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/>
  <mc:AlternateContent xmlns:mc="http://schemas.openxmlformats.org/markup-compatibility/2006">
    <mc:Choice Requires="x15">
      <x15ac:absPath xmlns:x15ac="http://schemas.microsoft.com/office/spreadsheetml/2010/11/ac" url="C:\Users\Mike Tiede\Dropbox\WindyHill\"/>
    </mc:Choice>
  </mc:AlternateContent>
  <xr:revisionPtr revIDLastSave="0" documentId="8_{3C10A54C-B2B5-4732-BF14-57F59E2B08E9}" xr6:coauthVersionLast="32" xr6:coauthVersionMax="32" xr10:uidLastSave="{00000000-0000-0000-0000-000000000000}"/>
  <bookViews>
    <workbookView xWindow="0" yWindow="0" windowWidth="20490" windowHeight="7545" activeTab="3" xr2:uid="{00000000-000D-0000-FFFF-FFFF00000000}"/>
  </bookViews>
  <sheets>
    <sheet name="Purchase Sales" sheetId="1" r:id="rId1"/>
    <sheet name="Feed" sheetId="3" r:id="rId2"/>
    <sheet name="VetMed&amp;Misc." sheetId="4" r:id="rId3"/>
    <sheet name="Inventory" sheetId="5" r:id="rId4"/>
    <sheet name="Criteria" sheetId="2" r:id="rId5"/>
  </sheets>
  <definedNames>
    <definedName name="_xlnm.Print_Area" localSheetId="4">Criteria!$A$1:$G$43</definedName>
    <definedName name="_xlnm.Print_Area" localSheetId="3">Inventory!$A$1:$AO$168</definedName>
    <definedName name="_xlnm.Print_Area" localSheetId="0">'Purchase Sales'!$B$1:$U$18</definedName>
    <definedName name="_xlnm.Print_Titles" localSheetId="0">'Purchase Sales'!$1:$7</definedName>
  </definedNames>
  <calcPr calcId="179017"/>
</workbook>
</file>

<file path=xl/calcChain.xml><?xml version="1.0" encoding="utf-8"?>
<calcChain xmlns="http://schemas.openxmlformats.org/spreadsheetml/2006/main">
  <c r="F52" i="1" l="1"/>
  <c r="E52" i="1"/>
  <c r="E13" i="1" l="1"/>
  <c r="E12" i="1"/>
  <c r="E11" i="1"/>
  <c r="C1" i="5" l="1"/>
  <c r="AD5" i="5" l="1"/>
  <c r="AD4" i="5"/>
  <c r="X166" i="5" l="1"/>
  <c r="B12" i="4" s="1"/>
  <c r="P15" i="5"/>
  <c r="P16" i="5" s="1"/>
  <c r="P17" i="5" s="1"/>
  <c r="P18" i="5" s="1"/>
  <c r="M16" i="5"/>
  <c r="M17" i="5" s="1"/>
  <c r="M18" i="5" s="1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AL165" i="5"/>
  <c r="AL164" i="5"/>
  <c r="AL163" i="5"/>
  <c r="AL162" i="5"/>
  <c r="AL161" i="5"/>
  <c r="AL160" i="5"/>
  <c r="AL159" i="5"/>
  <c r="AL158" i="5"/>
  <c r="AL157" i="5"/>
  <c r="AL156" i="5"/>
  <c r="AL155" i="5"/>
  <c r="AL154" i="5"/>
  <c r="AL153" i="5"/>
  <c r="AL152" i="5"/>
  <c r="AL151" i="5"/>
  <c r="AL150" i="5"/>
  <c r="AL149" i="5"/>
  <c r="AL148" i="5"/>
  <c r="AL147" i="5"/>
  <c r="AL146" i="5"/>
  <c r="AL145" i="5"/>
  <c r="AL144" i="5"/>
  <c r="AL143" i="5"/>
  <c r="AL142" i="5"/>
  <c r="AL141" i="5"/>
  <c r="AL140" i="5"/>
  <c r="AL139" i="5"/>
  <c r="AL138" i="5"/>
  <c r="AL137" i="5"/>
  <c r="AL136" i="5"/>
  <c r="AL135" i="5"/>
  <c r="AL134" i="5"/>
  <c r="AL133" i="5"/>
  <c r="AL132" i="5"/>
  <c r="AL131" i="5"/>
  <c r="AL130" i="5"/>
  <c r="AL129" i="5"/>
  <c r="AL128" i="5"/>
  <c r="AL127" i="5"/>
  <c r="AL126" i="5"/>
  <c r="AL125" i="5"/>
  <c r="AL124" i="5"/>
  <c r="AL123" i="5"/>
  <c r="AL122" i="5"/>
  <c r="AL121" i="5"/>
  <c r="AL120" i="5"/>
  <c r="AL119" i="5"/>
  <c r="AL118" i="5"/>
  <c r="AL117" i="5"/>
  <c r="AL116" i="5"/>
  <c r="AL115" i="5"/>
  <c r="AL114" i="5"/>
  <c r="AL113" i="5"/>
  <c r="AL112" i="5"/>
  <c r="AL111" i="5"/>
  <c r="AL110" i="5"/>
  <c r="AL109" i="5"/>
  <c r="AL108" i="5"/>
  <c r="AL107" i="5"/>
  <c r="AL106" i="5"/>
  <c r="AL105" i="5"/>
  <c r="AL104" i="5"/>
  <c r="AL103" i="5"/>
  <c r="AL102" i="5"/>
  <c r="AL101" i="5"/>
  <c r="AL100" i="5"/>
  <c r="AL99" i="5"/>
  <c r="AL98" i="5"/>
  <c r="AL97" i="5"/>
  <c r="AL96" i="5"/>
  <c r="AL95" i="5"/>
  <c r="AL94" i="5"/>
  <c r="AL93" i="5"/>
  <c r="AL92" i="5"/>
  <c r="AL91" i="5"/>
  <c r="AL90" i="5"/>
  <c r="AL89" i="5"/>
  <c r="AL88" i="5"/>
  <c r="AL87" i="5"/>
  <c r="AL86" i="5"/>
  <c r="AL85" i="5"/>
  <c r="AL84" i="5"/>
  <c r="AL83" i="5"/>
  <c r="AL82" i="5"/>
  <c r="AL81" i="5"/>
  <c r="AL80" i="5"/>
  <c r="AL79" i="5"/>
  <c r="AL78" i="5"/>
  <c r="AL77" i="5"/>
  <c r="AL76" i="5"/>
  <c r="AL75" i="5"/>
  <c r="AL74" i="5"/>
  <c r="AL73" i="5"/>
  <c r="AL72" i="5"/>
  <c r="AL71" i="5"/>
  <c r="AL70" i="5"/>
  <c r="AL69" i="5"/>
  <c r="AL68" i="5"/>
  <c r="AL67" i="5"/>
  <c r="AL66" i="5"/>
  <c r="AL65" i="5"/>
  <c r="AL64" i="5"/>
  <c r="AL63" i="5"/>
  <c r="AL62" i="5"/>
  <c r="AL61" i="5"/>
  <c r="AL60" i="5"/>
  <c r="AL59" i="5"/>
  <c r="AL58" i="5"/>
  <c r="AL57" i="5"/>
  <c r="AL56" i="5"/>
  <c r="AL55" i="5"/>
  <c r="AL54" i="5"/>
  <c r="AL53" i="5"/>
  <c r="AL52" i="5"/>
  <c r="AL51" i="5"/>
  <c r="AL50" i="5"/>
  <c r="AL49" i="5"/>
  <c r="AL48" i="5"/>
  <c r="AL47" i="5"/>
  <c r="AL46" i="5"/>
  <c r="AL45" i="5"/>
  <c r="AL44" i="5"/>
  <c r="AL43" i="5"/>
  <c r="AL42" i="5"/>
  <c r="AL41" i="5"/>
  <c r="AL40" i="5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K165" i="5"/>
  <c r="AK164" i="5"/>
  <c r="AK163" i="5"/>
  <c r="AK162" i="5"/>
  <c r="AK161" i="5"/>
  <c r="AK160" i="5"/>
  <c r="AK159" i="5"/>
  <c r="AK158" i="5"/>
  <c r="AK157" i="5"/>
  <c r="AK156" i="5"/>
  <c r="AK155" i="5"/>
  <c r="AK154" i="5"/>
  <c r="AK153" i="5"/>
  <c r="AK152" i="5"/>
  <c r="AK151" i="5"/>
  <c r="AK150" i="5"/>
  <c r="AK149" i="5"/>
  <c r="AK148" i="5"/>
  <c r="AK147" i="5"/>
  <c r="AK146" i="5"/>
  <c r="AK145" i="5"/>
  <c r="AK144" i="5"/>
  <c r="AK143" i="5"/>
  <c r="AK142" i="5"/>
  <c r="AK141" i="5"/>
  <c r="AK140" i="5"/>
  <c r="AK139" i="5"/>
  <c r="AK138" i="5"/>
  <c r="AK137" i="5"/>
  <c r="AK136" i="5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8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7" i="5"/>
  <c r="AK96" i="5"/>
  <c r="AK95" i="5"/>
  <c r="AK94" i="5"/>
  <c r="AK93" i="5"/>
  <c r="AK92" i="5"/>
  <c r="AK91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70" i="5"/>
  <c r="AK69" i="5"/>
  <c r="AK68" i="5"/>
  <c r="AK67" i="5"/>
  <c r="AK66" i="5"/>
  <c r="AK65" i="5"/>
  <c r="AK64" i="5"/>
  <c r="AK63" i="5"/>
  <c r="AK62" i="5"/>
  <c r="AK61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P19" i="5" l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M19" i="5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AL166" i="5"/>
  <c r="B10" i="4" s="1"/>
  <c r="AK166" i="5"/>
  <c r="B11" i="4" s="1"/>
  <c r="I113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G129" i="3"/>
  <c r="H129" i="3" s="1"/>
  <c r="G128" i="3"/>
  <c r="H128" i="3" s="1"/>
  <c r="G127" i="3"/>
  <c r="H127" i="3" s="1"/>
  <c r="G126" i="3"/>
  <c r="H126" i="3" s="1"/>
  <c r="G125" i="3"/>
  <c r="H125" i="3" s="1"/>
  <c r="G124" i="3"/>
  <c r="G123" i="3"/>
  <c r="H123" i="3" s="1"/>
  <c r="G122" i="3"/>
  <c r="G121" i="3"/>
  <c r="H121" i="3" s="1"/>
  <c r="G120" i="3"/>
  <c r="G119" i="3"/>
  <c r="H119" i="3" s="1"/>
  <c r="G118" i="3"/>
  <c r="G117" i="3"/>
  <c r="H117" i="3" s="1"/>
  <c r="G116" i="3"/>
  <c r="G115" i="3"/>
  <c r="H115" i="3" s="1"/>
  <c r="G114" i="3"/>
  <c r="G113" i="3"/>
  <c r="G101" i="3"/>
  <c r="G100" i="3"/>
  <c r="G99" i="3"/>
  <c r="G98" i="3"/>
  <c r="G97" i="3"/>
  <c r="G96" i="3"/>
  <c r="G95" i="3"/>
  <c r="G94" i="3"/>
  <c r="H94" i="3" s="1"/>
  <c r="G93" i="3"/>
  <c r="G92" i="3"/>
  <c r="G91" i="3"/>
  <c r="G90" i="3"/>
  <c r="H90" i="3" s="1"/>
  <c r="G89" i="3"/>
  <c r="H89" i="3" s="1"/>
  <c r="G88" i="3"/>
  <c r="G87" i="3"/>
  <c r="G86" i="3"/>
  <c r="G85" i="3"/>
  <c r="G73" i="3"/>
  <c r="G72" i="3"/>
  <c r="G71" i="3"/>
  <c r="H71" i="3" s="1"/>
  <c r="G70" i="3"/>
  <c r="H70" i="3" s="1"/>
  <c r="G69" i="3"/>
  <c r="G68" i="3"/>
  <c r="H68" i="3" s="1"/>
  <c r="G67" i="3"/>
  <c r="G66" i="3"/>
  <c r="G65" i="3"/>
  <c r="G64" i="3"/>
  <c r="G63" i="3"/>
  <c r="G62" i="3"/>
  <c r="G61" i="3"/>
  <c r="G60" i="3"/>
  <c r="G59" i="3"/>
  <c r="G58" i="3"/>
  <c r="G57" i="3"/>
  <c r="F130" i="3"/>
  <c r="F102" i="3"/>
  <c r="D130" i="3"/>
  <c r="B14" i="3" s="1"/>
  <c r="C130" i="3"/>
  <c r="D102" i="3"/>
  <c r="B13" i="3" s="1"/>
  <c r="C102" i="3"/>
  <c r="D74" i="3"/>
  <c r="B12" i="3" s="1"/>
  <c r="C74" i="3"/>
  <c r="C43" i="1"/>
  <c r="B29" i="4"/>
  <c r="K42" i="1"/>
  <c r="K41" i="1"/>
  <c r="K40" i="1"/>
  <c r="K39" i="1"/>
  <c r="K38" i="1"/>
  <c r="K37" i="1"/>
  <c r="K36" i="1"/>
  <c r="K35" i="1"/>
  <c r="K34" i="1"/>
  <c r="K33" i="1"/>
  <c r="K167" i="5"/>
  <c r="B15" i="5"/>
  <c r="B16" i="5" s="1"/>
  <c r="B17" i="5" s="1"/>
  <c r="B18" i="5" s="1"/>
  <c r="B19" i="5" s="1"/>
  <c r="B20" i="5" s="1"/>
  <c r="B21" i="5" s="1"/>
  <c r="A16" i="5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E1" i="2"/>
  <c r="E43" i="1"/>
  <c r="I43" i="1"/>
  <c r="C11" i="2" s="1"/>
  <c r="G24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3" i="1"/>
  <c r="G22" i="1"/>
  <c r="F15" i="1"/>
  <c r="D46" i="3"/>
  <c r="B11" i="3" s="1"/>
  <c r="C46" i="3"/>
  <c r="J17" i="3"/>
  <c r="I17" i="3"/>
  <c r="H17" i="3"/>
  <c r="B22" i="5" l="1"/>
  <c r="E22" i="5" s="1"/>
  <c r="D21" i="5"/>
  <c r="H98" i="3"/>
  <c r="H97" i="3"/>
  <c r="H72" i="3"/>
  <c r="H91" i="3"/>
  <c r="H95" i="3"/>
  <c r="H99" i="3"/>
  <c r="H62" i="3"/>
  <c r="H66" i="3"/>
  <c r="H85" i="3"/>
  <c r="H93" i="3"/>
  <c r="H101" i="3"/>
  <c r="H69" i="3"/>
  <c r="H73" i="3"/>
  <c r="H88" i="3"/>
  <c r="H92" i="3"/>
  <c r="H96" i="3"/>
  <c r="H100" i="3"/>
  <c r="H59" i="3"/>
  <c r="H63" i="3"/>
  <c r="H67" i="3"/>
  <c r="H86" i="3"/>
  <c r="H57" i="3"/>
  <c r="H65" i="3"/>
  <c r="H61" i="3"/>
  <c r="H124" i="3"/>
  <c r="I46" i="3"/>
  <c r="H122" i="3"/>
  <c r="H120" i="3"/>
  <c r="H118" i="3"/>
  <c r="H116" i="3"/>
  <c r="G130" i="3"/>
  <c r="H113" i="3"/>
  <c r="I130" i="3"/>
  <c r="H87" i="3"/>
  <c r="G102" i="3"/>
  <c r="I102" i="3"/>
  <c r="H60" i="3"/>
  <c r="I74" i="3"/>
  <c r="H114" i="3"/>
  <c r="H58" i="3"/>
  <c r="H64" i="3"/>
  <c r="F74" i="3"/>
  <c r="G74" i="3"/>
  <c r="D15" i="5"/>
  <c r="B15" i="3"/>
  <c r="E20" i="5"/>
  <c r="E15" i="5"/>
  <c r="E18" i="5"/>
  <c r="E16" i="5"/>
  <c r="G43" i="1"/>
  <c r="E17" i="5"/>
  <c r="E19" i="5"/>
  <c r="D16" i="5"/>
  <c r="D18" i="5"/>
  <c r="D20" i="5"/>
  <c r="D17" i="5"/>
  <c r="D19" i="5"/>
  <c r="B23" i="5" l="1"/>
  <c r="D22" i="5"/>
  <c r="H102" i="3"/>
  <c r="H74" i="3"/>
  <c r="H130" i="3"/>
  <c r="B14" i="4"/>
  <c r="B18" i="3"/>
  <c r="H43" i="1"/>
  <c r="C10" i="2" s="1"/>
  <c r="C15" i="1"/>
  <c r="B2" i="3" s="1"/>
  <c r="B30" i="4"/>
  <c r="C18" i="2" s="1"/>
  <c r="C16" i="2"/>
  <c r="J43" i="1"/>
  <c r="C12" i="2" s="1"/>
  <c r="B24" i="5" l="1"/>
  <c r="E23" i="5"/>
  <c r="D23" i="5"/>
  <c r="C14" i="3"/>
  <c r="C109" i="3" s="1"/>
  <c r="C108" i="3" s="1"/>
  <c r="C12" i="3"/>
  <c r="C53" i="3" s="1"/>
  <c r="C52" i="3" s="1"/>
  <c r="C13" i="3"/>
  <c r="C81" i="3" s="1"/>
  <c r="C80" i="3" s="1"/>
  <c r="E15" i="1"/>
  <c r="J15" i="5" s="1"/>
  <c r="N15" i="5" s="1"/>
  <c r="AF15" i="5" s="1"/>
  <c r="D17" i="1"/>
  <c r="H1" i="5"/>
  <c r="K168" i="5" s="1"/>
  <c r="B46" i="1"/>
  <c r="K30" i="1" l="1"/>
  <c r="K26" i="1"/>
  <c r="K29" i="1"/>
  <c r="K25" i="1"/>
  <c r="K32" i="1"/>
  <c r="K28" i="1"/>
  <c r="K31" i="1"/>
  <c r="K27" i="1"/>
  <c r="B25" i="5"/>
  <c r="E24" i="5"/>
  <c r="D24" i="5"/>
  <c r="S15" i="5"/>
  <c r="V15" i="5"/>
  <c r="Q15" i="5"/>
  <c r="AH15" i="5" s="1"/>
  <c r="W15" i="5"/>
  <c r="AJ15" i="5" s="1"/>
  <c r="T15" i="5"/>
  <c r="AI15" i="5" s="1"/>
  <c r="B4" i="3"/>
  <c r="C11" i="3" s="1"/>
  <c r="C25" i="3" s="1"/>
  <c r="C24" i="3" s="1"/>
  <c r="J16" i="5"/>
  <c r="N16" i="5" s="1"/>
  <c r="AF16" i="5" s="1"/>
  <c r="D13" i="3"/>
  <c r="D14" i="3"/>
  <c r="D12" i="3"/>
  <c r="K24" i="1"/>
  <c r="K22" i="1"/>
  <c r="K23" i="1"/>
  <c r="B45" i="1"/>
  <c r="B47" i="1" s="1"/>
  <c r="B26" i="5" l="1"/>
  <c r="D25" i="5"/>
  <c r="E25" i="5"/>
  <c r="V16" i="5"/>
  <c r="S16" i="5"/>
  <c r="Q16" i="5"/>
  <c r="AH16" i="5" s="1"/>
  <c r="T16" i="5"/>
  <c r="AI16" i="5" s="1"/>
  <c r="W16" i="5"/>
  <c r="AJ16" i="5" s="1"/>
  <c r="C15" i="3"/>
  <c r="D11" i="3"/>
  <c r="D15" i="3" s="1"/>
  <c r="J17" i="5"/>
  <c r="N17" i="5" s="1"/>
  <c r="AF17" i="5" s="1"/>
  <c r="K43" i="1"/>
  <c r="C6" i="2" s="1"/>
  <c r="C4" i="2"/>
  <c r="B27" i="5" l="1"/>
  <c r="E26" i="5"/>
  <c r="D26" i="5"/>
  <c r="S17" i="5"/>
  <c r="V17" i="5"/>
  <c r="Q17" i="5"/>
  <c r="AH17" i="5" s="1"/>
  <c r="W17" i="5"/>
  <c r="AJ17" i="5" s="1"/>
  <c r="T17" i="5"/>
  <c r="AI17" i="5" s="1"/>
  <c r="J18" i="5"/>
  <c r="N18" i="5" s="1"/>
  <c r="AF18" i="5" s="1"/>
  <c r="C7" i="2"/>
  <c r="C5" i="2"/>
  <c r="C15" i="5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F46" i="3"/>
  <c r="G44" i="3"/>
  <c r="H44" i="3" s="1"/>
  <c r="G42" i="3"/>
  <c r="H42" i="3" s="1"/>
  <c r="G40" i="3"/>
  <c r="H40" i="3" s="1"/>
  <c r="G38" i="3"/>
  <c r="H38" i="3" s="1"/>
  <c r="G36" i="3"/>
  <c r="H36" i="3" s="1"/>
  <c r="G34" i="3"/>
  <c r="H34" i="3" s="1"/>
  <c r="G32" i="3"/>
  <c r="H32" i="3" s="1"/>
  <c r="G30" i="3"/>
  <c r="H30" i="3" s="1"/>
  <c r="G45" i="3"/>
  <c r="H45" i="3" s="1"/>
  <c r="G43" i="3"/>
  <c r="H43" i="3" s="1"/>
  <c r="G41" i="3"/>
  <c r="H41" i="3" s="1"/>
  <c r="G39" i="3"/>
  <c r="H39" i="3" s="1"/>
  <c r="G37" i="3"/>
  <c r="H37" i="3" s="1"/>
  <c r="G35" i="3"/>
  <c r="H35" i="3" s="1"/>
  <c r="G33" i="3"/>
  <c r="H33" i="3" s="1"/>
  <c r="G31" i="3"/>
  <c r="H31" i="3" s="1"/>
  <c r="G29" i="3"/>
  <c r="H29" i="3" s="1"/>
  <c r="C26" i="5" l="1"/>
  <c r="B28" i="5"/>
  <c r="E27" i="5"/>
  <c r="D27" i="5"/>
  <c r="V18" i="5"/>
  <c r="S18" i="5"/>
  <c r="Q18" i="5"/>
  <c r="AH18" i="5" s="1"/>
  <c r="T18" i="5"/>
  <c r="AI18" i="5" s="1"/>
  <c r="W18" i="5"/>
  <c r="AJ18" i="5" s="1"/>
  <c r="J19" i="5"/>
  <c r="N19" i="5" s="1"/>
  <c r="AF19" i="5" s="1"/>
  <c r="H46" i="3"/>
  <c r="B17" i="3" s="1"/>
  <c r="C15" i="2" s="1"/>
  <c r="G46" i="3"/>
  <c r="B29" i="5" l="1"/>
  <c r="E28" i="5"/>
  <c r="D28" i="5"/>
  <c r="C27" i="5"/>
  <c r="S19" i="5"/>
  <c r="V19" i="5"/>
  <c r="Q19" i="5"/>
  <c r="AH19" i="5" s="1"/>
  <c r="W19" i="5"/>
  <c r="AJ19" i="5" s="1"/>
  <c r="T19" i="5"/>
  <c r="AI19" i="5" s="1"/>
  <c r="J20" i="5"/>
  <c r="N20" i="5" s="1"/>
  <c r="AF20" i="5" s="1"/>
  <c r="B30" i="5" l="1"/>
  <c r="D29" i="5"/>
  <c r="E29" i="5"/>
  <c r="C28" i="5"/>
  <c r="V20" i="5"/>
  <c r="S20" i="5"/>
  <c r="Q20" i="5"/>
  <c r="AH20" i="5" s="1"/>
  <c r="T20" i="5"/>
  <c r="AI20" i="5" s="1"/>
  <c r="W20" i="5"/>
  <c r="AJ20" i="5" s="1"/>
  <c r="J21" i="5"/>
  <c r="N21" i="5" s="1"/>
  <c r="AF21" i="5" s="1"/>
  <c r="B31" i="5" l="1"/>
  <c r="E30" i="5"/>
  <c r="D30" i="5"/>
  <c r="C29" i="5"/>
  <c r="S21" i="5"/>
  <c r="V21" i="5"/>
  <c r="Q21" i="5"/>
  <c r="AH21" i="5" s="1"/>
  <c r="W21" i="5"/>
  <c r="AJ21" i="5" s="1"/>
  <c r="T21" i="5"/>
  <c r="AI21" i="5" s="1"/>
  <c r="J22" i="5"/>
  <c r="N22" i="5" s="1"/>
  <c r="AF22" i="5" s="1"/>
  <c r="C30" i="5" l="1"/>
  <c r="B32" i="5"/>
  <c r="E31" i="5"/>
  <c r="D31" i="5"/>
  <c r="V22" i="5"/>
  <c r="S22" i="5"/>
  <c r="Q22" i="5"/>
  <c r="AH22" i="5" s="1"/>
  <c r="T22" i="5"/>
  <c r="AI22" i="5" s="1"/>
  <c r="W22" i="5"/>
  <c r="AJ22" i="5" s="1"/>
  <c r="J23" i="5"/>
  <c r="N23" i="5" s="1"/>
  <c r="AF23" i="5" s="1"/>
  <c r="B33" i="5" l="1"/>
  <c r="D32" i="5"/>
  <c r="E32" i="5"/>
  <c r="C31" i="5"/>
  <c r="S23" i="5"/>
  <c r="V23" i="5"/>
  <c r="Q23" i="5"/>
  <c r="AH23" i="5" s="1"/>
  <c r="W23" i="5"/>
  <c r="AJ23" i="5" s="1"/>
  <c r="T23" i="5"/>
  <c r="AI23" i="5" s="1"/>
  <c r="J24" i="5"/>
  <c r="N24" i="5" s="1"/>
  <c r="AF24" i="5" s="1"/>
  <c r="C32" i="5" l="1"/>
  <c r="B34" i="5"/>
  <c r="D33" i="5"/>
  <c r="E33" i="5"/>
  <c r="V24" i="5"/>
  <c r="S24" i="5"/>
  <c r="Q24" i="5"/>
  <c r="AH24" i="5" s="1"/>
  <c r="T24" i="5"/>
  <c r="AI24" i="5" s="1"/>
  <c r="W24" i="5"/>
  <c r="AJ24" i="5" s="1"/>
  <c r="J25" i="5"/>
  <c r="N25" i="5" s="1"/>
  <c r="AF25" i="5" s="1"/>
  <c r="B35" i="5" l="1"/>
  <c r="D34" i="5"/>
  <c r="E34" i="5"/>
  <c r="C33" i="5"/>
  <c r="S25" i="5"/>
  <c r="V25" i="5"/>
  <c r="Q25" i="5"/>
  <c r="AH25" i="5" s="1"/>
  <c r="W25" i="5"/>
  <c r="AJ25" i="5" s="1"/>
  <c r="T25" i="5"/>
  <c r="AI25" i="5" s="1"/>
  <c r="J26" i="5"/>
  <c r="N26" i="5" s="1"/>
  <c r="AF26" i="5" s="1"/>
  <c r="C34" i="5" l="1"/>
  <c r="B36" i="5"/>
  <c r="E35" i="5"/>
  <c r="D35" i="5"/>
  <c r="V26" i="5"/>
  <c r="S26" i="5"/>
  <c r="Q26" i="5"/>
  <c r="AH26" i="5" s="1"/>
  <c r="T26" i="5"/>
  <c r="AI26" i="5" s="1"/>
  <c r="W26" i="5"/>
  <c r="AJ26" i="5" s="1"/>
  <c r="J27" i="5"/>
  <c r="N27" i="5" s="1"/>
  <c r="AF27" i="5" s="1"/>
  <c r="B37" i="5" l="1"/>
  <c r="E36" i="5"/>
  <c r="D36" i="5"/>
  <c r="C35" i="5"/>
  <c r="S27" i="5"/>
  <c r="V27" i="5"/>
  <c r="Q27" i="5"/>
  <c r="AH27" i="5" s="1"/>
  <c r="W27" i="5"/>
  <c r="AJ27" i="5" s="1"/>
  <c r="T27" i="5"/>
  <c r="AI27" i="5" s="1"/>
  <c r="J28" i="5"/>
  <c r="N28" i="5" s="1"/>
  <c r="AF28" i="5" s="1"/>
  <c r="C36" i="5" l="1"/>
  <c r="B38" i="5"/>
  <c r="D37" i="5"/>
  <c r="E37" i="5"/>
  <c r="V28" i="5"/>
  <c r="S28" i="5"/>
  <c r="Q28" i="5"/>
  <c r="AH28" i="5" s="1"/>
  <c r="T28" i="5"/>
  <c r="AI28" i="5" s="1"/>
  <c r="W28" i="5"/>
  <c r="AJ28" i="5" s="1"/>
  <c r="J29" i="5"/>
  <c r="N29" i="5" s="1"/>
  <c r="AF29" i="5" s="1"/>
  <c r="B39" i="5" l="1"/>
  <c r="E38" i="5"/>
  <c r="D38" i="5"/>
  <c r="C37" i="5"/>
  <c r="S29" i="5"/>
  <c r="V29" i="5"/>
  <c r="Q29" i="5"/>
  <c r="AH29" i="5" s="1"/>
  <c r="W29" i="5"/>
  <c r="AJ29" i="5" s="1"/>
  <c r="T29" i="5"/>
  <c r="AI29" i="5" s="1"/>
  <c r="J30" i="5"/>
  <c r="N30" i="5" s="1"/>
  <c r="AF30" i="5" s="1"/>
  <c r="C38" i="5" l="1"/>
  <c r="B40" i="5"/>
  <c r="E39" i="5"/>
  <c r="D39" i="5"/>
  <c r="V30" i="5"/>
  <c r="S30" i="5"/>
  <c r="Q30" i="5"/>
  <c r="AH30" i="5" s="1"/>
  <c r="T30" i="5"/>
  <c r="AI30" i="5" s="1"/>
  <c r="W30" i="5"/>
  <c r="AJ30" i="5" s="1"/>
  <c r="J31" i="5"/>
  <c r="B41" i="5" l="1"/>
  <c r="E40" i="5"/>
  <c r="D40" i="5"/>
  <c r="C39" i="5"/>
  <c r="N31" i="5"/>
  <c r="AF31" i="5" s="1"/>
  <c r="W31" i="5"/>
  <c r="AJ31" i="5" s="1"/>
  <c r="S31" i="5"/>
  <c r="V31" i="5"/>
  <c r="Q31" i="5"/>
  <c r="AH31" i="5" s="1"/>
  <c r="T31" i="5"/>
  <c r="AI31" i="5" s="1"/>
  <c r="J32" i="5"/>
  <c r="C40" i="5" l="1"/>
  <c r="B42" i="5"/>
  <c r="D41" i="5"/>
  <c r="E41" i="5"/>
  <c r="N32" i="5"/>
  <c r="AF32" i="5" s="1"/>
  <c r="W32" i="5"/>
  <c r="AJ32" i="5" s="1"/>
  <c r="V32" i="5"/>
  <c r="S32" i="5"/>
  <c r="Q32" i="5"/>
  <c r="AH32" i="5" s="1"/>
  <c r="T32" i="5"/>
  <c r="AI32" i="5" s="1"/>
  <c r="J33" i="5"/>
  <c r="C41" i="5" l="1"/>
  <c r="B43" i="5"/>
  <c r="E42" i="5"/>
  <c r="D42" i="5"/>
  <c r="N33" i="5"/>
  <c r="AF33" i="5" s="1"/>
  <c r="W33" i="5"/>
  <c r="AJ33" i="5" s="1"/>
  <c r="S33" i="5"/>
  <c r="V33" i="5"/>
  <c r="Q33" i="5"/>
  <c r="AH33" i="5" s="1"/>
  <c r="T33" i="5"/>
  <c r="AI33" i="5" s="1"/>
  <c r="J34" i="5"/>
  <c r="C42" i="5" l="1"/>
  <c r="B44" i="5"/>
  <c r="E43" i="5"/>
  <c r="D43" i="5"/>
  <c r="N34" i="5"/>
  <c r="AF34" i="5" s="1"/>
  <c r="W34" i="5"/>
  <c r="AJ34" i="5" s="1"/>
  <c r="V34" i="5"/>
  <c r="S34" i="5"/>
  <c r="Q34" i="5"/>
  <c r="AH34" i="5" s="1"/>
  <c r="T34" i="5"/>
  <c r="AI34" i="5" s="1"/>
  <c r="J35" i="5"/>
  <c r="C43" i="5" l="1"/>
  <c r="B45" i="5"/>
  <c r="E44" i="5"/>
  <c r="D44" i="5"/>
  <c r="N35" i="5"/>
  <c r="AF35" i="5" s="1"/>
  <c r="W35" i="5"/>
  <c r="AJ35" i="5" s="1"/>
  <c r="S35" i="5"/>
  <c r="V35" i="5"/>
  <c r="Q35" i="5"/>
  <c r="AH35" i="5" s="1"/>
  <c r="T35" i="5"/>
  <c r="AI35" i="5" s="1"/>
  <c r="J36" i="5"/>
  <c r="C44" i="5" l="1"/>
  <c r="B46" i="5"/>
  <c r="D45" i="5"/>
  <c r="D167" i="5" s="1"/>
  <c r="E45" i="5"/>
  <c r="N36" i="5"/>
  <c r="AF36" i="5" s="1"/>
  <c r="W36" i="5"/>
  <c r="AJ36" i="5" s="1"/>
  <c r="V36" i="5"/>
  <c r="S36" i="5"/>
  <c r="Q36" i="5"/>
  <c r="AH36" i="5" s="1"/>
  <c r="T36" i="5"/>
  <c r="AI36" i="5" s="1"/>
  <c r="J37" i="5"/>
  <c r="B47" i="5" l="1"/>
  <c r="E46" i="5"/>
  <c r="C45" i="5"/>
  <c r="N37" i="5"/>
  <c r="AF37" i="5" s="1"/>
  <c r="W37" i="5"/>
  <c r="AJ37" i="5" s="1"/>
  <c r="S37" i="5"/>
  <c r="V37" i="5"/>
  <c r="Q37" i="5"/>
  <c r="AH37" i="5" s="1"/>
  <c r="T37" i="5"/>
  <c r="AI37" i="5" s="1"/>
  <c r="J38" i="5"/>
  <c r="C46" i="5" l="1"/>
  <c r="B48" i="5"/>
  <c r="E47" i="5"/>
  <c r="N38" i="5"/>
  <c r="AF38" i="5" s="1"/>
  <c r="V38" i="5"/>
  <c r="W38" i="5"/>
  <c r="AJ38" i="5" s="1"/>
  <c r="S38" i="5"/>
  <c r="Q38" i="5"/>
  <c r="AH38" i="5" s="1"/>
  <c r="T38" i="5"/>
  <c r="AI38" i="5" s="1"/>
  <c r="J39" i="5"/>
  <c r="N39" i="5" s="1"/>
  <c r="AF39" i="5" s="1"/>
  <c r="B49" i="5" l="1"/>
  <c r="E48" i="5"/>
  <c r="C47" i="5"/>
  <c r="S39" i="5"/>
  <c r="V39" i="5"/>
  <c r="Q39" i="5"/>
  <c r="AH39" i="5" s="1"/>
  <c r="W39" i="5"/>
  <c r="AJ39" i="5" s="1"/>
  <c r="T39" i="5"/>
  <c r="AI39" i="5" s="1"/>
  <c r="J40" i="5"/>
  <c r="N40" i="5" s="1"/>
  <c r="AF40" i="5" s="1"/>
  <c r="C48" i="5" l="1"/>
  <c r="B50" i="5"/>
  <c r="E49" i="5"/>
  <c r="V40" i="5"/>
  <c r="S40" i="5"/>
  <c r="Q40" i="5"/>
  <c r="AH40" i="5" s="1"/>
  <c r="T40" i="5"/>
  <c r="AI40" i="5" s="1"/>
  <c r="W40" i="5"/>
  <c r="AJ40" i="5" s="1"/>
  <c r="J41" i="5"/>
  <c r="N41" i="5" s="1"/>
  <c r="AF41" i="5" s="1"/>
  <c r="B51" i="5" l="1"/>
  <c r="E50" i="5"/>
  <c r="C49" i="5"/>
  <c r="S41" i="5"/>
  <c r="V41" i="5"/>
  <c r="Q41" i="5"/>
  <c r="AH41" i="5" s="1"/>
  <c r="W41" i="5"/>
  <c r="AJ41" i="5" s="1"/>
  <c r="T41" i="5"/>
  <c r="AI41" i="5" s="1"/>
  <c r="J42" i="5"/>
  <c r="N42" i="5" s="1"/>
  <c r="AF42" i="5" s="1"/>
  <c r="C50" i="5" l="1"/>
  <c r="B52" i="5"/>
  <c r="E51" i="5"/>
  <c r="V42" i="5"/>
  <c r="S42" i="5"/>
  <c r="Q42" i="5"/>
  <c r="AH42" i="5" s="1"/>
  <c r="T42" i="5"/>
  <c r="AI42" i="5" s="1"/>
  <c r="W42" i="5"/>
  <c r="AJ42" i="5" s="1"/>
  <c r="J43" i="5"/>
  <c r="N43" i="5" s="1"/>
  <c r="AF43" i="5" s="1"/>
  <c r="B53" i="5" l="1"/>
  <c r="E52" i="5"/>
  <c r="C51" i="5"/>
  <c r="S43" i="5"/>
  <c r="V43" i="5"/>
  <c r="Q43" i="5"/>
  <c r="AH43" i="5" s="1"/>
  <c r="W43" i="5"/>
  <c r="AJ43" i="5" s="1"/>
  <c r="T43" i="5"/>
  <c r="AI43" i="5" s="1"/>
  <c r="J44" i="5"/>
  <c r="N44" i="5" s="1"/>
  <c r="AF44" i="5" s="1"/>
  <c r="C52" i="5" l="1"/>
  <c r="B54" i="5"/>
  <c r="E53" i="5"/>
  <c r="V44" i="5"/>
  <c r="S44" i="5"/>
  <c r="Q44" i="5"/>
  <c r="AH44" i="5" s="1"/>
  <c r="T44" i="5"/>
  <c r="AI44" i="5" s="1"/>
  <c r="W44" i="5"/>
  <c r="AJ44" i="5" s="1"/>
  <c r="J45" i="5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B55" i="5" l="1"/>
  <c r="E54" i="5"/>
  <c r="C53" i="5"/>
  <c r="S45" i="5"/>
  <c r="V45" i="5"/>
  <c r="N45" i="5"/>
  <c r="Q45" i="5"/>
  <c r="AH45" i="5" s="1"/>
  <c r="W45" i="5"/>
  <c r="AJ45" i="5" s="1"/>
  <c r="T45" i="5"/>
  <c r="AI45" i="5" s="1"/>
  <c r="C54" i="5" l="1"/>
  <c r="B56" i="5"/>
  <c r="E55" i="5"/>
  <c r="AG45" i="5"/>
  <c r="AF45" i="5"/>
  <c r="V46" i="5"/>
  <c r="S46" i="5"/>
  <c r="Q46" i="5"/>
  <c r="AH46" i="5" s="1"/>
  <c r="N46" i="5"/>
  <c r="T46" i="5"/>
  <c r="AI46" i="5" s="1"/>
  <c r="W46" i="5"/>
  <c r="AJ46" i="5" s="1"/>
  <c r="B57" i="5" l="1"/>
  <c r="E56" i="5"/>
  <c r="C55" i="5"/>
  <c r="AG46" i="5"/>
  <c r="AF46" i="5"/>
  <c r="S47" i="5"/>
  <c r="V47" i="5"/>
  <c r="N47" i="5"/>
  <c r="Q47" i="5"/>
  <c r="AH47" i="5" s="1"/>
  <c r="W47" i="5"/>
  <c r="AJ47" i="5" s="1"/>
  <c r="T47" i="5"/>
  <c r="AI47" i="5" s="1"/>
  <c r="C56" i="5" l="1"/>
  <c r="B58" i="5"/>
  <c r="E57" i="5"/>
  <c r="AG47" i="5"/>
  <c r="AF47" i="5"/>
  <c r="V48" i="5"/>
  <c r="S48" i="5"/>
  <c r="Q48" i="5"/>
  <c r="AH48" i="5" s="1"/>
  <c r="N48" i="5"/>
  <c r="T48" i="5"/>
  <c r="AI48" i="5" s="1"/>
  <c r="W48" i="5"/>
  <c r="AJ48" i="5" s="1"/>
  <c r="B59" i="5" l="1"/>
  <c r="E58" i="5"/>
  <c r="C57" i="5"/>
  <c r="AG48" i="5"/>
  <c r="AF48" i="5"/>
  <c r="S49" i="5"/>
  <c r="V49" i="5"/>
  <c r="N49" i="5"/>
  <c r="Q49" i="5"/>
  <c r="AH49" i="5" s="1"/>
  <c r="W49" i="5"/>
  <c r="AJ49" i="5" s="1"/>
  <c r="T49" i="5"/>
  <c r="AI49" i="5" s="1"/>
  <c r="C58" i="5" l="1"/>
  <c r="B60" i="5"/>
  <c r="E59" i="5"/>
  <c r="AG49" i="5"/>
  <c r="AF49" i="5"/>
  <c r="V50" i="5"/>
  <c r="S50" i="5"/>
  <c r="Q50" i="5"/>
  <c r="AH50" i="5" s="1"/>
  <c r="N50" i="5"/>
  <c r="T50" i="5"/>
  <c r="AI50" i="5" s="1"/>
  <c r="W50" i="5"/>
  <c r="AJ50" i="5" s="1"/>
  <c r="B61" i="5" l="1"/>
  <c r="E60" i="5"/>
  <c r="C59" i="5"/>
  <c r="AG50" i="5"/>
  <c r="AF50" i="5"/>
  <c r="S51" i="5"/>
  <c r="V51" i="5"/>
  <c r="N51" i="5"/>
  <c r="Q51" i="5"/>
  <c r="AH51" i="5" s="1"/>
  <c r="W51" i="5"/>
  <c r="AJ51" i="5" s="1"/>
  <c r="T51" i="5"/>
  <c r="AI51" i="5" s="1"/>
  <c r="C60" i="5" l="1"/>
  <c r="E61" i="5"/>
  <c r="B62" i="5"/>
  <c r="AG51" i="5"/>
  <c r="AF51" i="5"/>
  <c r="V52" i="5"/>
  <c r="S52" i="5"/>
  <c r="Q52" i="5"/>
  <c r="AH52" i="5" s="1"/>
  <c r="N52" i="5"/>
  <c r="T52" i="5"/>
  <c r="AI52" i="5" s="1"/>
  <c r="W52" i="5"/>
  <c r="AJ52" i="5" s="1"/>
  <c r="B63" i="5" l="1"/>
  <c r="E62" i="5"/>
  <c r="C61" i="5"/>
  <c r="AG52" i="5"/>
  <c r="AF52" i="5"/>
  <c r="S53" i="5"/>
  <c r="V53" i="5"/>
  <c r="N53" i="5"/>
  <c r="Q53" i="5"/>
  <c r="AH53" i="5" s="1"/>
  <c r="W53" i="5"/>
  <c r="AJ53" i="5" s="1"/>
  <c r="T53" i="5"/>
  <c r="AI53" i="5" s="1"/>
  <c r="C62" i="5" l="1"/>
  <c r="B64" i="5"/>
  <c r="E63" i="5"/>
  <c r="AG53" i="5"/>
  <c r="AF53" i="5"/>
  <c r="V54" i="5"/>
  <c r="S54" i="5"/>
  <c r="Q54" i="5"/>
  <c r="AH54" i="5" s="1"/>
  <c r="N54" i="5"/>
  <c r="T54" i="5"/>
  <c r="AI54" i="5" s="1"/>
  <c r="W54" i="5"/>
  <c r="AJ54" i="5" s="1"/>
  <c r="B65" i="5" l="1"/>
  <c r="E64" i="5"/>
  <c r="C63" i="5"/>
  <c r="AG54" i="5"/>
  <c r="AF54" i="5"/>
  <c r="AF166" i="5" s="1"/>
  <c r="B5" i="4" s="1"/>
  <c r="S55" i="5"/>
  <c r="V55" i="5"/>
  <c r="N55" i="5"/>
  <c r="AG55" i="5" s="1"/>
  <c r="Q55" i="5"/>
  <c r="AH55" i="5" s="1"/>
  <c r="W55" i="5"/>
  <c r="AJ55" i="5" s="1"/>
  <c r="T55" i="5"/>
  <c r="AI55" i="5" s="1"/>
  <c r="C64" i="5" l="1"/>
  <c r="B66" i="5"/>
  <c r="E65" i="5"/>
  <c r="V56" i="5"/>
  <c r="S56" i="5"/>
  <c r="Q56" i="5"/>
  <c r="AH56" i="5" s="1"/>
  <c r="N56" i="5"/>
  <c r="AG56" i="5" s="1"/>
  <c r="T56" i="5"/>
  <c r="AI56" i="5" s="1"/>
  <c r="W56" i="5"/>
  <c r="AJ56" i="5" s="1"/>
  <c r="C65" i="5" l="1"/>
  <c r="B67" i="5"/>
  <c r="E66" i="5"/>
  <c r="S57" i="5"/>
  <c r="V57" i="5"/>
  <c r="N57" i="5"/>
  <c r="AG57" i="5" s="1"/>
  <c r="Q57" i="5"/>
  <c r="AH57" i="5" s="1"/>
  <c r="W57" i="5"/>
  <c r="AJ57" i="5" s="1"/>
  <c r="T57" i="5"/>
  <c r="AI57" i="5" s="1"/>
  <c r="C66" i="5" l="1"/>
  <c r="B68" i="5"/>
  <c r="E67" i="5"/>
  <c r="V58" i="5"/>
  <c r="S58" i="5"/>
  <c r="Q58" i="5"/>
  <c r="AH58" i="5" s="1"/>
  <c r="N58" i="5"/>
  <c r="AG58" i="5" s="1"/>
  <c r="T58" i="5"/>
  <c r="AI58" i="5" s="1"/>
  <c r="W58" i="5"/>
  <c r="AJ58" i="5" s="1"/>
  <c r="C67" i="5" l="1"/>
  <c r="B69" i="5"/>
  <c r="E68" i="5"/>
  <c r="S59" i="5"/>
  <c r="V59" i="5"/>
  <c r="N59" i="5"/>
  <c r="AG59" i="5" s="1"/>
  <c r="Q59" i="5"/>
  <c r="AH59" i="5" s="1"/>
  <c r="W59" i="5"/>
  <c r="AJ59" i="5" s="1"/>
  <c r="T59" i="5"/>
  <c r="AI59" i="5" s="1"/>
  <c r="C68" i="5" l="1"/>
  <c r="B70" i="5"/>
  <c r="E69" i="5"/>
  <c r="V60" i="5"/>
  <c r="S60" i="5"/>
  <c r="Q60" i="5"/>
  <c r="AH60" i="5" s="1"/>
  <c r="N60" i="5"/>
  <c r="AG60" i="5" s="1"/>
  <c r="T60" i="5"/>
  <c r="AI60" i="5" s="1"/>
  <c r="W60" i="5"/>
  <c r="AJ60" i="5" s="1"/>
  <c r="C69" i="5" l="1"/>
  <c r="B71" i="5"/>
  <c r="E70" i="5"/>
  <c r="S61" i="5"/>
  <c r="V61" i="5"/>
  <c r="N61" i="5"/>
  <c r="AG61" i="5" s="1"/>
  <c r="Q61" i="5"/>
  <c r="AH61" i="5" s="1"/>
  <c r="W61" i="5"/>
  <c r="AJ61" i="5" s="1"/>
  <c r="T61" i="5"/>
  <c r="AI61" i="5" s="1"/>
  <c r="C70" i="5" l="1"/>
  <c r="B72" i="5"/>
  <c r="E71" i="5"/>
  <c r="V62" i="5"/>
  <c r="S62" i="5"/>
  <c r="Q62" i="5"/>
  <c r="AH62" i="5" s="1"/>
  <c r="N62" i="5"/>
  <c r="AG62" i="5" s="1"/>
  <c r="T62" i="5"/>
  <c r="AI62" i="5" s="1"/>
  <c r="W62" i="5"/>
  <c r="AJ62" i="5" s="1"/>
  <c r="C71" i="5" l="1"/>
  <c r="B73" i="5"/>
  <c r="E72" i="5"/>
  <c r="S63" i="5"/>
  <c r="V63" i="5"/>
  <c r="N63" i="5"/>
  <c r="AG63" i="5" s="1"/>
  <c r="Q63" i="5"/>
  <c r="AH63" i="5" s="1"/>
  <c r="W63" i="5"/>
  <c r="AJ63" i="5" s="1"/>
  <c r="T63" i="5"/>
  <c r="AI63" i="5" s="1"/>
  <c r="C72" i="5" l="1"/>
  <c r="B74" i="5"/>
  <c r="E73" i="5"/>
  <c r="V64" i="5"/>
  <c r="S64" i="5"/>
  <c r="Q64" i="5"/>
  <c r="AH64" i="5" s="1"/>
  <c r="N64" i="5"/>
  <c r="AG64" i="5" s="1"/>
  <c r="T64" i="5"/>
  <c r="AI64" i="5" s="1"/>
  <c r="W64" i="5"/>
  <c r="AJ64" i="5" s="1"/>
  <c r="C73" i="5" l="1"/>
  <c r="B75" i="5"/>
  <c r="E74" i="5"/>
  <c r="S65" i="5"/>
  <c r="V65" i="5"/>
  <c r="N65" i="5"/>
  <c r="AG65" i="5" s="1"/>
  <c r="Q65" i="5"/>
  <c r="AH65" i="5" s="1"/>
  <c r="W65" i="5"/>
  <c r="AJ65" i="5" s="1"/>
  <c r="T65" i="5"/>
  <c r="AI65" i="5" s="1"/>
  <c r="C74" i="5" l="1"/>
  <c r="B76" i="5"/>
  <c r="E75" i="5"/>
  <c r="V66" i="5"/>
  <c r="S66" i="5"/>
  <c r="Q66" i="5"/>
  <c r="AH66" i="5" s="1"/>
  <c r="N66" i="5"/>
  <c r="AG66" i="5" s="1"/>
  <c r="T66" i="5"/>
  <c r="AI66" i="5" s="1"/>
  <c r="W66" i="5"/>
  <c r="AJ66" i="5" s="1"/>
  <c r="C75" i="5" l="1"/>
  <c r="B77" i="5"/>
  <c r="E76" i="5"/>
  <c r="S67" i="5"/>
  <c r="V67" i="5"/>
  <c r="N67" i="5"/>
  <c r="AG67" i="5" s="1"/>
  <c r="Q67" i="5"/>
  <c r="AH67" i="5" s="1"/>
  <c r="W67" i="5"/>
  <c r="AJ67" i="5" s="1"/>
  <c r="T67" i="5"/>
  <c r="AI67" i="5" s="1"/>
  <c r="C76" i="5" l="1"/>
  <c r="B78" i="5"/>
  <c r="E77" i="5"/>
  <c r="V68" i="5"/>
  <c r="S68" i="5"/>
  <c r="Q68" i="5"/>
  <c r="AH68" i="5" s="1"/>
  <c r="N68" i="5"/>
  <c r="AG68" i="5" s="1"/>
  <c r="T68" i="5"/>
  <c r="AI68" i="5" s="1"/>
  <c r="W68" i="5"/>
  <c r="AJ68" i="5" s="1"/>
  <c r="C77" i="5" l="1"/>
  <c r="B79" i="5"/>
  <c r="E78" i="5"/>
  <c r="S69" i="5"/>
  <c r="V69" i="5"/>
  <c r="N69" i="5"/>
  <c r="AG69" i="5" s="1"/>
  <c r="Q69" i="5"/>
  <c r="AH69" i="5" s="1"/>
  <c r="W69" i="5"/>
  <c r="AJ69" i="5" s="1"/>
  <c r="T69" i="5"/>
  <c r="AI69" i="5" s="1"/>
  <c r="C78" i="5" l="1"/>
  <c r="B80" i="5"/>
  <c r="E79" i="5"/>
  <c r="V70" i="5"/>
  <c r="S70" i="5"/>
  <c r="Q70" i="5"/>
  <c r="AH70" i="5" s="1"/>
  <c r="N70" i="5"/>
  <c r="AG70" i="5" s="1"/>
  <c r="T70" i="5"/>
  <c r="AI70" i="5" s="1"/>
  <c r="W70" i="5"/>
  <c r="AJ70" i="5" s="1"/>
  <c r="C79" i="5" l="1"/>
  <c r="B81" i="5"/>
  <c r="E80" i="5"/>
  <c r="S71" i="5"/>
  <c r="V71" i="5"/>
  <c r="N71" i="5"/>
  <c r="AG71" i="5" s="1"/>
  <c r="Q71" i="5"/>
  <c r="AH71" i="5" s="1"/>
  <c r="W71" i="5"/>
  <c r="AJ71" i="5" s="1"/>
  <c r="T71" i="5"/>
  <c r="AI71" i="5" s="1"/>
  <c r="C80" i="5" l="1"/>
  <c r="B82" i="5"/>
  <c r="E81" i="5"/>
  <c r="V72" i="5"/>
  <c r="S72" i="5"/>
  <c r="Q72" i="5"/>
  <c r="AH72" i="5" s="1"/>
  <c r="N72" i="5"/>
  <c r="AG72" i="5" s="1"/>
  <c r="T72" i="5"/>
  <c r="AI72" i="5" s="1"/>
  <c r="W72" i="5"/>
  <c r="AJ72" i="5" s="1"/>
  <c r="C81" i="5" l="1"/>
  <c r="B83" i="5"/>
  <c r="E82" i="5"/>
  <c r="S73" i="5"/>
  <c r="V73" i="5"/>
  <c r="N73" i="5"/>
  <c r="AG73" i="5" s="1"/>
  <c r="Q73" i="5"/>
  <c r="AH73" i="5" s="1"/>
  <c r="W73" i="5"/>
  <c r="AJ73" i="5" s="1"/>
  <c r="T73" i="5"/>
  <c r="AI73" i="5" s="1"/>
  <c r="C82" i="5" l="1"/>
  <c r="B84" i="5"/>
  <c r="E83" i="5"/>
  <c r="V74" i="5"/>
  <c r="S74" i="5"/>
  <c r="Q74" i="5"/>
  <c r="AH74" i="5" s="1"/>
  <c r="N74" i="5"/>
  <c r="AG74" i="5" s="1"/>
  <c r="T74" i="5"/>
  <c r="AI74" i="5" s="1"/>
  <c r="W74" i="5"/>
  <c r="AJ74" i="5" s="1"/>
  <c r="C83" i="5" l="1"/>
  <c r="B85" i="5"/>
  <c r="E84" i="5"/>
  <c r="S75" i="5"/>
  <c r="V75" i="5"/>
  <c r="N75" i="5"/>
  <c r="AG75" i="5" s="1"/>
  <c r="Q75" i="5"/>
  <c r="AH75" i="5" s="1"/>
  <c r="W75" i="5"/>
  <c r="AJ75" i="5" s="1"/>
  <c r="T75" i="5"/>
  <c r="AI75" i="5" s="1"/>
  <c r="C84" i="5" l="1"/>
  <c r="B86" i="5"/>
  <c r="E85" i="5"/>
  <c r="V76" i="5"/>
  <c r="S76" i="5"/>
  <c r="Q76" i="5"/>
  <c r="AH76" i="5" s="1"/>
  <c r="N76" i="5"/>
  <c r="AG76" i="5" s="1"/>
  <c r="T76" i="5"/>
  <c r="AI76" i="5" s="1"/>
  <c r="W76" i="5"/>
  <c r="AJ76" i="5" s="1"/>
  <c r="C85" i="5" l="1"/>
  <c r="B87" i="5"/>
  <c r="E86" i="5"/>
  <c r="S77" i="5"/>
  <c r="V77" i="5"/>
  <c r="N77" i="5"/>
  <c r="AG77" i="5" s="1"/>
  <c r="Q77" i="5"/>
  <c r="AH77" i="5" s="1"/>
  <c r="W77" i="5"/>
  <c r="AJ77" i="5" s="1"/>
  <c r="T77" i="5"/>
  <c r="AI77" i="5" s="1"/>
  <c r="C86" i="5" l="1"/>
  <c r="B88" i="5"/>
  <c r="E87" i="5"/>
  <c r="V78" i="5"/>
  <c r="S78" i="5"/>
  <c r="Q78" i="5"/>
  <c r="AH78" i="5" s="1"/>
  <c r="N78" i="5"/>
  <c r="AG78" i="5" s="1"/>
  <c r="T78" i="5"/>
  <c r="AI78" i="5" s="1"/>
  <c r="W78" i="5"/>
  <c r="AJ78" i="5" s="1"/>
  <c r="C87" i="5" l="1"/>
  <c r="B89" i="5"/>
  <c r="E88" i="5"/>
  <c r="S79" i="5"/>
  <c r="V79" i="5"/>
  <c r="N79" i="5"/>
  <c r="AG79" i="5" s="1"/>
  <c r="Q79" i="5"/>
  <c r="AH79" i="5" s="1"/>
  <c r="W79" i="5"/>
  <c r="AJ79" i="5" s="1"/>
  <c r="T79" i="5"/>
  <c r="AI79" i="5" s="1"/>
  <c r="C88" i="5" l="1"/>
  <c r="B90" i="5"/>
  <c r="E89" i="5"/>
  <c r="V80" i="5"/>
  <c r="S80" i="5"/>
  <c r="Q80" i="5"/>
  <c r="AH80" i="5" s="1"/>
  <c r="N80" i="5"/>
  <c r="AG80" i="5" s="1"/>
  <c r="T80" i="5"/>
  <c r="AI80" i="5" s="1"/>
  <c r="W80" i="5"/>
  <c r="AJ80" i="5" s="1"/>
  <c r="C89" i="5" l="1"/>
  <c r="B91" i="5"/>
  <c r="E90" i="5"/>
  <c r="S81" i="5"/>
  <c r="V81" i="5"/>
  <c r="N81" i="5"/>
  <c r="AG81" i="5" s="1"/>
  <c r="Q81" i="5"/>
  <c r="AH81" i="5" s="1"/>
  <c r="W81" i="5"/>
  <c r="AJ81" i="5" s="1"/>
  <c r="T81" i="5"/>
  <c r="AI81" i="5" s="1"/>
  <c r="C90" i="5" l="1"/>
  <c r="B92" i="5"/>
  <c r="E91" i="5"/>
  <c r="V82" i="5"/>
  <c r="S82" i="5"/>
  <c r="Q82" i="5"/>
  <c r="AH82" i="5" s="1"/>
  <c r="N82" i="5"/>
  <c r="AG82" i="5" s="1"/>
  <c r="T82" i="5"/>
  <c r="AI82" i="5" s="1"/>
  <c r="W82" i="5"/>
  <c r="AJ82" i="5" s="1"/>
  <c r="C91" i="5" l="1"/>
  <c r="B93" i="5"/>
  <c r="E92" i="5"/>
  <c r="S83" i="5"/>
  <c r="V83" i="5"/>
  <c r="N83" i="5"/>
  <c r="AG83" i="5" s="1"/>
  <c r="Q83" i="5"/>
  <c r="AH83" i="5" s="1"/>
  <c r="W83" i="5"/>
  <c r="AJ83" i="5" s="1"/>
  <c r="T83" i="5"/>
  <c r="AI83" i="5" s="1"/>
  <c r="C92" i="5" l="1"/>
  <c r="B94" i="5"/>
  <c r="E93" i="5"/>
  <c r="V84" i="5"/>
  <c r="S84" i="5"/>
  <c r="Q84" i="5"/>
  <c r="AH84" i="5" s="1"/>
  <c r="N84" i="5"/>
  <c r="AG84" i="5" s="1"/>
  <c r="T84" i="5"/>
  <c r="AI84" i="5" s="1"/>
  <c r="W84" i="5"/>
  <c r="AJ84" i="5" s="1"/>
  <c r="C93" i="5" l="1"/>
  <c r="B95" i="5"/>
  <c r="E94" i="5"/>
  <c r="S85" i="5"/>
  <c r="V85" i="5"/>
  <c r="N85" i="5"/>
  <c r="AG85" i="5" s="1"/>
  <c r="Q85" i="5"/>
  <c r="AH85" i="5" s="1"/>
  <c r="W85" i="5"/>
  <c r="AJ85" i="5" s="1"/>
  <c r="T85" i="5"/>
  <c r="AI85" i="5" s="1"/>
  <c r="C94" i="5" l="1"/>
  <c r="B96" i="5"/>
  <c r="E95" i="5"/>
  <c r="V86" i="5"/>
  <c r="S86" i="5"/>
  <c r="Q86" i="5"/>
  <c r="AH86" i="5" s="1"/>
  <c r="N86" i="5"/>
  <c r="AG86" i="5" s="1"/>
  <c r="T86" i="5"/>
  <c r="AI86" i="5" s="1"/>
  <c r="W86" i="5"/>
  <c r="AJ86" i="5" s="1"/>
  <c r="C95" i="5" l="1"/>
  <c r="B97" i="5"/>
  <c r="E96" i="5"/>
  <c r="S87" i="5"/>
  <c r="V87" i="5"/>
  <c r="N87" i="5"/>
  <c r="AG87" i="5" s="1"/>
  <c r="Q87" i="5"/>
  <c r="AH87" i="5" s="1"/>
  <c r="W87" i="5"/>
  <c r="AJ87" i="5" s="1"/>
  <c r="T87" i="5"/>
  <c r="AI87" i="5" s="1"/>
  <c r="C96" i="5" l="1"/>
  <c r="B98" i="5"/>
  <c r="E97" i="5"/>
  <c r="V88" i="5"/>
  <c r="S88" i="5"/>
  <c r="Q88" i="5"/>
  <c r="AH88" i="5" s="1"/>
  <c r="N88" i="5"/>
  <c r="AG88" i="5" s="1"/>
  <c r="T88" i="5"/>
  <c r="AI88" i="5" s="1"/>
  <c r="W88" i="5"/>
  <c r="AJ88" i="5" s="1"/>
  <c r="C97" i="5" l="1"/>
  <c r="B99" i="5"/>
  <c r="E98" i="5"/>
  <c r="S89" i="5"/>
  <c r="V89" i="5"/>
  <c r="N89" i="5"/>
  <c r="AG89" i="5" s="1"/>
  <c r="Q89" i="5"/>
  <c r="AH89" i="5" s="1"/>
  <c r="W89" i="5"/>
  <c r="AJ89" i="5" s="1"/>
  <c r="T89" i="5"/>
  <c r="AI89" i="5" s="1"/>
  <c r="C98" i="5" l="1"/>
  <c r="B100" i="5"/>
  <c r="E99" i="5"/>
  <c r="V90" i="5"/>
  <c r="S90" i="5"/>
  <c r="Q90" i="5"/>
  <c r="AH90" i="5" s="1"/>
  <c r="N90" i="5"/>
  <c r="AG90" i="5" s="1"/>
  <c r="T90" i="5"/>
  <c r="AI90" i="5" s="1"/>
  <c r="W90" i="5"/>
  <c r="AJ90" i="5" s="1"/>
  <c r="C99" i="5" l="1"/>
  <c r="B101" i="5"/>
  <c r="E100" i="5"/>
  <c r="S91" i="5"/>
  <c r="V91" i="5"/>
  <c r="N91" i="5"/>
  <c r="AG91" i="5" s="1"/>
  <c r="Q91" i="5"/>
  <c r="AH91" i="5" s="1"/>
  <c r="W91" i="5"/>
  <c r="AJ91" i="5" s="1"/>
  <c r="T91" i="5"/>
  <c r="AI91" i="5" s="1"/>
  <c r="C100" i="5" l="1"/>
  <c r="B102" i="5"/>
  <c r="E101" i="5"/>
  <c r="V92" i="5"/>
  <c r="S92" i="5"/>
  <c r="Q92" i="5"/>
  <c r="AH92" i="5" s="1"/>
  <c r="N92" i="5"/>
  <c r="AG92" i="5" s="1"/>
  <c r="T92" i="5"/>
  <c r="AI92" i="5" s="1"/>
  <c r="W92" i="5"/>
  <c r="AJ92" i="5" s="1"/>
  <c r="C101" i="5" l="1"/>
  <c r="B103" i="5"/>
  <c r="E102" i="5"/>
  <c r="S93" i="5"/>
  <c r="V93" i="5"/>
  <c r="N93" i="5"/>
  <c r="AG93" i="5" s="1"/>
  <c r="Q93" i="5"/>
  <c r="AH93" i="5" s="1"/>
  <c r="W93" i="5"/>
  <c r="AJ93" i="5" s="1"/>
  <c r="T93" i="5"/>
  <c r="AI93" i="5" s="1"/>
  <c r="C102" i="5" l="1"/>
  <c r="B104" i="5"/>
  <c r="E103" i="5"/>
  <c r="V94" i="5"/>
  <c r="S94" i="5"/>
  <c r="Q94" i="5"/>
  <c r="AH94" i="5" s="1"/>
  <c r="N94" i="5"/>
  <c r="AG94" i="5" s="1"/>
  <c r="T94" i="5"/>
  <c r="AI94" i="5" s="1"/>
  <c r="W94" i="5"/>
  <c r="AJ94" i="5" s="1"/>
  <c r="C103" i="5" l="1"/>
  <c r="B105" i="5"/>
  <c r="E104" i="5"/>
  <c r="S95" i="5"/>
  <c r="V95" i="5"/>
  <c r="N95" i="5"/>
  <c r="AG95" i="5" s="1"/>
  <c r="Q95" i="5"/>
  <c r="AH95" i="5" s="1"/>
  <c r="W95" i="5"/>
  <c r="AJ95" i="5" s="1"/>
  <c r="T95" i="5"/>
  <c r="AI95" i="5" s="1"/>
  <c r="C104" i="5" l="1"/>
  <c r="B106" i="5"/>
  <c r="E105" i="5"/>
  <c r="V96" i="5"/>
  <c r="S96" i="5"/>
  <c r="Q96" i="5"/>
  <c r="AH96" i="5" s="1"/>
  <c r="N96" i="5"/>
  <c r="AG96" i="5" s="1"/>
  <c r="T96" i="5"/>
  <c r="AI96" i="5" s="1"/>
  <c r="W96" i="5"/>
  <c r="AJ96" i="5" s="1"/>
  <c r="C105" i="5" l="1"/>
  <c r="B107" i="5"/>
  <c r="E106" i="5"/>
  <c r="S97" i="5"/>
  <c r="V97" i="5"/>
  <c r="N97" i="5"/>
  <c r="AG97" i="5" s="1"/>
  <c r="Q97" i="5"/>
  <c r="AH97" i="5" s="1"/>
  <c r="W97" i="5"/>
  <c r="AJ97" i="5" s="1"/>
  <c r="T97" i="5"/>
  <c r="AI97" i="5" s="1"/>
  <c r="C106" i="5" l="1"/>
  <c r="B108" i="5"/>
  <c r="E107" i="5"/>
  <c r="V98" i="5"/>
  <c r="S98" i="5"/>
  <c r="Q98" i="5"/>
  <c r="AH98" i="5" s="1"/>
  <c r="N98" i="5"/>
  <c r="AG98" i="5" s="1"/>
  <c r="T98" i="5"/>
  <c r="AI98" i="5" s="1"/>
  <c r="W98" i="5"/>
  <c r="AJ98" i="5" s="1"/>
  <c r="C107" i="5" l="1"/>
  <c r="B109" i="5"/>
  <c r="E108" i="5"/>
  <c r="S99" i="5"/>
  <c r="V99" i="5"/>
  <c r="N99" i="5"/>
  <c r="AG99" i="5" s="1"/>
  <c r="Q99" i="5"/>
  <c r="AH99" i="5" s="1"/>
  <c r="W99" i="5"/>
  <c r="AJ99" i="5" s="1"/>
  <c r="T99" i="5"/>
  <c r="AI99" i="5" s="1"/>
  <c r="C108" i="5" l="1"/>
  <c r="B110" i="5"/>
  <c r="E109" i="5"/>
  <c r="V100" i="5"/>
  <c r="S100" i="5"/>
  <c r="Q100" i="5"/>
  <c r="AH100" i="5" s="1"/>
  <c r="N100" i="5"/>
  <c r="AG100" i="5" s="1"/>
  <c r="T100" i="5"/>
  <c r="AI100" i="5" s="1"/>
  <c r="W100" i="5"/>
  <c r="AJ100" i="5" s="1"/>
  <c r="C109" i="5" l="1"/>
  <c r="B111" i="5"/>
  <c r="E110" i="5"/>
  <c r="S101" i="5"/>
  <c r="V101" i="5"/>
  <c r="N101" i="5"/>
  <c r="AG101" i="5" s="1"/>
  <c r="Q101" i="5"/>
  <c r="AH101" i="5" s="1"/>
  <c r="W101" i="5"/>
  <c r="AJ101" i="5" s="1"/>
  <c r="T101" i="5"/>
  <c r="AI101" i="5" s="1"/>
  <c r="C110" i="5" l="1"/>
  <c r="B112" i="5"/>
  <c r="E111" i="5"/>
  <c r="V102" i="5"/>
  <c r="S102" i="5"/>
  <c r="Q102" i="5"/>
  <c r="AH102" i="5" s="1"/>
  <c r="N102" i="5"/>
  <c r="AG102" i="5" s="1"/>
  <c r="W102" i="5"/>
  <c r="AJ102" i="5" s="1"/>
  <c r="T102" i="5"/>
  <c r="AI102" i="5" s="1"/>
  <c r="C111" i="5" l="1"/>
  <c r="B113" i="5"/>
  <c r="E112" i="5"/>
  <c r="S103" i="5"/>
  <c r="V103" i="5"/>
  <c r="N103" i="5"/>
  <c r="AG103" i="5" s="1"/>
  <c r="Q103" i="5"/>
  <c r="AH103" i="5" s="1"/>
  <c r="W103" i="5"/>
  <c r="AJ103" i="5" s="1"/>
  <c r="T103" i="5"/>
  <c r="AI103" i="5" s="1"/>
  <c r="C112" i="5" l="1"/>
  <c r="B114" i="5"/>
  <c r="E113" i="5"/>
  <c r="V104" i="5"/>
  <c r="S104" i="5"/>
  <c r="Q104" i="5"/>
  <c r="AH104" i="5" s="1"/>
  <c r="N104" i="5"/>
  <c r="AG104" i="5" s="1"/>
  <c r="W104" i="5"/>
  <c r="AJ104" i="5" s="1"/>
  <c r="T104" i="5"/>
  <c r="AI104" i="5" s="1"/>
  <c r="C113" i="5" l="1"/>
  <c r="B115" i="5"/>
  <c r="E114" i="5"/>
  <c r="S105" i="5"/>
  <c r="V105" i="5"/>
  <c r="N105" i="5"/>
  <c r="AG105" i="5" s="1"/>
  <c r="Q105" i="5"/>
  <c r="AH105" i="5" s="1"/>
  <c r="W105" i="5"/>
  <c r="AJ105" i="5" s="1"/>
  <c r="T105" i="5"/>
  <c r="AI105" i="5" s="1"/>
  <c r="C114" i="5" l="1"/>
  <c r="B116" i="5"/>
  <c r="E115" i="5"/>
  <c r="V106" i="5"/>
  <c r="S106" i="5"/>
  <c r="Q106" i="5"/>
  <c r="AH106" i="5" s="1"/>
  <c r="N106" i="5"/>
  <c r="AG106" i="5" s="1"/>
  <c r="W106" i="5"/>
  <c r="AJ106" i="5" s="1"/>
  <c r="T106" i="5"/>
  <c r="AI106" i="5" s="1"/>
  <c r="C115" i="5" l="1"/>
  <c r="B117" i="5"/>
  <c r="E116" i="5"/>
  <c r="S107" i="5"/>
  <c r="V107" i="5"/>
  <c r="N107" i="5"/>
  <c r="AG107" i="5" s="1"/>
  <c r="Q107" i="5"/>
  <c r="AH107" i="5" s="1"/>
  <c r="W107" i="5"/>
  <c r="AJ107" i="5" s="1"/>
  <c r="T107" i="5"/>
  <c r="AI107" i="5" s="1"/>
  <c r="C116" i="5" l="1"/>
  <c r="B118" i="5"/>
  <c r="E117" i="5"/>
  <c r="V108" i="5"/>
  <c r="S108" i="5"/>
  <c r="Q108" i="5"/>
  <c r="AH108" i="5" s="1"/>
  <c r="N108" i="5"/>
  <c r="AG108" i="5" s="1"/>
  <c r="W108" i="5"/>
  <c r="AJ108" i="5" s="1"/>
  <c r="T108" i="5"/>
  <c r="AI108" i="5" s="1"/>
  <c r="C117" i="5" l="1"/>
  <c r="B119" i="5"/>
  <c r="E118" i="5"/>
  <c r="S109" i="5"/>
  <c r="V109" i="5"/>
  <c r="N109" i="5"/>
  <c r="AG109" i="5" s="1"/>
  <c r="Q109" i="5"/>
  <c r="AH109" i="5" s="1"/>
  <c r="W109" i="5"/>
  <c r="AJ109" i="5" s="1"/>
  <c r="T109" i="5"/>
  <c r="AI109" i="5" s="1"/>
  <c r="C118" i="5" l="1"/>
  <c r="B120" i="5"/>
  <c r="E119" i="5"/>
  <c r="V110" i="5"/>
  <c r="S110" i="5"/>
  <c r="Q110" i="5"/>
  <c r="AH110" i="5" s="1"/>
  <c r="N110" i="5"/>
  <c r="AG110" i="5" s="1"/>
  <c r="W110" i="5"/>
  <c r="AJ110" i="5" s="1"/>
  <c r="T110" i="5"/>
  <c r="AI110" i="5" s="1"/>
  <c r="C119" i="5" l="1"/>
  <c r="B121" i="5"/>
  <c r="E120" i="5"/>
  <c r="S111" i="5"/>
  <c r="V111" i="5"/>
  <c r="N111" i="5"/>
  <c r="AG111" i="5" s="1"/>
  <c r="Q111" i="5"/>
  <c r="AH111" i="5" s="1"/>
  <c r="W111" i="5"/>
  <c r="AJ111" i="5" s="1"/>
  <c r="T111" i="5"/>
  <c r="AI111" i="5" s="1"/>
  <c r="C120" i="5" l="1"/>
  <c r="B122" i="5"/>
  <c r="E121" i="5"/>
  <c r="V112" i="5"/>
  <c r="S112" i="5"/>
  <c r="Q112" i="5"/>
  <c r="AH112" i="5" s="1"/>
  <c r="N112" i="5"/>
  <c r="AG112" i="5" s="1"/>
  <c r="W112" i="5"/>
  <c r="AJ112" i="5" s="1"/>
  <c r="T112" i="5"/>
  <c r="AI112" i="5" s="1"/>
  <c r="C121" i="5" l="1"/>
  <c r="B123" i="5"/>
  <c r="E122" i="5"/>
  <c r="S113" i="5"/>
  <c r="V113" i="5"/>
  <c r="N113" i="5"/>
  <c r="AG113" i="5" s="1"/>
  <c r="Q113" i="5"/>
  <c r="AH113" i="5" s="1"/>
  <c r="W113" i="5"/>
  <c r="AJ113" i="5" s="1"/>
  <c r="T113" i="5"/>
  <c r="AI113" i="5" s="1"/>
  <c r="C122" i="5" l="1"/>
  <c r="B124" i="5"/>
  <c r="E123" i="5"/>
  <c r="V114" i="5"/>
  <c r="S114" i="5"/>
  <c r="Q114" i="5"/>
  <c r="AH114" i="5" s="1"/>
  <c r="N114" i="5"/>
  <c r="AG114" i="5" s="1"/>
  <c r="W114" i="5"/>
  <c r="AJ114" i="5" s="1"/>
  <c r="T114" i="5"/>
  <c r="AI114" i="5" s="1"/>
  <c r="C123" i="5" l="1"/>
  <c r="B125" i="5"/>
  <c r="E124" i="5"/>
  <c r="S115" i="5"/>
  <c r="V115" i="5"/>
  <c r="N115" i="5"/>
  <c r="AG115" i="5" s="1"/>
  <c r="Q115" i="5"/>
  <c r="AH115" i="5" s="1"/>
  <c r="W115" i="5"/>
  <c r="AJ115" i="5" s="1"/>
  <c r="T115" i="5"/>
  <c r="AI115" i="5" s="1"/>
  <c r="C124" i="5" l="1"/>
  <c r="B126" i="5"/>
  <c r="E125" i="5"/>
  <c r="V116" i="5"/>
  <c r="S116" i="5"/>
  <c r="Q116" i="5"/>
  <c r="AH116" i="5" s="1"/>
  <c r="N116" i="5"/>
  <c r="AG116" i="5" s="1"/>
  <c r="W116" i="5"/>
  <c r="AJ116" i="5" s="1"/>
  <c r="T116" i="5"/>
  <c r="AI116" i="5" s="1"/>
  <c r="C125" i="5" l="1"/>
  <c r="B127" i="5"/>
  <c r="E126" i="5"/>
  <c r="S117" i="5"/>
  <c r="V117" i="5"/>
  <c r="N117" i="5"/>
  <c r="AG117" i="5" s="1"/>
  <c r="Q117" i="5"/>
  <c r="AH117" i="5" s="1"/>
  <c r="W117" i="5"/>
  <c r="AJ117" i="5" s="1"/>
  <c r="T117" i="5"/>
  <c r="AI117" i="5" s="1"/>
  <c r="C126" i="5" l="1"/>
  <c r="B128" i="5"/>
  <c r="E127" i="5"/>
  <c r="V118" i="5"/>
  <c r="S118" i="5"/>
  <c r="Q118" i="5"/>
  <c r="AH118" i="5" s="1"/>
  <c r="N118" i="5"/>
  <c r="AG118" i="5" s="1"/>
  <c r="W118" i="5"/>
  <c r="AJ118" i="5" s="1"/>
  <c r="T118" i="5"/>
  <c r="AI118" i="5" s="1"/>
  <c r="C127" i="5" l="1"/>
  <c r="B129" i="5"/>
  <c r="E128" i="5"/>
  <c r="S119" i="5"/>
  <c r="V119" i="5"/>
  <c r="N119" i="5"/>
  <c r="AG119" i="5" s="1"/>
  <c r="Q119" i="5"/>
  <c r="AH119" i="5" s="1"/>
  <c r="W119" i="5"/>
  <c r="AJ119" i="5" s="1"/>
  <c r="T119" i="5"/>
  <c r="AI119" i="5" s="1"/>
  <c r="C128" i="5" l="1"/>
  <c r="B130" i="5"/>
  <c r="E129" i="5"/>
  <c r="V120" i="5"/>
  <c r="S120" i="5"/>
  <c r="Q120" i="5"/>
  <c r="AH120" i="5" s="1"/>
  <c r="N120" i="5"/>
  <c r="AG120" i="5" s="1"/>
  <c r="W120" i="5"/>
  <c r="AJ120" i="5" s="1"/>
  <c r="T120" i="5"/>
  <c r="AI120" i="5" s="1"/>
  <c r="C129" i="5" l="1"/>
  <c r="B131" i="5"/>
  <c r="E130" i="5"/>
  <c r="S121" i="5"/>
  <c r="V121" i="5"/>
  <c r="N121" i="5"/>
  <c r="AG121" i="5" s="1"/>
  <c r="Q121" i="5"/>
  <c r="AH121" i="5" s="1"/>
  <c r="W121" i="5"/>
  <c r="AJ121" i="5" s="1"/>
  <c r="T121" i="5"/>
  <c r="AI121" i="5" s="1"/>
  <c r="C130" i="5" l="1"/>
  <c r="B132" i="5"/>
  <c r="E131" i="5"/>
  <c r="V122" i="5"/>
  <c r="S122" i="5"/>
  <c r="Q122" i="5"/>
  <c r="AH122" i="5" s="1"/>
  <c r="N122" i="5"/>
  <c r="AG122" i="5" s="1"/>
  <c r="W122" i="5"/>
  <c r="AJ122" i="5" s="1"/>
  <c r="T122" i="5"/>
  <c r="AI122" i="5" s="1"/>
  <c r="C131" i="5" l="1"/>
  <c r="B133" i="5"/>
  <c r="E132" i="5"/>
  <c r="S123" i="5"/>
  <c r="V123" i="5"/>
  <c r="N123" i="5"/>
  <c r="AG123" i="5" s="1"/>
  <c r="Q123" i="5"/>
  <c r="AH123" i="5" s="1"/>
  <c r="W123" i="5"/>
  <c r="AJ123" i="5" s="1"/>
  <c r="T123" i="5"/>
  <c r="AI123" i="5" s="1"/>
  <c r="C132" i="5" l="1"/>
  <c r="B134" i="5"/>
  <c r="E133" i="5"/>
  <c r="V124" i="5"/>
  <c r="S124" i="5"/>
  <c r="Q124" i="5"/>
  <c r="AH124" i="5" s="1"/>
  <c r="N124" i="5"/>
  <c r="AG124" i="5" s="1"/>
  <c r="W124" i="5"/>
  <c r="AJ124" i="5" s="1"/>
  <c r="T124" i="5"/>
  <c r="AI124" i="5" s="1"/>
  <c r="C133" i="5" l="1"/>
  <c r="B135" i="5"/>
  <c r="E134" i="5"/>
  <c r="S125" i="5"/>
  <c r="V125" i="5"/>
  <c r="N125" i="5"/>
  <c r="AG125" i="5" s="1"/>
  <c r="Q125" i="5"/>
  <c r="AH125" i="5" s="1"/>
  <c r="W125" i="5"/>
  <c r="AJ125" i="5" s="1"/>
  <c r="T125" i="5"/>
  <c r="AI125" i="5" s="1"/>
  <c r="C134" i="5" l="1"/>
  <c r="B136" i="5"/>
  <c r="E135" i="5"/>
  <c r="V126" i="5"/>
  <c r="S126" i="5"/>
  <c r="Q126" i="5"/>
  <c r="AH126" i="5" s="1"/>
  <c r="N126" i="5"/>
  <c r="AG126" i="5" s="1"/>
  <c r="W126" i="5"/>
  <c r="AJ126" i="5" s="1"/>
  <c r="T126" i="5"/>
  <c r="AI126" i="5" s="1"/>
  <c r="C135" i="5" l="1"/>
  <c r="B137" i="5"/>
  <c r="E136" i="5"/>
  <c r="S127" i="5"/>
  <c r="V127" i="5"/>
  <c r="N127" i="5"/>
  <c r="AG127" i="5" s="1"/>
  <c r="Q127" i="5"/>
  <c r="AH127" i="5" s="1"/>
  <c r="W127" i="5"/>
  <c r="AJ127" i="5" s="1"/>
  <c r="T127" i="5"/>
  <c r="AI127" i="5" s="1"/>
  <c r="C136" i="5" l="1"/>
  <c r="B138" i="5"/>
  <c r="E137" i="5"/>
  <c r="V128" i="5"/>
  <c r="S128" i="5"/>
  <c r="Q128" i="5"/>
  <c r="AH128" i="5" s="1"/>
  <c r="N128" i="5"/>
  <c r="AG128" i="5" s="1"/>
  <c r="W128" i="5"/>
  <c r="AJ128" i="5" s="1"/>
  <c r="T128" i="5"/>
  <c r="AI128" i="5" s="1"/>
  <c r="C137" i="5" l="1"/>
  <c r="B139" i="5"/>
  <c r="E138" i="5"/>
  <c r="S129" i="5"/>
  <c r="V129" i="5"/>
  <c r="N129" i="5"/>
  <c r="AG129" i="5" s="1"/>
  <c r="Q129" i="5"/>
  <c r="AH129" i="5" s="1"/>
  <c r="W129" i="5"/>
  <c r="AJ129" i="5" s="1"/>
  <c r="T129" i="5"/>
  <c r="AI129" i="5" s="1"/>
  <c r="C138" i="5" l="1"/>
  <c r="B140" i="5"/>
  <c r="E139" i="5"/>
  <c r="V130" i="5"/>
  <c r="S130" i="5"/>
  <c r="Q130" i="5"/>
  <c r="AH130" i="5" s="1"/>
  <c r="N130" i="5"/>
  <c r="AG130" i="5" s="1"/>
  <c r="W130" i="5"/>
  <c r="AJ130" i="5" s="1"/>
  <c r="T130" i="5"/>
  <c r="AI130" i="5" s="1"/>
  <c r="C139" i="5" l="1"/>
  <c r="B141" i="5"/>
  <c r="E140" i="5"/>
  <c r="S131" i="5"/>
  <c r="V131" i="5"/>
  <c r="N131" i="5"/>
  <c r="AG131" i="5" s="1"/>
  <c r="Q131" i="5"/>
  <c r="AH131" i="5" s="1"/>
  <c r="W131" i="5"/>
  <c r="AJ131" i="5" s="1"/>
  <c r="T131" i="5"/>
  <c r="AI131" i="5" s="1"/>
  <c r="C140" i="5" l="1"/>
  <c r="B142" i="5"/>
  <c r="E141" i="5"/>
  <c r="V132" i="5"/>
  <c r="S132" i="5"/>
  <c r="Q132" i="5"/>
  <c r="AH132" i="5" s="1"/>
  <c r="N132" i="5"/>
  <c r="AG132" i="5" s="1"/>
  <c r="W132" i="5"/>
  <c r="AJ132" i="5" s="1"/>
  <c r="T132" i="5"/>
  <c r="AI132" i="5" s="1"/>
  <c r="C141" i="5" l="1"/>
  <c r="B143" i="5"/>
  <c r="E142" i="5"/>
  <c r="S133" i="5"/>
  <c r="V133" i="5"/>
  <c r="N133" i="5"/>
  <c r="AG133" i="5" s="1"/>
  <c r="Q133" i="5"/>
  <c r="AH133" i="5" s="1"/>
  <c r="W133" i="5"/>
  <c r="AJ133" i="5" s="1"/>
  <c r="T133" i="5"/>
  <c r="AI133" i="5" s="1"/>
  <c r="C142" i="5" l="1"/>
  <c r="B144" i="5"/>
  <c r="E143" i="5"/>
  <c r="V134" i="5"/>
  <c r="S134" i="5"/>
  <c r="N134" i="5"/>
  <c r="AG134" i="5" s="1"/>
  <c r="Q134" i="5"/>
  <c r="AH134" i="5" s="1"/>
  <c r="W134" i="5"/>
  <c r="AJ134" i="5" s="1"/>
  <c r="T134" i="5"/>
  <c r="AI134" i="5" s="1"/>
  <c r="C143" i="5" l="1"/>
  <c r="B145" i="5"/>
  <c r="E144" i="5"/>
  <c r="S135" i="5"/>
  <c r="V135" i="5"/>
  <c r="N135" i="5"/>
  <c r="AG135" i="5" s="1"/>
  <c r="Q135" i="5"/>
  <c r="AH135" i="5" s="1"/>
  <c r="W135" i="5"/>
  <c r="AJ135" i="5" s="1"/>
  <c r="T135" i="5"/>
  <c r="AI135" i="5" s="1"/>
  <c r="C144" i="5" l="1"/>
  <c r="B146" i="5"/>
  <c r="E145" i="5"/>
  <c r="V136" i="5"/>
  <c r="S136" i="5"/>
  <c r="N136" i="5"/>
  <c r="AG136" i="5" s="1"/>
  <c r="Q136" i="5"/>
  <c r="AH136" i="5" s="1"/>
  <c r="W136" i="5"/>
  <c r="AJ136" i="5" s="1"/>
  <c r="T136" i="5"/>
  <c r="AI136" i="5" s="1"/>
  <c r="C145" i="5" l="1"/>
  <c r="B147" i="5"/>
  <c r="E146" i="5"/>
  <c r="S137" i="5"/>
  <c r="V137" i="5"/>
  <c r="N137" i="5"/>
  <c r="AG137" i="5" s="1"/>
  <c r="Q137" i="5"/>
  <c r="AH137" i="5" s="1"/>
  <c r="W137" i="5"/>
  <c r="AJ137" i="5" s="1"/>
  <c r="T137" i="5"/>
  <c r="AI137" i="5" s="1"/>
  <c r="C146" i="5" l="1"/>
  <c r="B148" i="5"/>
  <c r="E147" i="5"/>
  <c r="V138" i="5"/>
  <c r="S138" i="5"/>
  <c r="N138" i="5"/>
  <c r="AG138" i="5" s="1"/>
  <c r="Q138" i="5"/>
  <c r="AH138" i="5" s="1"/>
  <c r="W138" i="5"/>
  <c r="AJ138" i="5" s="1"/>
  <c r="T138" i="5"/>
  <c r="AI138" i="5" s="1"/>
  <c r="C147" i="5" l="1"/>
  <c r="B149" i="5"/>
  <c r="E148" i="5"/>
  <c r="S139" i="5"/>
  <c r="V139" i="5"/>
  <c r="N139" i="5"/>
  <c r="AG139" i="5" s="1"/>
  <c r="Q139" i="5"/>
  <c r="AH139" i="5" s="1"/>
  <c r="W139" i="5"/>
  <c r="AJ139" i="5" s="1"/>
  <c r="T139" i="5"/>
  <c r="AI139" i="5" s="1"/>
  <c r="C148" i="5" l="1"/>
  <c r="B150" i="5"/>
  <c r="E149" i="5"/>
  <c r="V140" i="5"/>
  <c r="S140" i="5"/>
  <c r="N140" i="5"/>
  <c r="AG140" i="5" s="1"/>
  <c r="Q140" i="5"/>
  <c r="AH140" i="5" s="1"/>
  <c r="W140" i="5"/>
  <c r="AJ140" i="5" s="1"/>
  <c r="T140" i="5"/>
  <c r="AI140" i="5" s="1"/>
  <c r="C149" i="5" l="1"/>
  <c r="B151" i="5"/>
  <c r="E150" i="5"/>
  <c r="S141" i="5"/>
  <c r="V141" i="5"/>
  <c r="N141" i="5"/>
  <c r="AG141" i="5" s="1"/>
  <c r="Q141" i="5"/>
  <c r="AH141" i="5" s="1"/>
  <c r="W141" i="5"/>
  <c r="AJ141" i="5" s="1"/>
  <c r="T141" i="5"/>
  <c r="AI141" i="5" s="1"/>
  <c r="C150" i="5" l="1"/>
  <c r="B152" i="5"/>
  <c r="E151" i="5"/>
  <c r="V142" i="5"/>
  <c r="S142" i="5"/>
  <c r="N142" i="5"/>
  <c r="AG142" i="5" s="1"/>
  <c r="Q142" i="5"/>
  <c r="AH142" i="5" s="1"/>
  <c r="W142" i="5"/>
  <c r="AJ142" i="5" s="1"/>
  <c r="T142" i="5"/>
  <c r="AI142" i="5" s="1"/>
  <c r="C151" i="5" l="1"/>
  <c r="B153" i="5"/>
  <c r="E152" i="5"/>
  <c r="S143" i="5"/>
  <c r="V143" i="5"/>
  <c r="N143" i="5"/>
  <c r="AG143" i="5" s="1"/>
  <c r="Q143" i="5"/>
  <c r="AH143" i="5" s="1"/>
  <c r="W143" i="5"/>
  <c r="AJ143" i="5" s="1"/>
  <c r="T143" i="5"/>
  <c r="AI143" i="5" s="1"/>
  <c r="C152" i="5" l="1"/>
  <c r="B154" i="5"/>
  <c r="E153" i="5"/>
  <c r="V144" i="5"/>
  <c r="S144" i="5"/>
  <c r="N144" i="5"/>
  <c r="AG144" i="5" s="1"/>
  <c r="Q144" i="5"/>
  <c r="AH144" i="5" s="1"/>
  <c r="W144" i="5"/>
  <c r="AJ144" i="5" s="1"/>
  <c r="T144" i="5"/>
  <c r="AI144" i="5" s="1"/>
  <c r="C153" i="5" l="1"/>
  <c r="B155" i="5"/>
  <c r="E154" i="5"/>
  <c r="S145" i="5"/>
  <c r="V145" i="5"/>
  <c r="N145" i="5"/>
  <c r="AG145" i="5" s="1"/>
  <c r="Q145" i="5"/>
  <c r="AH145" i="5" s="1"/>
  <c r="W145" i="5"/>
  <c r="AJ145" i="5" s="1"/>
  <c r="T145" i="5"/>
  <c r="AI145" i="5" s="1"/>
  <c r="C154" i="5" l="1"/>
  <c r="B156" i="5"/>
  <c r="E155" i="5"/>
  <c r="V146" i="5"/>
  <c r="S146" i="5"/>
  <c r="N146" i="5"/>
  <c r="AG146" i="5" s="1"/>
  <c r="Q146" i="5"/>
  <c r="AH146" i="5" s="1"/>
  <c r="W146" i="5"/>
  <c r="AJ146" i="5" s="1"/>
  <c r="T146" i="5"/>
  <c r="AI146" i="5" s="1"/>
  <c r="C155" i="5" l="1"/>
  <c r="B157" i="5"/>
  <c r="E156" i="5"/>
  <c r="S147" i="5"/>
  <c r="V147" i="5"/>
  <c r="N147" i="5"/>
  <c r="AG147" i="5" s="1"/>
  <c r="Q147" i="5"/>
  <c r="AH147" i="5" s="1"/>
  <c r="W147" i="5"/>
  <c r="AJ147" i="5" s="1"/>
  <c r="T147" i="5"/>
  <c r="AI147" i="5" s="1"/>
  <c r="C156" i="5" l="1"/>
  <c r="B158" i="5"/>
  <c r="E157" i="5"/>
  <c r="V148" i="5"/>
  <c r="S148" i="5"/>
  <c r="N148" i="5"/>
  <c r="AG148" i="5" s="1"/>
  <c r="Q148" i="5"/>
  <c r="AH148" i="5" s="1"/>
  <c r="W148" i="5"/>
  <c r="AJ148" i="5" s="1"/>
  <c r="T148" i="5"/>
  <c r="AI148" i="5" s="1"/>
  <c r="C157" i="5" l="1"/>
  <c r="B159" i="5"/>
  <c r="E158" i="5"/>
  <c r="S149" i="5"/>
  <c r="V149" i="5"/>
  <c r="N149" i="5"/>
  <c r="AG149" i="5" s="1"/>
  <c r="Q149" i="5"/>
  <c r="AH149" i="5" s="1"/>
  <c r="W149" i="5"/>
  <c r="AJ149" i="5" s="1"/>
  <c r="T149" i="5"/>
  <c r="AI149" i="5" s="1"/>
  <c r="C158" i="5" l="1"/>
  <c r="B160" i="5"/>
  <c r="E159" i="5"/>
  <c r="V150" i="5"/>
  <c r="S150" i="5"/>
  <c r="N150" i="5"/>
  <c r="AG150" i="5" s="1"/>
  <c r="Q150" i="5"/>
  <c r="AH150" i="5" s="1"/>
  <c r="W150" i="5"/>
  <c r="AJ150" i="5" s="1"/>
  <c r="T150" i="5"/>
  <c r="AI150" i="5" s="1"/>
  <c r="C159" i="5" l="1"/>
  <c r="B161" i="5"/>
  <c r="E160" i="5"/>
  <c r="S151" i="5"/>
  <c r="V151" i="5"/>
  <c r="N151" i="5"/>
  <c r="AG151" i="5" s="1"/>
  <c r="Q151" i="5"/>
  <c r="AH151" i="5" s="1"/>
  <c r="W151" i="5"/>
  <c r="AJ151" i="5" s="1"/>
  <c r="T151" i="5"/>
  <c r="AI151" i="5" s="1"/>
  <c r="C160" i="5" l="1"/>
  <c r="B162" i="5"/>
  <c r="E161" i="5"/>
  <c r="V152" i="5"/>
  <c r="S152" i="5"/>
  <c r="N152" i="5"/>
  <c r="AG152" i="5" s="1"/>
  <c r="Q152" i="5"/>
  <c r="AH152" i="5" s="1"/>
  <c r="W152" i="5"/>
  <c r="AJ152" i="5" s="1"/>
  <c r="T152" i="5"/>
  <c r="AI152" i="5" s="1"/>
  <c r="C161" i="5" l="1"/>
  <c r="B163" i="5"/>
  <c r="E162" i="5"/>
  <c r="S153" i="5"/>
  <c r="V153" i="5"/>
  <c r="N153" i="5"/>
  <c r="AG153" i="5" s="1"/>
  <c r="Q153" i="5"/>
  <c r="AH153" i="5" s="1"/>
  <c r="W153" i="5"/>
  <c r="AJ153" i="5" s="1"/>
  <c r="T153" i="5"/>
  <c r="AI153" i="5" s="1"/>
  <c r="C162" i="5" l="1"/>
  <c r="B164" i="5"/>
  <c r="E163" i="5"/>
  <c r="V154" i="5"/>
  <c r="S154" i="5"/>
  <c r="N154" i="5"/>
  <c r="AG154" i="5" s="1"/>
  <c r="Q154" i="5"/>
  <c r="AH154" i="5" s="1"/>
  <c r="W154" i="5"/>
  <c r="AJ154" i="5" s="1"/>
  <c r="T154" i="5"/>
  <c r="AI154" i="5" s="1"/>
  <c r="C163" i="5" l="1"/>
  <c r="B165" i="5"/>
  <c r="E165" i="5" s="1"/>
  <c r="E164" i="5"/>
  <c r="S155" i="5"/>
  <c r="V155" i="5"/>
  <c r="N155" i="5"/>
  <c r="AG155" i="5" s="1"/>
  <c r="Q155" i="5"/>
  <c r="AH155" i="5" s="1"/>
  <c r="W155" i="5"/>
  <c r="AJ155" i="5" s="1"/>
  <c r="T155" i="5"/>
  <c r="AI155" i="5" s="1"/>
  <c r="C164" i="5" l="1"/>
  <c r="C165" i="5" s="1"/>
  <c r="C167" i="5" s="1"/>
  <c r="C3" i="2" s="1"/>
  <c r="E167" i="5"/>
  <c r="V156" i="5"/>
  <c r="S156" i="5"/>
  <c r="N156" i="5"/>
  <c r="AG156" i="5" s="1"/>
  <c r="Q156" i="5"/>
  <c r="AH156" i="5" s="1"/>
  <c r="W156" i="5"/>
  <c r="AJ156" i="5" s="1"/>
  <c r="T156" i="5"/>
  <c r="AI156" i="5" s="1"/>
  <c r="S157" i="5" l="1"/>
  <c r="V157" i="5"/>
  <c r="N157" i="5"/>
  <c r="AG157" i="5" s="1"/>
  <c r="Q157" i="5"/>
  <c r="AH157" i="5" s="1"/>
  <c r="W157" i="5"/>
  <c r="AJ157" i="5" s="1"/>
  <c r="T157" i="5"/>
  <c r="AI157" i="5" s="1"/>
  <c r="V158" i="5" l="1"/>
  <c r="S158" i="5"/>
  <c r="N158" i="5"/>
  <c r="AG158" i="5" s="1"/>
  <c r="Q158" i="5"/>
  <c r="AH158" i="5" s="1"/>
  <c r="W158" i="5"/>
  <c r="AJ158" i="5" s="1"/>
  <c r="T158" i="5"/>
  <c r="AI158" i="5" s="1"/>
  <c r="S159" i="5" l="1"/>
  <c r="V159" i="5"/>
  <c r="N159" i="5"/>
  <c r="AG159" i="5" s="1"/>
  <c r="Q159" i="5"/>
  <c r="AH159" i="5" s="1"/>
  <c r="W159" i="5"/>
  <c r="AJ159" i="5" s="1"/>
  <c r="T159" i="5"/>
  <c r="AI159" i="5" s="1"/>
  <c r="V160" i="5" l="1"/>
  <c r="S160" i="5"/>
  <c r="N160" i="5"/>
  <c r="AG160" i="5" s="1"/>
  <c r="Q160" i="5"/>
  <c r="AH160" i="5" s="1"/>
  <c r="W160" i="5"/>
  <c r="AJ160" i="5" s="1"/>
  <c r="T160" i="5"/>
  <c r="AI160" i="5" s="1"/>
  <c r="S161" i="5" l="1"/>
  <c r="V161" i="5"/>
  <c r="N161" i="5"/>
  <c r="AG161" i="5" s="1"/>
  <c r="Q161" i="5"/>
  <c r="AH161" i="5" s="1"/>
  <c r="W161" i="5"/>
  <c r="AJ161" i="5" s="1"/>
  <c r="T161" i="5"/>
  <c r="AI161" i="5" s="1"/>
  <c r="V162" i="5" l="1"/>
  <c r="S162" i="5"/>
  <c r="N162" i="5"/>
  <c r="AG162" i="5" s="1"/>
  <c r="Q162" i="5"/>
  <c r="AH162" i="5" s="1"/>
  <c r="W162" i="5"/>
  <c r="AJ162" i="5" s="1"/>
  <c r="T162" i="5"/>
  <c r="AI162" i="5" s="1"/>
  <c r="S163" i="5" l="1"/>
  <c r="V163" i="5"/>
  <c r="N163" i="5"/>
  <c r="AG163" i="5" s="1"/>
  <c r="Q163" i="5"/>
  <c r="AH163" i="5" s="1"/>
  <c r="W163" i="5"/>
  <c r="AJ163" i="5" s="1"/>
  <c r="T163" i="5"/>
  <c r="AI163" i="5" s="1"/>
  <c r="V164" i="5" l="1"/>
  <c r="S164" i="5"/>
  <c r="N164" i="5"/>
  <c r="AG164" i="5" s="1"/>
  <c r="Q164" i="5"/>
  <c r="AH164" i="5" s="1"/>
  <c r="W164" i="5"/>
  <c r="AJ164" i="5" s="1"/>
  <c r="T164" i="5"/>
  <c r="AI164" i="5" s="1"/>
  <c r="S165" i="5" l="1"/>
  <c r="V165" i="5"/>
  <c r="N165" i="5"/>
  <c r="Q165" i="5"/>
  <c r="AH165" i="5" s="1"/>
  <c r="W165" i="5"/>
  <c r="AJ165" i="5" s="1"/>
  <c r="AJ166" i="5" s="1"/>
  <c r="B8" i="4" s="1"/>
  <c r="T165" i="5"/>
  <c r="AI165" i="5" l="1"/>
  <c r="AI166" i="5" s="1"/>
  <c r="B9" i="4" s="1"/>
  <c r="AH166" i="5"/>
  <c r="B7" i="4" s="1"/>
  <c r="AG165" i="5"/>
  <c r="AG166" i="5" s="1"/>
  <c r="B6" i="4" s="1"/>
  <c r="B13" i="4" l="1"/>
  <c r="B15" i="4" s="1"/>
  <c r="B16" i="4" s="1"/>
  <c r="C17" i="2" s="1"/>
  <c r="C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 Webb</author>
  </authors>
  <commentList>
    <comment ref="C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Total placed before any credits are deducted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Bryan</author>
  </authors>
  <commentList>
    <comment ref="B15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Includes Feed Freight
</t>
        </r>
      </text>
    </comment>
    <comment ref="B16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Hog transport only.
</t>
        </r>
      </text>
    </comment>
  </commentList>
</comments>
</file>

<file path=xl/sharedStrings.xml><?xml version="1.0" encoding="utf-8"?>
<sst xmlns="http://schemas.openxmlformats.org/spreadsheetml/2006/main" count="294" uniqueCount="188">
  <si>
    <t>Date</t>
  </si>
  <si>
    <t>Total Cost</t>
  </si>
  <si>
    <t>HOG PLACEMENTS:</t>
  </si>
  <si>
    <t>HOG SALES:</t>
  </si>
  <si>
    <t xml:space="preserve">  #  </t>
  </si>
  <si>
    <t>Comments</t>
  </si>
  <si>
    <t>TOTAL</t>
  </si>
  <si>
    <t>Avg. Wgt.</t>
  </si>
  <si>
    <t>Live Wgt.</t>
  </si>
  <si>
    <t>Kill</t>
  </si>
  <si>
    <t>Marketings</t>
  </si>
  <si>
    <t>Cost</t>
  </si>
  <si>
    <t>Death loss</t>
  </si>
  <si>
    <t># placed</t>
  </si>
  <si>
    <t xml:space="preserve"> </t>
  </si>
  <si>
    <t>Feed/Market</t>
  </si>
  <si>
    <t>Freight/Market</t>
  </si>
  <si>
    <t>Total/Market</t>
  </si>
  <si>
    <t># Days</t>
  </si>
  <si>
    <t>On Feed</t>
  </si>
  <si>
    <t>Description</t>
  </si>
  <si>
    <t>Index</t>
  </si>
  <si>
    <t>Fat</t>
  </si>
  <si>
    <t>Lean</t>
  </si>
  <si>
    <t>Avg Fat Measurement</t>
  </si>
  <si>
    <t>Avg Lean Measurement</t>
  </si>
  <si>
    <t>Avg Hog Index</t>
  </si>
  <si>
    <t>Closeout Information</t>
  </si>
  <si>
    <t>Batch:</t>
  </si>
  <si>
    <t>MED/VET EXPENSES:</t>
  </si>
  <si>
    <t>Dress</t>
  </si>
  <si>
    <t>%</t>
  </si>
  <si>
    <t>No. Placed</t>
  </si>
  <si>
    <t xml:space="preserve">Avg Wt. </t>
  </si>
  <si>
    <t>Gilts</t>
  </si>
  <si>
    <t>Barrows</t>
  </si>
  <si>
    <t>Mixed</t>
  </si>
  <si>
    <t>Sex :</t>
  </si>
  <si>
    <t>1=Gilts, 2=Barrows, 3=Mixed</t>
  </si>
  <si>
    <t>Diet</t>
  </si>
  <si>
    <t>Total kg</t>
  </si>
  <si>
    <t>Target kg</t>
  </si>
  <si>
    <t>Remaining kg</t>
  </si>
  <si>
    <t>Code</t>
  </si>
  <si>
    <t>Delivered</t>
  </si>
  <si>
    <t>to Deliver</t>
  </si>
  <si>
    <t>Grower 1</t>
  </si>
  <si>
    <t>Weight</t>
  </si>
  <si>
    <t>Grower 2</t>
  </si>
  <si>
    <t>Grower 3</t>
  </si>
  <si>
    <t>Finisher</t>
  </si>
  <si>
    <t>Total</t>
  </si>
  <si>
    <t>kg/pig</t>
  </si>
  <si>
    <t>kg/batch</t>
  </si>
  <si>
    <t>Tonne</t>
  </si>
  <si>
    <t>Expense</t>
  </si>
  <si>
    <t>DATE</t>
  </si>
  <si>
    <t>Ordered</t>
  </si>
  <si>
    <t>Meds</t>
  </si>
  <si>
    <t>Feed</t>
  </si>
  <si>
    <t>Med</t>
  </si>
  <si>
    <t>TOTALS:</t>
  </si>
  <si>
    <t>Invoice No.</t>
  </si>
  <si>
    <t xml:space="preserve">Batch Total </t>
  </si>
  <si>
    <t>From</t>
  </si>
  <si>
    <t xml:space="preserve">Freight </t>
  </si>
  <si>
    <t xml:space="preserve">Ship </t>
  </si>
  <si>
    <t>wt.</t>
  </si>
  <si>
    <t>Avg. Dressed</t>
  </si>
  <si>
    <t>To</t>
  </si>
  <si>
    <t>Liveweight In</t>
  </si>
  <si>
    <t>Liveweight Out</t>
  </si>
  <si>
    <t>Weight Gained</t>
  </si>
  <si>
    <t>Med. Exp.</t>
  </si>
  <si>
    <t>Feed Exp.</t>
  </si>
  <si>
    <t>Batch # :</t>
  </si>
  <si>
    <t>No. Placed:</t>
  </si>
  <si>
    <t xml:space="preserve">Days in </t>
  </si>
  <si>
    <t>Inventory</t>
  </si>
  <si>
    <t>Sales</t>
  </si>
  <si>
    <t>Mortalities</t>
  </si>
  <si>
    <t>Treatments</t>
  </si>
  <si>
    <t>Notes</t>
  </si>
  <si>
    <t>Cause of Death</t>
  </si>
  <si>
    <t>Treatments Used</t>
  </si>
  <si>
    <t>Barn</t>
  </si>
  <si>
    <t>Purch.</t>
  </si>
  <si>
    <t>#</t>
  </si>
  <si>
    <t xml:space="preserve">No. </t>
  </si>
  <si>
    <t>Used</t>
  </si>
  <si>
    <t>Water Med.</t>
  </si>
  <si>
    <t>Avg Purchase Date</t>
  </si>
  <si>
    <t>grams per day</t>
  </si>
  <si>
    <t>Death Loss</t>
  </si>
  <si>
    <t>Meds/Market</t>
  </si>
  <si>
    <t>Per pig/marketed</t>
  </si>
  <si>
    <t>ADFI</t>
  </si>
  <si>
    <t>ADG</t>
  </si>
  <si>
    <t>FCR</t>
  </si>
  <si>
    <t>Days to Market</t>
  </si>
  <si>
    <t>Company:</t>
  </si>
  <si>
    <t xml:space="preserve">In Feed Med </t>
  </si>
  <si>
    <t>Misc. Expenses:</t>
  </si>
  <si>
    <t>Per Pig Marketed</t>
  </si>
  <si>
    <t>Misc./Market</t>
  </si>
  <si>
    <t>#14-2701</t>
  </si>
  <si>
    <t>#14-2702</t>
  </si>
  <si>
    <t>#14-2703</t>
  </si>
  <si>
    <t>#14-2704</t>
  </si>
  <si>
    <t>Ticket No.</t>
  </si>
  <si>
    <t>$/Tonne</t>
  </si>
  <si>
    <t>Heart Attack 6</t>
  </si>
  <si>
    <t>Prolapse 91</t>
  </si>
  <si>
    <t>Rupture/Hernia 50</t>
  </si>
  <si>
    <t>Unknown 199</t>
  </si>
  <si>
    <t>Kgs</t>
  </si>
  <si>
    <t>Death</t>
  </si>
  <si>
    <t>Euthanise</t>
  </si>
  <si>
    <t>Med/tonne</t>
  </si>
  <si>
    <t>Dose</t>
  </si>
  <si>
    <t xml:space="preserve">Dose </t>
  </si>
  <si>
    <t>ml</t>
  </si>
  <si>
    <t>Straw</t>
  </si>
  <si>
    <t>Pen</t>
  </si>
  <si>
    <t>Denegard</t>
  </si>
  <si>
    <t>D</t>
  </si>
  <si>
    <t xml:space="preserve">K </t>
  </si>
  <si>
    <t xml:space="preserve">L </t>
  </si>
  <si>
    <t>Excenel</t>
  </si>
  <si>
    <t xml:space="preserve">P </t>
  </si>
  <si>
    <t>Polyflex</t>
  </si>
  <si>
    <t xml:space="preserve">T </t>
  </si>
  <si>
    <t>Band</t>
  </si>
  <si>
    <t xml:space="preserve">U </t>
  </si>
  <si>
    <t>Predef</t>
  </si>
  <si>
    <t xml:space="preserve">W </t>
  </si>
  <si>
    <t>Linco</t>
  </si>
  <si>
    <t>$/ml</t>
  </si>
  <si>
    <t>Potpen</t>
  </si>
  <si>
    <t>Injectable Linco</t>
  </si>
  <si>
    <t>Grams</t>
  </si>
  <si>
    <t>Poly</t>
  </si>
  <si>
    <t>Amox</t>
  </si>
  <si>
    <t>per gram</t>
  </si>
  <si>
    <t>Pot Pen</t>
  </si>
  <si>
    <t>2-Amoxacillin Water</t>
  </si>
  <si>
    <t>1-Pot Pen Water</t>
  </si>
  <si>
    <t>3-Neo Chlor Water</t>
  </si>
  <si>
    <t>4-Tetracycline Water</t>
  </si>
  <si>
    <t>No. Tagged</t>
  </si>
  <si>
    <t>Dead on Truck 4</t>
  </si>
  <si>
    <t>Scepticaemia 97</t>
  </si>
  <si>
    <t>Mneingitis/Strep Suis 104</t>
  </si>
  <si>
    <t>Ileitis/Scours 26</t>
  </si>
  <si>
    <t>Runt Poor Doer 117</t>
  </si>
  <si>
    <t>Downer 31</t>
  </si>
  <si>
    <t>Blackleg 130</t>
  </si>
  <si>
    <t>Greasy Pig 44</t>
  </si>
  <si>
    <t>Pot Belly 136</t>
  </si>
  <si>
    <t>Sudden Death 137</t>
  </si>
  <si>
    <t>Injury 54</t>
  </si>
  <si>
    <t>Abcesses 138</t>
  </si>
  <si>
    <t>Legs/Lameness 57</t>
  </si>
  <si>
    <t>E</t>
  </si>
  <si>
    <t>Exceede</t>
  </si>
  <si>
    <t>L</t>
  </si>
  <si>
    <t>Tags</t>
  </si>
  <si>
    <t>tags</t>
  </si>
  <si>
    <t>On or Off Program</t>
  </si>
  <si>
    <t>Date Taken Off</t>
  </si>
  <si>
    <t>Reason/Notes</t>
  </si>
  <si>
    <t>RWA/ABF Program:</t>
  </si>
  <si>
    <t>COLOR AND NUMBERS OF DEATHS</t>
  </si>
  <si>
    <t>1</t>
  </si>
  <si>
    <t>SUMMARY:</t>
  </si>
  <si>
    <t>PIGKNOWS</t>
  </si>
  <si>
    <t>Opening Inventory</t>
  </si>
  <si>
    <t xml:space="preserve">    + Transferred In</t>
  </si>
  <si>
    <t xml:space="preserve">     - Deaths</t>
  </si>
  <si>
    <t xml:space="preserve">     - Sales</t>
  </si>
  <si>
    <t>diff=1out</t>
  </si>
  <si>
    <t xml:space="preserve">     +/- Adjustment</t>
  </si>
  <si>
    <t>Closing Inventory</t>
  </si>
  <si>
    <t>MAR=1026</t>
  </si>
  <si>
    <t>diff=3out</t>
  </si>
  <si>
    <t>diff=4out</t>
  </si>
  <si>
    <t>ENTERED INTO PIGKNOWS BY MONICA</t>
  </si>
  <si>
    <t>WindyHill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</si>
</sst>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&quot;$&quot;#,##0.00_);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/d"/>
    <numFmt numFmtId="169" formatCode="_(* #,##0_);_(* \(#,##0\);_(* &quot;-&quot;??_);_(@_)"/>
    <numFmt numFmtId="170" formatCode="&quot;$&quot;#,##0.00"/>
    <numFmt numFmtId="171" formatCode="0.0"/>
    <numFmt numFmtId="172" formatCode="0.000"/>
    <numFmt numFmtId="173" formatCode="&quot;$&quot;#,##0.000"/>
  </numFmts>
  <fonts count="26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 val="singleAccounting"/>
      <sz val="10"/>
      <name val="Arial"/>
      <family val="2"/>
    </font>
    <font>
      <u/>
      <sz val="8"/>
      <name val="Arial"/>
      <family val="2"/>
    </font>
    <font>
      <b/>
      <u val="doubleAccounting"/>
      <sz val="10"/>
      <name val="Arial"/>
      <family val="2"/>
    </font>
    <font>
      <sz val="9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i/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8"/>
      <name val="Arial"/>
      <family val="2"/>
    </font>
    <font>
      <sz val="20"/>
      <name val="Arial"/>
      <family val="2"/>
    </font>
    <font>
      <b/>
      <i/>
      <sz val="14"/>
      <name val="Arial"/>
      <family val="2"/>
    </font>
    <font>
      <b/>
      <i/>
      <sz val="16"/>
      <color indexed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167" fontId="1" fillId="0" borderId="0" applyFont="0" applyFill="0" applyBorder="0" applyAlignment="0" applyProtection="0"/>
    <xf numFmtId="167" fontId="1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402">
    <xf numFmtId="0" fontId="0" fillId="0" borderId="0" xfId="0"/>
    <xf numFmtId="0" fontId="3" fillId="0" borderId="0" xfId="0" applyFont="1"/>
    <xf numFmtId="10" fontId="0" fillId="0" borderId="0" xfId="0" applyNumberFormat="1"/>
    <xf numFmtId="0" fontId="0" fillId="0" borderId="0" xfId="0" applyNumberFormat="1" applyProtection="1"/>
    <xf numFmtId="0" fontId="0" fillId="3" borderId="0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NumberFormat="1" applyAlignment="1" applyProtection="1">
      <alignment vertical="center"/>
    </xf>
    <xf numFmtId="168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8" fontId="6" fillId="0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68" fontId="0" fillId="0" borderId="0" xfId="0" applyNumberFormat="1" applyAlignment="1">
      <alignment vertical="center"/>
    </xf>
    <xf numFmtId="167" fontId="0" fillId="0" borderId="0" xfId="1" applyFont="1" applyAlignment="1">
      <alignment vertical="center"/>
    </xf>
    <xf numFmtId="0" fontId="5" fillId="0" borderId="1" xfId="0" applyFont="1" applyBorder="1" applyAlignment="1">
      <alignment vertical="center"/>
    </xf>
    <xf numFmtId="169" fontId="5" fillId="0" borderId="4" xfId="0" applyNumberFormat="1" applyFont="1" applyBorder="1" applyAlignment="1">
      <alignment vertical="center"/>
    </xf>
    <xf numFmtId="1" fontId="0" fillId="0" borderId="0" xfId="0" applyNumberFormat="1" applyAlignment="1">
      <alignment vertical="center"/>
    </xf>
    <xf numFmtId="169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167" fontId="8" fillId="0" borderId="0" xfId="1" applyFont="1" applyFill="1" applyBorder="1" applyAlignment="1" applyProtection="1">
      <alignment vertical="center"/>
      <protection locked="0"/>
    </xf>
    <xf numFmtId="0" fontId="0" fillId="0" borderId="0" xfId="0" applyBorder="1" applyAlignment="1">
      <alignment horizontal="center" vertical="center"/>
    </xf>
    <xf numFmtId="164" fontId="0" fillId="0" borderId="0" xfId="0" applyNumberFormat="1" applyFill="1" applyBorder="1" applyAlignment="1" applyProtection="1">
      <alignment horizontal="center" vertical="center"/>
      <protection locked="0"/>
    </xf>
    <xf numFmtId="166" fontId="5" fillId="0" borderId="0" xfId="0" applyNumberFormat="1" applyFont="1" applyBorder="1" applyAlignment="1">
      <alignment vertical="center"/>
    </xf>
    <xf numFmtId="167" fontId="0" fillId="0" borderId="0" xfId="0" applyNumberFormat="1" applyFill="1" applyBorder="1" applyAlignment="1">
      <alignment vertical="center"/>
    </xf>
    <xf numFmtId="167" fontId="0" fillId="0" borderId="0" xfId="1" applyNumberFormat="1" applyFont="1" applyAlignment="1">
      <alignment vertical="center"/>
    </xf>
    <xf numFmtId="167" fontId="0" fillId="0" borderId="0" xfId="0" applyNumberFormat="1" applyAlignment="1">
      <alignment vertical="center"/>
    </xf>
    <xf numFmtId="0" fontId="0" fillId="0" borderId="0" xfId="0" applyBorder="1"/>
    <xf numFmtId="169" fontId="0" fillId="0" borderId="0" xfId="0" applyNumberFormat="1" applyBorder="1" applyAlignment="1">
      <alignment vertical="center"/>
    </xf>
    <xf numFmtId="167" fontId="6" fillId="0" borderId="4" xfId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69" fontId="5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167" fontId="6" fillId="0" borderId="0" xfId="0" applyNumberFormat="1" applyFont="1" applyFill="1" applyBorder="1" applyAlignment="1" applyProtection="1">
      <alignment vertical="center"/>
      <protection locked="0"/>
    </xf>
    <xf numFmtId="49" fontId="5" fillId="0" borderId="0" xfId="0" applyNumberFormat="1" applyFont="1"/>
    <xf numFmtId="0" fontId="5" fillId="0" borderId="0" xfId="0" applyFont="1"/>
    <xf numFmtId="0" fontId="0" fillId="0" borderId="0" xfId="0" applyFill="1"/>
    <xf numFmtId="4" fontId="0" fillId="0" borderId="2" xfId="1" applyNumberFormat="1" applyFont="1" applyBorder="1" applyAlignment="1">
      <alignment vertical="center"/>
    </xf>
    <xf numFmtId="164" fontId="0" fillId="0" borderId="0" xfId="0" applyNumberFormat="1" applyFill="1" applyBorder="1" applyAlignment="1" applyProtection="1">
      <alignment vertical="center"/>
      <protection locked="0"/>
    </xf>
    <xf numFmtId="164" fontId="0" fillId="0" borderId="0" xfId="1" applyNumberFormat="1" applyFont="1" applyFill="1" applyBorder="1" applyAlignment="1" applyProtection="1">
      <alignment vertical="center"/>
      <protection locked="0"/>
    </xf>
    <xf numFmtId="164" fontId="8" fillId="0" borderId="0" xfId="1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/>
    <xf numFmtId="0" fontId="6" fillId="0" borderId="0" xfId="0" applyFont="1" applyFill="1" applyBorder="1" applyAlignment="1">
      <alignment vertical="center"/>
    </xf>
    <xf numFmtId="167" fontId="0" fillId="0" borderId="0" xfId="1" applyFont="1" applyFill="1" applyBorder="1" applyAlignment="1" applyProtection="1">
      <alignment vertical="center"/>
      <protection locked="0"/>
    </xf>
    <xf numFmtId="0" fontId="14" fillId="0" borderId="0" xfId="0" applyFont="1"/>
    <xf numFmtId="0" fontId="3" fillId="3" borderId="0" xfId="0" applyFont="1" applyFill="1" applyBorder="1" applyAlignment="1">
      <alignment horizontal="right"/>
    </xf>
    <xf numFmtId="0" fontId="0" fillId="0" borderId="12" xfId="0" applyBorder="1"/>
    <xf numFmtId="0" fontId="0" fillId="0" borderId="14" xfId="0" applyBorder="1"/>
    <xf numFmtId="0" fontId="5" fillId="3" borderId="15" xfId="0" applyFont="1" applyFill="1" applyBorder="1" applyAlignment="1" applyProtection="1">
      <alignment horizontal="center" vertical="center"/>
    </xf>
    <xf numFmtId="0" fontId="5" fillId="3" borderId="16" xfId="0" applyFont="1" applyFill="1" applyBorder="1" applyAlignment="1" applyProtection="1">
      <alignment horizontal="center"/>
    </xf>
    <xf numFmtId="0" fontId="5" fillId="3" borderId="16" xfId="0" applyFont="1" applyFill="1" applyBorder="1" applyAlignment="1" applyProtection="1">
      <alignment horizontal="center" vertical="center"/>
    </xf>
    <xf numFmtId="0" fontId="15" fillId="3" borderId="17" xfId="0" applyFon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/>
    </xf>
    <xf numFmtId="0" fontId="5" fillId="3" borderId="4" xfId="0" applyFont="1" applyFill="1" applyBorder="1" applyAlignment="1" applyProtection="1">
      <alignment horizontal="center"/>
    </xf>
    <xf numFmtId="0" fontId="5" fillId="3" borderId="4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/>
    </xf>
    <xf numFmtId="0" fontId="16" fillId="3" borderId="20" xfId="0" applyFont="1" applyFill="1" applyBorder="1" applyAlignment="1" applyProtection="1">
      <alignment horizontal="center" vertical="center"/>
    </xf>
    <xf numFmtId="169" fontId="6" fillId="3" borderId="1" xfId="2" applyNumberFormat="1" applyFont="1" applyFill="1" applyBorder="1" applyAlignment="1" applyProtection="1">
      <alignment horizontal="center"/>
    </xf>
    <xf numFmtId="3" fontId="6" fillId="3" borderId="21" xfId="0" applyNumberFormat="1" applyFont="1" applyFill="1" applyBorder="1" applyAlignment="1" applyProtection="1">
      <alignment horizontal="center"/>
    </xf>
    <xf numFmtId="0" fontId="16" fillId="3" borderId="22" xfId="0" applyFont="1" applyFill="1" applyBorder="1" applyAlignment="1" applyProtection="1">
      <alignment horizontal="center" vertical="center"/>
    </xf>
    <xf numFmtId="169" fontId="6" fillId="3" borderId="23" xfId="2" applyNumberFormat="1" applyFont="1" applyFill="1" applyBorder="1" applyAlignment="1" applyProtection="1">
      <alignment horizontal="center"/>
    </xf>
    <xf numFmtId="3" fontId="6" fillId="3" borderId="24" xfId="0" applyNumberFormat="1" applyFont="1" applyFill="1" applyBorder="1" applyAlignment="1" applyProtection="1">
      <alignment horizontal="center"/>
    </xf>
    <xf numFmtId="0" fontId="5" fillId="3" borderId="0" xfId="0" applyFont="1" applyFill="1" applyAlignment="1" applyProtection="1">
      <alignment horizontal="center"/>
    </xf>
    <xf numFmtId="169" fontId="5" fillId="3" borderId="0" xfId="2" applyNumberFormat="1" applyFont="1" applyFill="1" applyAlignment="1" applyProtection="1">
      <alignment horizontal="center"/>
    </xf>
    <xf numFmtId="3" fontId="5" fillId="3" borderId="0" xfId="0" applyNumberFormat="1" applyFont="1" applyFill="1" applyAlignment="1" applyProtection="1">
      <alignment horizontal="center"/>
    </xf>
    <xf numFmtId="171" fontId="0" fillId="0" borderId="0" xfId="0" applyNumberFormat="1"/>
    <xf numFmtId="0" fontId="0" fillId="0" borderId="25" xfId="0" applyBorder="1"/>
    <xf numFmtId="0" fontId="5" fillId="0" borderId="26" xfId="0" applyFont="1" applyFill="1" applyBorder="1" applyAlignment="1">
      <alignment horizontal="left"/>
    </xf>
    <xf numFmtId="0" fontId="0" fillId="0" borderId="27" xfId="0" applyBorder="1"/>
    <xf numFmtId="0" fontId="5" fillId="0" borderId="0" xfId="0" applyFont="1" applyFill="1" applyBorder="1" applyAlignment="1">
      <alignment horizontal="left"/>
    </xf>
    <xf numFmtId="0" fontId="6" fillId="0" borderId="0" xfId="0" applyFont="1"/>
    <xf numFmtId="0" fontId="17" fillId="0" borderId="0" xfId="0" applyFont="1"/>
    <xf numFmtId="168" fontId="17" fillId="0" borderId="12" xfId="0" applyNumberFormat="1" applyFont="1" applyBorder="1" applyAlignment="1">
      <alignment horizontal="center" vertical="center"/>
    </xf>
    <xf numFmtId="167" fontId="17" fillId="0" borderId="8" xfId="1" applyFont="1" applyBorder="1" applyAlignment="1">
      <alignment horizontal="center" vertical="center"/>
    </xf>
    <xf numFmtId="168" fontId="19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9" fillId="4" borderId="26" xfId="0" applyFont="1" applyFill="1" applyBorder="1" applyAlignment="1">
      <alignment horizontal="left"/>
    </xf>
    <xf numFmtId="0" fontId="19" fillId="4" borderId="0" xfId="0" applyFont="1" applyFill="1" applyBorder="1" applyAlignment="1">
      <alignment horizontal="left"/>
    </xf>
    <xf numFmtId="0" fontId="20" fillId="0" borderId="27" xfId="0" applyFont="1" applyBorder="1"/>
    <xf numFmtId="0" fontId="20" fillId="0" borderId="0" xfId="0" applyFont="1" applyBorder="1"/>
    <xf numFmtId="165" fontId="2" fillId="0" borderId="0" xfId="0" applyNumberFormat="1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69" fontId="2" fillId="0" borderId="27" xfId="0" applyNumberFormat="1" applyFont="1" applyFill="1" applyBorder="1" applyAlignment="1">
      <alignment horizontal="right"/>
    </xf>
    <xf numFmtId="0" fontId="2" fillId="0" borderId="4" xfId="0" applyFont="1" applyBorder="1"/>
    <xf numFmtId="0" fontId="0" fillId="0" borderId="0" xfId="0" applyFill="1" applyBorder="1"/>
    <xf numFmtId="0" fontId="0" fillId="0" borderId="0" xfId="0" applyNumberFormat="1" applyFill="1" applyBorder="1" applyProtection="1"/>
    <xf numFmtId="0" fontId="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66" fontId="0" fillId="0" borderId="0" xfId="0" applyNumberFormat="1" applyFill="1" applyBorder="1" applyAlignment="1">
      <alignment vertical="center"/>
    </xf>
    <xf numFmtId="167" fontId="0" fillId="0" borderId="0" xfId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quotePrefix="1" applyFont="1" applyFill="1" applyBorder="1" applyAlignment="1">
      <alignment horizontal="center" vertical="center"/>
    </xf>
    <xf numFmtId="167" fontId="8" fillId="0" borderId="0" xfId="1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 applyAlignment="1" applyProtection="1">
      <alignment vertical="center"/>
      <protection locked="0"/>
    </xf>
    <xf numFmtId="166" fontId="5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>
      <alignment horizontal="right" vertical="center"/>
    </xf>
    <xf numFmtId="49" fontId="0" fillId="0" borderId="0" xfId="0" applyNumberFormat="1" applyFill="1" applyBorder="1" applyAlignment="1">
      <alignment vertical="center"/>
    </xf>
    <xf numFmtId="166" fontId="10" fillId="0" borderId="0" xfId="3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39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38" xfId="0" applyFont="1" applyFill="1" applyBorder="1" applyAlignment="1">
      <alignment horizontal="center" vertical="center"/>
    </xf>
    <xf numFmtId="0" fontId="0" fillId="0" borderId="38" xfId="0" applyFill="1" applyBorder="1"/>
    <xf numFmtId="0" fontId="0" fillId="0" borderId="39" xfId="0" applyBorder="1"/>
    <xf numFmtId="0" fontId="6" fillId="0" borderId="41" xfId="0" applyFont="1" applyFill="1" applyBorder="1" applyAlignment="1">
      <alignment horizontal="center" vertical="center"/>
    </xf>
    <xf numFmtId="0" fontId="4" fillId="0" borderId="37" xfId="0" applyFont="1" applyFill="1" applyBorder="1"/>
    <xf numFmtId="0" fontId="0" fillId="0" borderId="38" xfId="0" applyNumberFormat="1" applyFill="1" applyBorder="1" applyProtection="1"/>
    <xf numFmtId="0" fontId="6" fillId="0" borderId="40" xfId="0" applyFont="1" applyFill="1" applyBorder="1" applyAlignment="1">
      <alignment horizontal="center" vertical="center"/>
    </xf>
    <xf numFmtId="15" fontId="5" fillId="0" borderId="12" xfId="0" applyNumberFormat="1" applyFont="1" applyBorder="1" applyAlignment="1">
      <alignment vertical="center"/>
    </xf>
    <xf numFmtId="2" fontId="5" fillId="0" borderId="3" xfId="0" applyNumberFormat="1" applyFont="1" applyBorder="1" applyAlignment="1">
      <alignment vertical="center"/>
    </xf>
    <xf numFmtId="170" fontId="5" fillId="0" borderId="3" xfId="0" applyNumberFormat="1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5" fillId="0" borderId="3" xfId="1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6" borderId="0" xfId="0" applyFont="1" applyFill="1"/>
    <xf numFmtId="0" fontId="0" fillId="6" borderId="0" xfId="0" applyFill="1"/>
    <xf numFmtId="0" fontId="0" fillId="6" borderId="0" xfId="0" applyFill="1" applyBorder="1"/>
    <xf numFmtId="0" fontId="0" fillId="6" borderId="0" xfId="0" applyNumberFormat="1" applyFill="1" applyProtection="1"/>
    <xf numFmtId="168" fontId="4" fillId="6" borderId="0" xfId="0" applyNumberFormat="1" applyFont="1" applyFill="1"/>
    <xf numFmtId="167" fontId="0" fillId="6" borderId="0" xfId="1" applyFont="1" applyFill="1"/>
    <xf numFmtId="0" fontId="6" fillId="0" borderId="4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8" xfId="0" applyBorder="1"/>
    <xf numFmtId="0" fontId="0" fillId="6" borderId="0" xfId="0" applyFill="1" applyAlignment="1">
      <alignment vertical="center"/>
    </xf>
    <xf numFmtId="43" fontId="0" fillId="0" borderId="0" xfId="0" applyNumberFormat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6" fillId="0" borderId="44" xfId="0" applyFont="1" applyFill="1" applyBorder="1" applyAlignment="1">
      <alignment vertical="center"/>
    </xf>
    <xf numFmtId="0" fontId="6" fillId="5" borderId="7" xfId="0" applyFont="1" applyFill="1" applyBorder="1" applyAlignment="1" applyProtection="1">
      <alignment vertical="center"/>
      <protection locked="0"/>
    </xf>
    <xf numFmtId="170" fontId="6" fillId="5" borderId="7" xfId="0" applyNumberFormat="1" applyFont="1" applyFill="1" applyBorder="1" applyAlignment="1" applyProtection="1">
      <alignment vertical="center"/>
      <protection locked="0"/>
    </xf>
    <xf numFmtId="10" fontId="0" fillId="0" borderId="0" xfId="5" applyNumberFormat="1" applyFont="1" applyFill="1" applyBorder="1" applyAlignment="1">
      <alignment vertical="center"/>
    </xf>
    <xf numFmtId="0" fontId="0" fillId="0" borderId="0" xfId="0" quotePrefix="1" applyFill="1" applyBorder="1" applyAlignment="1">
      <alignment horizontal="right" vertical="center"/>
    </xf>
    <xf numFmtId="9" fontId="0" fillId="0" borderId="0" xfId="5" applyFont="1" applyFill="1" applyBorder="1" applyAlignment="1">
      <alignment vertical="center"/>
    </xf>
    <xf numFmtId="14" fontId="17" fillId="5" borderId="30" xfId="0" applyNumberFormat="1" applyFont="1" applyFill="1" applyBorder="1" applyAlignment="1" applyProtection="1">
      <alignment horizontal="right" vertical="center"/>
      <protection locked="0"/>
    </xf>
    <xf numFmtId="4" fontId="17" fillId="5" borderId="28" xfId="3" applyNumberFormat="1" applyFont="1" applyFill="1" applyBorder="1" applyAlignment="1" applyProtection="1">
      <alignment horizontal="center" vertical="center"/>
      <protection locked="0"/>
    </xf>
    <xf numFmtId="14" fontId="17" fillId="5" borderId="32" xfId="0" applyNumberFormat="1" applyFont="1" applyFill="1" applyBorder="1" applyAlignment="1" applyProtection="1">
      <alignment horizontal="right" vertical="center"/>
      <protection locked="0"/>
    </xf>
    <xf numFmtId="4" fontId="17" fillId="5" borderId="29" xfId="3" applyNumberFormat="1" applyFont="1" applyFill="1" applyBorder="1" applyAlignment="1" applyProtection="1">
      <alignment horizontal="center" vertical="center"/>
      <protection locked="0"/>
    </xf>
    <xf numFmtId="14" fontId="17" fillId="5" borderId="34" xfId="0" applyNumberFormat="1" applyFont="1" applyFill="1" applyBorder="1" applyAlignment="1" applyProtection="1">
      <alignment horizontal="right" vertical="center"/>
      <protection locked="0"/>
    </xf>
    <xf numFmtId="4" fontId="17" fillId="5" borderId="35" xfId="3" applyNumberFormat="1" applyFont="1" applyFill="1" applyBorder="1" applyAlignment="1" applyProtection="1">
      <alignment horizontal="center" vertical="center"/>
      <protection locked="0"/>
    </xf>
    <xf numFmtId="170" fontId="17" fillId="0" borderId="0" xfId="0" applyNumberFormat="1" applyFont="1"/>
    <xf numFmtId="170" fontId="17" fillId="5" borderId="28" xfId="3" applyNumberFormat="1" applyFont="1" applyFill="1" applyBorder="1" applyAlignment="1" applyProtection="1">
      <alignment horizontal="center" vertical="center"/>
      <protection locked="0"/>
    </xf>
    <xf numFmtId="170" fontId="17" fillId="5" borderId="29" xfId="3" applyNumberFormat="1" applyFont="1" applyFill="1" applyBorder="1" applyAlignment="1" applyProtection="1">
      <alignment horizontal="center" vertical="center"/>
      <protection locked="0"/>
    </xf>
    <xf numFmtId="170" fontId="17" fillId="5" borderId="35" xfId="3" applyNumberFormat="1" applyFont="1" applyFill="1" applyBorder="1" applyAlignment="1" applyProtection="1">
      <alignment horizontal="center" vertical="center"/>
      <protection locked="0"/>
    </xf>
    <xf numFmtId="170" fontId="19" fillId="0" borderId="4" xfId="3" applyNumberFormat="1" applyFon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20" fillId="0" borderId="0" xfId="0" applyFont="1" applyAlignment="1">
      <alignment vertical="center"/>
    </xf>
    <xf numFmtId="2" fontId="20" fillId="0" borderId="0" xfId="0" applyNumberFormat="1" applyFont="1" applyAlignment="1">
      <alignment vertical="center"/>
    </xf>
    <xf numFmtId="2" fontId="20" fillId="0" borderId="0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166" fontId="0" fillId="0" borderId="0" xfId="0" applyNumberFormat="1" applyFill="1" applyBorder="1" applyProtection="1">
      <protection locked="0"/>
    </xf>
    <xf numFmtId="166" fontId="0" fillId="0" borderId="0" xfId="1" applyNumberFormat="1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NumberFormat="1" applyFill="1" applyBorder="1"/>
    <xf numFmtId="0" fontId="16" fillId="3" borderId="0" xfId="0" applyFont="1" applyFill="1" applyBorder="1" applyAlignment="1" applyProtection="1">
      <alignment horizontal="center" vertical="center"/>
    </xf>
    <xf numFmtId="170" fontId="0" fillId="0" borderId="0" xfId="0" applyNumberFormat="1"/>
    <xf numFmtId="0" fontId="14" fillId="0" borderId="1" xfId="0" applyFont="1" applyBorder="1"/>
    <xf numFmtId="14" fontId="14" fillId="0" borderId="1" xfId="0" applyNumberFormat="1" applyFont="1" applyBorder="1"/>
    <xf numFmtId="0" fontId="14" fillId="4" borderId="0" xfId="0" applyFont="1" applyFill="1"/>
    <xf numFmtId="0" fontId="3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14" fillId="4" borderId="0" xfId="0" applyFont="1" applyFill="1" applyAlignment="1">
      <alignment horizontal="center"/>
    </xf>
    <xf numFmtId="0" fontId="14" fillId="4" borderId="1" xfId="0" applyFont="1" applyFill="1" applyBorder="1"/>
    <xf numFmtId="49" fontId="14" fillId="5" borderId="1" xfId="0" applyNumberFormat="1" applyFont="1" applyFill="1" applyBorder="1" applyProtection="1">
      <protection locked="0"/>
    </xf>
    <xf numFmtId="49" fontId="14" fillId="5" borderId="5" xfId="0" applyNumberFormat="1" applyFont="1" applyFill="1" applyBorder="1" applyProtection="1">
      <protection locked="0"/>
    </xf>
    <xf numFmtId="49" fontId="14" fillId="5" borderId="0" xfId="0" applyNumberFormat="1" applyFont="1" applyFill="1" applyBorder="1" applyProtection="1">
      <protection locked="0"/>
    </xf>
    <xf numFmtId="49" fontId="14" fillId="5" borderId="9" xfId="0" applyNumberFormat="1" applyFont="1" applyFill="1" applyBorder="1" applyProtection="1">
      <protection locked="0"/>
    </xf>
    <xf numFmtId="49" fontId="14" fillId="5" borderId="10" xfId="0" applyNumberFormat="1" applyFont="1" applyFill="1" applyBorder="1" applyProtection="1">
      <protection locked="0"/>
    </xf>
    <xf numFmtId="49" fontId="14" fillId="5" borderId="11" xfId="0" applyNumberFormat="1" applyFont="1" applyFill="1" applyBorder="1" applyProtection="1">
      <protection locked="0"/>
    </xf>
    <xf numFmtId="49" fontId="14" fillId="5" borderId="6" xfId="0" applyNumberFormat="1" applyFont="1" applyFill="1" applyBorder="1" applyProtection="1">
      <protection locked="0"/>
    </xf>
    <xf numFmtId="1" fontId="0" fillId="0" borderId="0" xfId="0" applyNumberFormat="1"/>
    <xf numFmtId="0" fontId="14" fillId="0" borderId="0" xfId="0" applyFont="1" applyFill="1"/>
    <xf numFmtId="14" fontId="14" fillId="0" borderId="0" xfId="0" applyNumberFormat="1" applyFont="1" applyFill="1" applyBorder="1"/>
    <xf numFmtId="0" fontId="14" fillId="0" borderId="0" xfId="0" applyFont="1" applyFill="1" applyBorder="1"/>
    <xf numFmtId="1" fontId="14" fillId="0" borderId="0" xfId="0" applyNumberFormat="1" applyFont="1" applyFill="1" applyBorder="1" applyProtection="1">
      <protection locked="0"/>
    </xf>
    <xf numFmtId="49" fontId="14" fillId="0" borderId="0" xfId="0" applyNumberFormat="1" applyFont="1" applyFill="1" applyBorder="1" applyProtection="1">
      <protection locked="0"/>
    </xf>
    <xf numFmtId="1" fontId="14" fillId="0" borderId="1" xfId="0" applyNumberFormat="1" applyFont="1" applyBorder="1"/>
    <xf numFmtId="14" fontId="0" fillId="0" borderId="0" xfId="0" applyNumberFormat="1" applyAlignment="1">
      <alignment vertical="center"/>
    </xf>
    <xf numFmtId="171" fontId="0" fillId="0" borderId="2" xfId="1" applyNumberFormat="1" applyFont="1" applyBorder="1" applyAlignment="1">
      <alignment vertical="center"/>
    </xf>
    <xf numFmtId="14" fontId="0" fillId="5" borderId="2" xfId="0" applyNumberFormat="1" applyFill="1" applyBorder="1" applyAlignment="1" applyProtection="1">
      <alignment vertical="center"/>
      <protection locked="0"/>
    </xf>
    <xf numFmtId="14" fontId="0" fillId="5" borderId="5" xfId="0" applyNumberFormat="1" applyFill="1" applyBorder="1" applyAlignment="1" applyProtection="1">
      <alignment horizontal="right" vertical="center"/>
      <protection locked="0"/>
    </xf>
    <xf numFmtId="3" fontId="0" fillId="5" borderId="2" xfId="1" applyNumberFormat="1" applyFont="1" applyFill="1" applyBorder="1" applyAlignment="1" applyProtection="1">
      <alignment vertical="center"/>
      <protection locked="0"/>
    </xf>
    <xf numFmtId="14" fontId="0" fillId="5" borderId="7" xfId="0" applyNumberFormat="1" applyFill="1" applyBorder="1" applyAlignment="1" applyProtection="1">
      <alignment vertical="center"/>
      <protection locked="0"/>
    </xf>
    <xf numFmtId="3" fontId="0" fillId="5" borderId="7" xfId="1" applyNumberFormat="1" applyFont="1" applyFill="1" applyBorder="1" applyAlignment="1" applyProtection="1">
      <alignment vertical="center"/>
      <protection locked="0"/>
    </xf>
    <xf numFmtId="14" fontId="0" fillId="5" borderId="4" xfId="0" applyNumberFormat="1" applyFill="1" applyBorder="1" applyAlignment="1" applyProtection="1">
      <alignment vertical="center"/>
      <protection locked="0"/>
    </xf>
    <xf numFmtId="3" fontId="0" fillId="5" borderId="4" xfId="1" applyNumberFormat="1" applyFont="1" applyFill="1" applyBorder="1" applyAlignment="1" applyProtection="1">
      <alignment vertical="center"/>
      <protection locked="0"/>
    </xf>
    <xf numFmtId="0" fontId="0" fillId="5" borderId="2" xfId="0" applyFill="1" applyBorder="1" applyAlignment="1" applyProtection="1">
      <alignment vertical="center"/>
      <protection locked="0"/>
    </xf>
    <xf numFmtId="0" fontId="0" fillId="5" borderId="7" xfId="0" applyFill="1" applyBorder="1" applyAlignment="1" applyProtection="1">
      <alignment vertical="center"/>
      <protection locked="0"/>
    </xf>
    <xf numFmtId="0" fontId="0" fillId="5" borderId="4" xfId="0" applyFill="1" applyBorder="1" applyAlignment="1" applyProtection="1">
      <alignment vertical="center"/>
      <protection locked="0"/>
    </xf>
    <xf numFmtId="4" fontId="0" fillId="5" borderId="9" xfId="0" applyNumberFormat="1" applyFill="1" applyBorder="1" applyAlignment="1" applyProtection="1">
      <alignment vertical="center"/>
      <protection locked="0"/>
    </xf>
    <xf numFmtId="4" fontId="0" fillId="5" borderId="9" xfId="0" applyNumberFormat="1" applyFill="1" applyBorder="1" applyAlignment="1" applyProtection="1">
      <alignment horizontal="right" vertical="center"/>
      <protection locked="0"/>
    </xf>
    <xf numFmtId="4" fontId="0" fillId="5" borderId="7" xfId="0" applyNumberFormat="1" applyFill="1" applyBorder="1" applyAlignment="1" applyProtection="1">
      <alignment vertical="center"/>
      <protection locked="0"/>
    </xf>
    <xf numFmtId="4" fontId="0" fillId="5" borderId="7" xfId="0" applyNumberFormat="1" applyFill="1" applyBorder="1" applyAlignment="1" applyProtection="1">
      <alignment horizontal="right" vertical="center"/>
      <protection locked="0"/>
    </xf>
    <xf numFmtId="14" fontId="6" fillId="5" borderId="7" xfId="0" applyNumberFormat="1" applyFont="1" applyFill="1" applyBorder="1" applyAlignment="1" applyProtection="1">
      <alignment horizontal="right" vertical="center"/>
      <protection locked="0"/>
    </xf>
    <xf numFmtId="0" fontId="6" fillId="5" borderId="7" xfId="0" applyNumberFormat="1" applyFont="1" applyFill="1" applyBorder="1" applyAlignment="1" applyProtection="1">
      <alignment vertical="center"/>
      <protection locked="0"/>
    </xf>
    <xf numFmtId="2" fontId="6" fillId="5" borderId="7" xfId="1" applyNumberFormat="1" applyFont="1" applyFill="1" applyBorder="1" applyAlignment="1" applyProtection="1">
      <alignment vertical="center"/>
      <protection locked="0"/>
    </xf>
    <xf numFmtId="0" fontId="0" fillId="5" borderId="38" xfId="0" applyFill="1" applyBorder="1" applyAlignment="1" applyProtection="1">
      <alignment horizontal="center" vertical="center"/>
      <protection locked="0"/>
    </xf>
    <xf numFmtId="0" fontId="0" fillId="5" borderId="39" xfId="0" applyFill="1" applyBorder="1" applyAlignment="1" applyProtection="1">
      <alignment horizontal="center" vertical="center"/>
      <protection locked="0"/>
    </xf>
    <xf numFmtId="0" fontId="0" fillId="5" borderId="43" xfId="0" applyNumberFormat="1" applyFill="1" applyBorder="1" applyAlignment="1" applyProtection="1">
      <alignment vertical="center"/>
      <protection locked="0"/>
    </xf>
    <xf numFmtId="0" fontId="0" fillId="5" borderId="0" xfId="0" applyFill="1" applyBorder="1" applyAlignment="1" applyProtection="1">
      <alignment horizontal="center" vertical="center"/>
      <protection locked="0"/>
    </xf>
    <xf numFmtId="0" fontId="0" fillId="5" borderId="44" xfId="0" applyFill="1" applyBorder="1" applyAlignment="1" applyProtection="1">
      <alignment horizontal="center" vertical="center"/>
      <protection locked="0"/>
    </xf>
    <xf numFmtId="0" fontId="0" fillId="5" borderId="40" xfId="0" applyNumberFormat="1" applyFill="1" applyBorder="1" applyAlignment="1" applyProtection="1">
      <alignment vertical="center"/>
      <protection locked="0"/>
    </xf>
    <xf numFmtId="0" fontId="0" fillId="5" borderId="41" xfId="0" applyFill="1" applyBorder="1" applyAlignment="1" applyProtection="1">
      <alignment vertical="center"/>
      <protection locked="0"/>
    </xf>
    <xf numFmtId="0" fontId="0" fillId="5" borderId="42" xfId="0" applyFill="1" applyBorder="1" applyAlignment="1" applyProtection="1">
      <alignment vertical="center"/>
      <protection locked="0"/>
    </xf>
    <xf numFmtId="0" fontId="20" fillId="0" borderId="0" xfId="0" applyFont="1"/>
    <xf numFmtId="0" fontId="20" fillId="0" borderId="0" xfId="0" quotePrefix="1" applyFont="1" applyAlignment="1">
      <alignment horizontal="right"/>
    </xf>
    <xf numFmtId="0" fontId="20" fillId="0" borderId="0" xfId="0" applyFont="1" applyAlignment="1">
      <alignment horizontal="right"/>
    </xf>
    <xf numFmtId="10" fontId="20" fillId="0" borderId="0" xfId="0" applyNumberFormat="1" applyFont="1"/>
    <xf numFmtId="2" fontId="20" fillId="0" borderId="0" xfId="0" applyNumberFormat="1" applyFont="1"/>
    <xf numFmtId="9" fontId="20" fillId="0" borderId="0" xfId="5" applyFont="1" applyFill="1" applyBorder="1" applyProtection="1">
      <protection locked="0"/>
    </xf>
    <xf numFmtId="169" fontId="20" fillId="0" borderId="0" xfId="1" applyNumberFormat="1" applyFont="1" applyFill="1" applyBorder="1" applyProtection="1">
      <protection locked="0"/>
    </xf>
    <xf numFmtId="2" fontId="20" fillId="0" borderId="0" xfId="0" applyNumberFormat="1" applyFont="1" applyAlignment="1">
      <alignment horizontal="right"/>
    </xf>
    <xf numFmtId="169" fontId="20" fillId="0" borderId="0" xfId="0" applyNumberFormat="1" applyFont="1" applyFill="1" applyBorder="1" applyProtection="1">
      <protection locked="0"/>
    </xf>
    <xf numFmtId="0" fontId="20" fillId="0" borderId="0" xfId="0" applyFont="1" applyFill="1"/>
    <xf numFmtId="0" fontId="20" fillId="0" borderId="0" xfId="0" applyNumberFormat="1" applyFont="1" applyFill="1" applyBorder="1" applyProtection="1">
      <protection locked="0"/>
    </xf>
    <xf numFmtId="0" fontId="20" fillId="0" borderId="0" xfId="0" applyFont="1" applyAlignment="1"/>
    <xf numFmtId="166" fontId="20" fillId="0" borderId="0" xfId="0" applyNumberFormat="1" applyFont="1" applyFill="1" applyBorder="1" applyProtection="1">
      <protection locked="0"/>
    </xf>
    <xf numFmtId="0" fontId="19" fillId="0" borderId="0" xfId="0" applyFont="1"/>
    <xf numFmtId="0" fontId="19" fillId="5" borderId="0" xfId="0" applyNumberFormat="1" applyFont="1" applyFill="1" applyProtection="1">
      <protection locked="0"/>
    </xf>
    <xf numFmtId="10" fontId="0" fillId="5" borderId="2" xfId="1" applyNumberFormat="1" applyFont="1" applyFill="1" applyBorder="1" applyAlignment="1" applyProtection="1">
      <alignment vertical="center"/>
      <protection locked="0"/>
    </xf>
    <xf numFmtId="0" fontId="20" fillId="8" borderId="0" xfId="0" applyFont="1" applyFill="1"/>
    <xf numFmtId="0" fontId="20" fillId="8" borderId="0" xfId="0" applyFont="1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1" fontId="3" fillId="2" borderId="1" xfId="0" applyNumberFormat="1" applyFont="1" applyFill="1" applyBorder="1" applyAlignment="1" applyProtection="1">
      <alignment horizontal="center"/>
    </xf>
    <xf numFmtId="1" fontId="5" fillId="5" borderId="1" xfId="0" applyNumberFormat="1" applyFont="1" applyFill="1" applyBorder="1" applyAlignment="1" applyProtection="1">
      <alignment horizontal="center"/>
      <protection locked="0"/>
    </xf>
    <xf numFmtId="2" fontId="3" fillId="2" borderId="1" xfId="0" applyNumberFormat="1" applyFont="1" applyFill="1" applyBorder="1" applyAlignment="1" applyProtection="1">
      <alignment horizontal="center"/>
    </xf>
    <xf numFmtId="169" fontId="6" fillId="9" borderId="1" xfId="2" applyNumberFormat="1" applyFont="1" applyFill="1" applyBorder="1" applyAlignment="1" applyProtection="1">
      <alignment horizontal="center"/>
    </xf>
    <xf numFmtId="0" fontId="1" fillId="5" borderId="5" xfId="0" applyFont="1" applyFill="1" applyBorder="1" applyAlignment="1" applyProtection="1">
      <alignment vertical="center"/>
      <protection locked="0"/>
    </xf>
    <xf numFmtId="0" fontId="1" fillId="5" borderId="37" xfId="0" applyNumberFormat="1" applyFont="1" applyFill="1" applyBorder="1" applyAlignment="1" applyProtection="1">
      <alignment vertical="center"/>
      <protection locked="0"/>
    </xf>
    <xf numFmtId="0" fontId="1" fillId="5" borderId="43" xfId="0" applyNumberFormat="1" applyFont="1" applyFill="1" applyBorder="1" applyAlignment="1" applyProtection="1">
      <alignment vertical="center"/>
      <protection locked="0"/>
    </xf>
    <xf numFmtId="2" fontId="3" fillId="5" borderId="1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right"/>
    </xf>
    <xf numFmtId="4" fontId="2" fillId="0" borderId="0" xfId="0" applyNumberFormat="1" applyFont="1" applyFill="1" applyBorder="1" applyAlignment="1" applyProtection="1">
      <alignment horizontal="center"/>
      <protection locked="0"/>
    </xf>
    <xf numFmtId="4" fontId="20" fillId="0" borderId="0" xfId="0" applyNumberFormat="1" applyFont="1" applyBorder="1"/>
    <xf numFmtId="170" fontId="20" fillId="0" borderId="0" xfId="0" applyNumberFormat="1" applyFont="1" applyBorder="1"/>
    <xf numFmtId="0" fontId="0" fillId="0" borderId="26" xfId="0" applyBorder="1"/>
    <xf numFmtId="0" fontId="2" fillId="0" borderId="4" xfId="0" applyFont="1" applyFill="1" applyBorder="1"/>
    <xf numFmtId="14" fontId="20" fillId="5" borderId="20" xfId="0" applyNumberFormat="1" applyFont="1" applyFill="1" applyBorder="1" applyAlignment="1" applyProtection="1">
      <alignment horizontal="center"/>
      <protection locked="0"/>
    </xf>
    <xf numFmtId="49" fontId="20" fillId="5" borderId="1" xfId="0" applyNumberFormat="1" applyFont="1" applyFill="1" applyBorder="1" applyProtection="1">
      <protection locked="0"/>
    </xf>
    <xf numFmtId="0" fontId="2" fillId="0" borderId="22" xfId="0" applyFont="1" applyFill="1" applyBorder="1" applyAlignment="1">
      <alignment horizontal="right"/>
    </xf>
    <xf numFmtId="4" fontId="20" fillId="0" borderId="23" xfId="0" applyNumberFormat="1" applyFont="1" applyBorder="1"/>
    <xf numFmtId="0" fontId="20" fillId="0" borderId="23" xfId="0" applyFont="1" applyBorder="1"/>
    <xf numFmtId="0" fontId="0" fillId="0" borderId="23" xfId="0" applyBorder="1"/>
    <xf numFmtId="0" fontId="2" fillId="0" borderId="45" xfId="0" applyFont="1" applyBorder="1"/>
    <xf numFmtId="2" fontId="2" fillId="0" borderId="0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Border="1"/>
    <xf numFmtId="2" fontId="20" fillId="0" borderId="0" xfId="0" applyNumberFormat="1" applyFont="1" applyFill="1" applyBorder="1" applyAlignment="1" applyProtection="1">
      <alignment horizontal="center"/>
      <protection locked="0"/>
    </xf>
    <xf numFmtId="2" fontId="20" fillId="0" borderId="0" xfId="0" applyNumberFormat="1" applyFont="1" applyFill="1" applyBorder="1"/>
    <xf numFmtId="49" fontId="20" fillId="0" borderId="0" xfId="0" applyNumberFormat="1" applyFont="1" applyFill="1" applyBorder="1" applyProtection="1">
      <protection locked="0"/>
    </xf>
    <xf numFmtId="170" fontId="20" fillId="0" borderId="0" xfId="0" applyNumberFormat="1" applyFont="1" applyFill="1" applyBorder="1" applyProtection="1">
      <protection locked="0"/>
    </xf>
    <xf numFmtId="170" fontId="20" fillId="0" borderId="0" xfId="0" applyNumberFormat="1" applyFont="1" applyFill="1" applyBorder="1"/>
    <xf numFmtId="14" fontId="20" fillId="0" borderId="0" xfId="0" applyNumberFormat="1" applyFont="1" applyFill="1" applyBorder="1" applyAlignment="1" applyProtection="1">
      <alignment horizontal="center"/>
      <protection locked="0"/>
    </xf>
    <xf numFmtId="2" fontId="20" fillId="0" borderId="0" xfId="0" applyNumberFormat="1" applyFont="1" applyFill="1" applyBorder="1" applyProtection="1">
      <protection locked="0"/>
    </xf>
    <xf numFmtId="0" fontId="1" fillId="5" borderId="7" xfId="0" applyFont="1" applyFill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" fillId="4" borderId="0" xfId="0" applyFont="1" applyFill="1"/>
    <xf numFmtId="0" fontId="0" fillId="0" borderId="0" xfId="0" applyFill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/>
    </xf>
    <xf numFmtId="167" fontId="6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6" fontId="0" fillId="0" borderId="0" xfId="3" applyFont="1" applyFill="1" applyBorder="1" applyAlignment="1" applyProtection="1">
      <alignment vertical="center"/>
      <protection locked="0"/>
    </xf>
    <xf numFmtId="4" fontId="0" fillId="0" borderId="0" xfId="1" applyNumberFormat="1" applyFont="1" applyFill="1" applyBorder="1" applyAlignment="1" applyProtection="1">
      <alignment vertical="center"/>
      <protection locked="0"/>
    </xf>
    <xf numFmtId="166" fontId="0" fillId="0" borderId="0" xfId="4" applyFont="1" applyFill="1" applyBorder="1" applyAlignment="1" applyProtection="1">
      <alignment vertical="center"/>
      <protection locked="0"/>
    </xf>
    <xf numFmtId="4" fontId="0" fillId="0" borderId="0" xfId="2" applyNumberFormat="1" applyFont="1" applyFill="1" applyBorder="1" applyAlignment="1" applyProtection="1">
      <alignment vertical="center"/>
      <protection locked="0"/>
    </xf>
    <xf numFmtId="4" fontId="5" fillId="0" borderId="0" xfId="0" applyNumberFormat="1" applyFont="1" applyFill="1" applyBorder="1" applyAlignment="1">
      <alignment vertical="center"/>
    </xf>
    <xf numFmtId="0" fontId="6" fillId="0" borderId="13" xfId="0" applyFont="1" applyFill="1" applyBorder="1" applyAlignment="1">
      <alignment horizontal="left" vertical="center"/>
    </xf>
    <xf numFmtId="0" fontId="2" fillId="0" borderId="27" xfId="0" applyFont="1" applyFill="1" applyBorder="1"/>
    <xf numFmtId="0" fontId="20" fillId="0" borderId="27" xfId="0" applyFont="1" applyFill="1" applyBorder="1" applyProtection="1">
      <protection locked="0"/>
    </xf>
    <xf numFmtId="170" fontId="20" fillId="0" borderId="1" xfId="0" applyNumberFormat="1" applyFont="1" applyFill="1" applyBorder="1" applyProtection="1"/>
    <xf numFmtId="170" fontId="20" fillId="10" borderId="1" xfId="0" applyNumberFormat="1" applyFont="1" applyFill="1" applyBorder="1" applyProtection="1"/>
    <xf numFmtId="170" fontId="20" fillId="0" borderId="23" xfId="0" applyNumberFormat="1" applyFont="1" applyBorder="1" applyProtection="1"/>
    <xf numFmtId="0" fontId="2" fillId="0" borderId="20" xfId="0" applyFont="1" applyFill="1" applyBorder="1" applyAlignment="1">
      <alignment horizontal="center"/>
    </xf>
    <xf numFmtId="169" fontId="2" fillId="0" borderId="6" xfId="0" applyNumberFormat="1" applyFont="1" applyBorder="1" applyAlignment="1">
      <alignment horizontal="right"/>
    </xf>
    <xf numFmtId="2" fontId="20" fillId="5" borderId="14" xfId="0" applyNumberFormat="1" applyFont="1" applyFill="1" applyBorder="1" applyAlignment="1" applyProtection="1">
      <alignment horizontal="center"/>
      <protection locked="0"/>
    </xf>
    <xf numFmtId="4" fontId="2" fillId="0" borderId="47" xfId="0" applyNumberFormat="1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0" fillId="0" borderId="0" xfId="0" applyBorder="1" applyAlignment="1"/>
    <xf numFmtId="0" fontId="2" fillId="0" borderId="21" xfId="0" applyFont="1" applyBorder="1"/>
    <xf numFmtId="170" fontId="20" fillId="5" borderId="21" xfId="0" applyNumberFormat="1" applyFont="1" applyFill="1" applyBorder="1" applyProtection="1">
      <protection locked="0"/>
    </xf>
    <xf numFmtId="170" fontId="20" fillId="0" borderId="24" xfId="0" applyNumberFormat="1" applyFont="1" applyBorder="1"/>
    <xf numFmtId="0" fontId="2" fillId="0" borderId="12" xfId="0" applyFont="1" applyBorder="1"/>
    <xf numFmtId="170" fontId="20" fillId="0" borderId="46" xfId="0" applyNumberFormat="1" applyFont="1" applyBorder="1"/>
    <xf numFmtId="0" fontId="0" fillId="0" borderId="27" xfId="0" applyFill="1" applyBorder="1"/>
    <xf numFmtId="172" fontId="20" fillId="5" borderId="14" xfId="0" applyNumberFormat="1" applyFont="1" applyFill="1" applyBorder="1" applyAlignment="1" applyProtection="1">
      <alignment horizontal="center"/>
      <protection locked="0"/>
    </xf>
    <xf numFmtId="172" fontId="2" fillId="0" borderId="47" xfId="0" applyNumberFormat="1" applyFont="1" applyFill="1" applyBorder="1" applyAlignment="1" applyProtection="1">
      <alignment horizontal="center"/>
      <protection locked="0"/>
    </xf>
    <xf numFmtId="172" fontId="20" fillId="0" borderId="23" xfId="0" applyNumberFormat="1" applyFont="1" applyBorder="1"/>
    <xf numFmtId="173" fontId="20" fillId="0" borderId="26" xfId="0" applyNumberFormat="1" applyFont="1" applyBorder="1"/>
    <xf numFmtId="170" fontId="20" fillId="0" borderId="2" xfId="0" applyNumberFormat="1" applyFont="1" applyFill="1" applyBorder="1" applyProtection="1"/>
    <xf numFmtId="170" fontId="20" fillId="0" borderId="23" xfId="0" applyNumberFormat="1" applyFont="1" applyFill="1" applyBorder="1" applyProtection="1"/>
    <xf numFmtId="170" fontId="20" fillId="5" borderId="1" xfId="0" applyNumberFormat="1" applyFont="1" applyFill="1" applyBorder="1" applyProtection="1">
      <protection locked="0"/>
    </xf>
    <xf numFmtId="0" fontId="0" fillId="5" borderId="1" xfId="0" applyFill="1" applyBorder="1" applyProtection="1">
      <protection locked="0"/>
    </xf>
    <xf numFmtId="14" fontId="1" fillId="5" borderId="7" xfId="0" applyNumberFormat="1" applyFont="1" applyFill="1" applyBorder="1" applyAlignment="1" applyProtection="1">
      <alignment horizontal="right" vertical="center"/>
      <protection locked="0"/>
    </xf>
    <xf numFmtId="0" fontId="3" fillId="0" borderId="0" xfId="0" applyFont="1" applyBorder="1"/>
    <xf numFmtId="0" fontId="3" fillId="11" borderId="0" xfId="0" applyFont="1" applyFill="1" applyBorder="1" applyProtection="1">
      <protection locked="0"/>
    </xf>
    <xf numFmtId="0" fontId="14" fillId="0" borderId="1" xfId="0" applyNumberFormat="1" applyFont="1" applyFill="1" applyBorder="1" applyProtection="1"/>
    <xf numFmtId="171" fontId="14" fillId="0" borderId="1" xfId="0" applyNumberFormat="1" applyFont="1" applyFill="1" applyBorder="1" applyProtection="1"/>
    <xf numFmtId="0" fontId="20" fillId="5" borderId="1" xfId="0" applyFont="1" applyFill="1" applyBorder="1" applyAlignment="1" applyProtection="1">
      <alignment horizontal="center"/>
      <protection locked="0"/>
    </xf>
    <xf numFmtId="2" fontId="20" fillId="5" borderId="1" xfId="0" applyNumberFormat="1" applyFont="1" applyFill="1" applyBorder="1" applyAlignment="1" applyProtection="1">
      <alignment horizontal="center"/>
      <protection locked="0"/>
    </xf>
    <xf numFmtId="49" fontId="20" fillId="5" borderId="1" xfId="0" applyNumberFormat="1" applyFont="1" applyFill="1" applyBorder="1" applyAlignment="1" applyProtection="1">
      <alignment horizontal="center"/>
      <protection locked="0"/>
    </xf>
    <xf numFmtId="172" fontId="20" fillId="5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/>
    <xf numFmtId="0" fontId="1" fillId="0" borderId="0" xfId="0" applyFont="1" applyFill="1" applyBorder="1"/>
    <xf numFmtId="166" fontId="0" fillId="0" borderId="0" xfId="0" applyNumberFormat="1"/>
    <xf numFmtId="0" fontId="14" fillId="5" borderId="1" xfId="0" applyNumberFormat="1" applyFont="1" applyFill="1" applyBorder="1" applyProtection="1">
      <protection locked="0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6" fontId="0" fillId="0" borderId="0" xfId="3" applyFont="1"/>
    <xf numFmtId="0" fontId="14" fillId="10" borderId="1" xfId="0" applyNumberFormat="1" applyFont="1" applyFill="1" applyBorder="1" applyProtection="1"/>
    <xf numFmtId="171" fontId="14" fillId="10" borderId="1" xfId="0" applyNumberFormat="1" applyFont="1" applyFill="1" applyBorder="1" applyProtection="1"/>
    <xf numFmtId="2" fontId="1" fillId="0" borderId="0" xfId="0" applyNumberFormat="1" applyFont="1"/>
    <xf numFmtId="49" fontId="14" fillId="12" borderId="1" xfId="0" applyNumberFormat="1" applyFont="1" applyFill="1" applyBorder="1" applyProtection="1">
      <protection locked="0"/>
    </xf>
    <xf numFmtId="0" fontId="14" fillId="4" borderId="12" xfId="0" applyFont="1" applyFill="1" applyBorder="1"/>
    <xf numFmtId="1" fontId="14" fillId="0" borderId="12" xfId="0" applyNumberFormat="1" applyFont="1" applyFill="1" applyBorder="1" applyProtection="1"/>
    <xf numFmtId="0" fontId="14" fillId="4" borderId="14" xfId="0" applyFont="1" applyFill="1" applyBorder="1"/>
    <xf numFmtId="0" fontId="14" fillId="5" borderId="14" xfId="0" applyNumberFormat="1" applyFont="1" applyFill="1" applyBorder="1" applyProtection="1">
      <protection locked="0"/>
    </xf>
    <xf numFmtId="0" fontId="14" fillId="4" borderId="49" xfId="0" applyFont="1" applyFill="1" applyBorder="1"/>
    <xf numFmtId="0" fontId="14" fillId="4" borderId="50" xfId="0" applyFont="1" applyFill="1" applyBorder="1"/>
    <xf numFmtId="0" fontId="14" fillId="4" borderId="51" xfId="0" applyFont="1" applyFill="1" applyBorder="1"/>
    <xf numFmtId="0" fontId="14" fillId="4" borderId="52" xfId="0" applyFont="1" applyFill="1" applyBorder="1"/>
    <xf numFmtId="0" fontId="14" fillId="4" borderId="53" xfId="0" applyFont="1" applyFill="1" applyBorder="1"/>
    <xf numFmtId="1" fontId="14" fillId="5" borderId="52" xfId="0" applyNumberFormat="1" applyFont="1" applyFill="1" applyBorder="1" applyProtection="1">
      <protection locked="0"/>
    </xf>
    <xf numFmtId="0" fontId="14" fillId="0" borderId="53" xfId="0" applyNumberFormat="1" applyFont="1" applyBorder="1" applyProtection="1"/>
    <xf numFmtId="1" fontId="14" fillId="5" borderId="54" xfId="0" applyNumberFormat="1" applyFont="1" applyFill="1" applyBorder="1" applyProtection="1">
      <protection locked="0"/>
    </xf>
    <xf numFmtId="49" fontId="14" fillId="5" borderId="55" xfId="0" applyNumberFormat="1" applyFont="1" applyFill="1" applyBorder="1" applyProtection="1">
      <protection locked="0"/>
    </xf>
    <xf numFmtId="49" fontId="14" fillId="12" borderId="55" xfId="0" applyNumberFormat="1" applyFont="1" applyFill="1" applyBorder="1" applyProtection="1">
      <protection locked="0"/>
    </xf>
    <xf numFmtId="0" fontId="14" fillId="0" borderId="56" xfId="0" applyNumberFormat="1" applyFont="1" applyBorder="1" applyProtection="1"/>
    <xf numFmtId="0" fontId="14" fillId="5" borderId="52" xfId="0" applyNumberFormat="1" applyFont="1" applyFill="1" applyBorder="1" applyProtection="1">
      <protection locked="0"/>
    </xf>
    <xf numFmtId="0" fontId="14" fillId="5" borderId="54" xfId="0" applyNumberFormat="1" applyFont="1" applyFill="1" applyBorder="1" applyProtection="1">
      <protection locked="0"/>
    </xf>
    <xf numFmtId="0" fontId="14" fillId="5" borderId="55" xfId="0" applyNumberFormat="1" applyFont="1" applyFill="1" applyBorder="1" applyProtection="1">
      <protection locked="0"/>
    </xf>
    <xf numFmtId="171" fontId="14" fillId="10" borderId="55" xfId="0" applyNumberFormat="1" applyFont="1" applyFill="1" applyBorder="1" applyProtection="1"/>
    <xf numFmtId="0" fontId="14" fillId="4" borderId="57" xfId="0" applyFont="1" applyFill="1" applyBorder="1"/>
    <xf numFmtId="171" fontId="14" fillId="10" borderId="12" xfId="0" applyNumberFormat="1" applyFont="1" applyFill="1" applyBorder="1" applyProtection="1"/>
    <xf numFmtId="171" fontId="14" fillId="10" borderId="58" xfId="0" applyNumberFormat="1" applyFont="1" applyFill="1" applyBorder="1" applyProtection="1"/>
    <xf numFmtId="49" fontId="17" fillId="5" borderId="29" xfId="0" applyNumberFormat="1" applyFont="1" applyFill="1" applyBorder="1" applyAlignment="1" applyProtection="1">
      <alignment horizontal="left" vertical="center"/>
      <protection locked="0"/>
    </xf>
    <xf numFmtId="49" fontId="17" fillId="5" borderId="33" xfId="0" applyNumberFormat="1" applyFont="1" applyFill="1" applyBorder="1" applyAlignment="1" applyProtection="1">
      <alignment horizontal="left" vertical="center"/>
      <protection locked="0"/>
    </xf>
    <xf numFmtId="1" fontId="14" fillId="12" borderId="53" xfId="0" applyNumberFormat="1" applyFont="1" applyFill="1" applyBorder="1" applyProtection="1">
      <protection locked="0"/>
    </xf>
    <xf numFmtId="1" fontId="14" fillId="12" borderId="56" xfId="0" applyNumberFormat="1" applyFont="1" applyFill="1" applyBorder="1" applyProtection="1">
      <protection locked="0"/>
    </xf>
    <xf numFmtId="49" fontId="17" fillId="5" borderId="29" xfId="0" applyNumberFormat="1" applyFont="1" applyFill="1" applyBorder="1" applyAlignment="1" applyProtection="1">
      <alignment horizontal="left" vertical="center"/>
      <protection locked="0"/>
    </xf>
    <xf numFmtId="49" fontId="17" fillId="5" borderId="33" xfId="0" applyNumberFormat="1" applyFont="1" applyFill="1" applyBorder="1" applyAlignment="1" applyProtection="1">
      <alignment horizontal="left" vertical="center"/>
      <protection locked="0"/>
    </xf>
    <xf numFmtId="0" fontId="19" fillId="0" borderId="37" xfId="0" applyFont="1" applyBorder="1"/>
    <xf numFmtId="0" fontId="0" fillId="0" borderId="38" xfId="0" applyNumberFormat="1" applyBorder="1" applyProtection="1"/>
    <xf numFmtId="0" fontId="5" fillId="0" borderId="38" xfId="0" applyFont="1" applyBorder="1" applyAlignment="1">
      <alignment horizontal="center"/>
    </xf>
    <xf numFmtId="0" fontId="5" fillId="0" borderId="38" xfId="0" applyFont="1" applyBorder="1"/>
    <xf numFmtId="0" fontId="19" fillId="0" borderId="40" xfId="0" applyFont="1" applyBorder="1"/>
    <xf numFmtId="14" fontId="0" fillId="13" borderId="41" xfId="0" applyNumberFormat="1" applyFill="1" applyBorder="1"/>
    <xf numFmtId="1" fontId="23" fillId="5" borderId="52" xfId="0" applyNumberFormat="1" applyFont="1" applyFill="1" applyBorder="1" applyProtection="1">
      <protection locked="0"/>
    </xf>
    <xf numFmtId="2" fontId="1" fillId="5" borderId="7" xfId="1" applyNumberFormat="1" applyFont="1" applyFill="1" applyBorder="1" applyAlignment="1" applyProtection="1">
      <alignment vertical="center"/>
      <protection locked="0"/>
    </xf>
    <xf numFmtId="2" fontId="0" fillId="14" borderId="0" xfId="0" applyNumberFormat="1" applyFill="1" applyAlignment="1">
      <alignment horizontal="center"/>
    </xf>
    <xf numFmtId="0" fontId="0" fillId="0" borderId="0" xfId="0" applyFill="1" applyBorder="1" applyAlignment="1">
      <alignment vertical="center"/>
    </xf>
    <xf numFmtId="169" fontId="5" fillId="15" borderId="0" xfId="0" applyNumberFormat="1" applyFont="1" applyFill="1" applyBorder="1" applyAlignment="1">
      <alignment vertical="center"/>
    </xf>
    <xf numFmtId="0" fontId="5" fillId="15" borderId="0" xfId="0" applyFont="1" applyFill="1" applyBorder="1" applyAlignment="1">
      <alignment vertical="center"/>
    </xf>
    <xf numFmtId="0" fontId="5" fillId="15" borderId="0" xfId="0" applyFont="1" applyFill="1" applyBorder="1" applyAlignment="1">
      <alignment horizontal="right" vertical="center"/>
    </xf>
    <xf numFmtId="0" fontId="0" fillId="15" borderId="0" xfId="0" applyFill="1" applyBorder="1" applyAlignment="1">
      <alignment vertical="center"/>
    </xf>
    <xf numFmtId="0" fontId="0" fillId="15" borderId="0" xfId="0" applyFill="1" applyBorder="1" applyAlignment="1" applyProtection="1">
      <alignment vertical="center"/>
      <protection locked="0"/>
    </xf>
    <xf numFmtId="0" fontId="0" fillId="15" borderId="0" xfId="0" applyFill="1" applyAlignment="1"/>
    <xf numFmtId="0" fontId="1" fillId="15" borderId="0" xfId="0" applyFont="1" applyFill="1" applyAlignment="1"/>
    <xf numFmtId="14" fontId="0" fillId="16" borderId="7" xfId="0" applyNumberFormat="1" applyFill="1" applyBorder="1" applyAlignment="1" applyProtection="1">
      <alignment vertical="center"/>
      <protection locked="0"/>
    </xf>
    <xf numFmtId="3" fontId="0" fillId="16" borderId="7" xfId="1" applyNumberFormat="1" applyFont="1" applyFill="1" applyBorder="1" applyAlignment="1" applyProtection="1">
      <alignment vertical="center"/>
      <protection locked="0"/>
    </xf>
    <xf numFmtId="0" fontId="0" fillId="16" borderId="7" xfId="0" applyFill="1" applyBorder="1" applyAlignment="1" applyProtection="1">
      <alignment vertical="center"/>
      <protection locked="0"/>
    </xf>
    <xf numFmtId="3" fontId="0" fillId="16" borderId="7" xfId="2" applyNumberFormat="1" applyFont="1" applyFill="1" applyBorder="1" applyAlignment="1" applyProtection="1">
      <alignment vertical="center"/>
      <protection locked="0"/>
    </xf>
    <xf numFmtId="14" fontId="14" fillId="16" borderId="1" xfId="0" applyNumberFormat="1" applyFont="1" applyFill="1" applyBorder="1"/>
    <xf numFmtId="1" fontId="14" fillId="16" borderId="52" xfId="0" applyNumberFormat="1" applyFont="1" applyFill="1" applyBorder="1" applyProtection="1">
      <protection locked="0"/>
    </xf>
    <xf numFmtId="0" fontId="25" fillId="0" borderId="0" xfId="6" applyFont="1"/>
    <xf numFmtId="0" fontId="2" fillId="5" borderId="0" xfId="0" applyFont="1" applyFill="1" applyAlignment="1" applyProtection="1">
      <alignment horizontal="center"/>
      <protection locked="0"/>
    </xf>
    <xf numFmtId="3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1" fillId="13" borderId="41" xfId="0" applyFont="1" applyFill="1" applyBorder="1" applyAlignment="1">
      <alignment horizontal="center"/>
    </xf>
    <xf numFmtId="0" fontId="1" fillId="13" borderId="42" xfId="0" applyFont="1" applyFill="1" applyBorder="1" applyAlignment="1">
      <alignment horizontal="center"/>
    </xf>
    <xf numFmtId="169" fontId="2" fillId="0" borderId="12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3" xfId="0" applyBorder="1" applyAlignment="1"/>
    <xf numFmtId="0" fontId="0" fillId="0" borderId="48" xfId="0" applyBorder="1" applyAlignment="1"/>
    <xf numFmtId="0" fontId="17" fillId="0" borderId="1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49" fontId="17" fillId="5" borderId="28" xfId="0" applyNumberFormat="1" applyFont="1" applyFill="1" applyBorder="1" applyAlignment="1" applyProtection="1">
      <alignment horizontal="left" vertical="center"/>
      <protection locked="0"/>
    </xf>
    <xf numFmtId="49" fontId="17" fillId="5" borderId="31" xfId="0" applyNumberFormat="1" applyFont="1" applyFill="1" applyBorder="1" applyAlignment="1" applyProtection="1">
      <alignment horizontal="left" vertical="center"/>
      <protection locked="0"/>
    </xf>
    <xf numFmtId="49" fontId="17" fillId="5" borderId="29" xfId="0" applyNumberFormat="1" applyFont="1" applyFill="1" applyBorder="1" applyAlignment="1" applyProtection="1">
      <alignment horizontal="left" vertical="center"/>
      <protection locked="0"/>
    </xf>
    <xf numFmtId="49" fontId="17" fillId="5" borderId="33" xfId="0" applyNumberFormat="1" applyFont="1" applyFill="1" applyBorder="1" applyAlignment="1" applyProtection="1">
      <alignment horizontal="left" vertical="center"/>
      <protection locked="0"/>
    </xf>
    <xf numFmtId="0" fontId="17" fillId="0" borderId="1" xfId="0" applyFont="1" applyBorder="1" applyAlignment="1">
      <alignment horizontal="left" vertical="center"/>
    </xf>
    <xf numFmtId="49" fontId="17" fillId="5" borderId="35" xfId="0" applyNumberFormat="1" applyFont="1" applyFill="1" applyBorder="1" applyAlignment="1" applyProtection="1">
      <alignment horizontal="left" vertical="center"/>
      <protection locked="0"/>
    </xf>
    <xf numFmtId="49" fontId="17" fillId="5" borderId="36" xfId="0" applyNumberFormat="1" applyFont="1" applyFill="1" applyBorder="1" applyAlignment="1" applyProtection="1">
      <alignment horizontal="left" vertical="center"/>
      <protection locked="0"/>
    </xf>
    <xf numFmtId="0" fontId="22" fillId="6" borderId="0" xfId="0" applyFont="1" applyFill="1" applyAlignment="1">
      <alignment horizontal="center"/>
    </xf>
    <xf numFmtId="168" fontId="18" fillId="7" borderId="11" xfId="0" applyNumberFormat="1" applyFont="1" applyFill="1" applyBorder="1" applyAlignment="1">
      <alignment horizontal="center" vertical="center"/>
    </xf>
    <xf numFmtId="0" fontId="24" fillId="4" borderId="37" xfId="0" applyFont="1" applyFill="1" applyBorder="1" applyAlignment="1">
      <alignment horizontal="distributed" vertical="top" wrapText="1" indent="1" readingOrder="1"/>
    </xf>
    <xf numFmtId="0" fontId="24" fillId="4" borderId="38" xfId="0" applyFont="1" applyFill="1" applyBorder="1" applyAlignment="1">
      <alignment horizontal="distributed" vertical="top" wrapText="1" indent="1" readingOrder="1"/>
    </xf>
    <xf numFmtId="0" fontId="24" fillId="4" borderId="39" xfId="0" applyFont="1" applyFill="1" applyBorder="1" applyAlignment="1">
      <alignment horizontal="distributed" vertical="top" wrapText="1" indent="1" readingOrder="1"/>
    </xf>
    <xf numFmtId="0" fontId="24" fillId="4" borderId="40" xfId="0" applyFont="1" applyFill="1" applyBorder="1" applyAlignment="1">
      <alignment horizontal="distributed" vertical="top" wrapText="1" indent="1" readingOrder="1"/>
    </xf>
    <xf numFmtId="0" fontId="24" fillId="4" borderId="41" xfId="0" applyFont="1" applyFill="1" applyBorder="1" applyAlignment="1">
      <alignment horizontal="distributed" vertical="top" wrapText="1" indent="1" readingOrder="1"/>
    </xf>
    <xf numFmtId="0" fontId="24" fillId="4" borderId="42" xfId="0" applyFont="1" applyFill="1" applyBorder="1" applyAlignment="1">
      <alignment horizontal="distributed" vertical="top" wrapText="1" indent="1" readingOrder="1"/>
    </xf>
  </cellXfs>
  <cellStyles count="7">
    <cellStyle name="Comma" xfId="1" builtinId="3"/>
    <cellStyle name="Comma 2" xfId="2" xr:uid="{00000000-0005-0000-0000-000001000000}"/>
    <cellStyle name="Currency" xfId="3" builtinId="4"/>
    <cellStyle name="Currency 2" xfId="4" xr:uid="{00000000-0005-0000-0000-000003000000}"/>
    <cellStyle name="Normal" xfId="0" builtinId="0"/>
    <cellStyle name="Normal 2" xfId="6" xr:uid="{00000000-0005-0000-0000-000005000000}"/>
    <cellStyle name="Percent" xfId="5" builtinId="5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0"/>
  <sheetViews>
    <sheetView topLeftCell="A34" zoomScale="90" zoomScaleNormal="90" workbookViewId="0">
      <selection activeCell="E47" sqref="E47"/>
    </sheetView>
  </sheetViews>
  <sheetFormatPr defaultRowHeight="12.75" x14ac:dyDescent="0.2"/>
  <cols>
    <col min="1" max="1" width="30.7109375" customWidth="1"/>
    <col min="2" max="2" width="12.5703125" customWidth="1"/>
    <col min="3" max="3" width="9.28515625" customWidth="1"/>
    <col min="4" max="4" width="17" customWidth="1"/>
    <col min="5" max="5" width="16.28515625" customWidth="1"/>
    <col min="6" max="6" width="12.7109375" customWidth="1"/>
    <col min="7" max="7" width="13" customWidth="1"/>
    <col min="8" max="8" width="13.28515625" customWidth="1"/>
    <col min="9" max="9" width="11.5703125" style="4" customWidth="1"/>
    <col min="10" max="10" width="11" style="3" customWidth="1"/>
    <col min="11" max="11" width="13.28515625" customWidth="1"/>
    <col min="12" max="12" width="9.42578125" customWidth="1"/>
    <col min="13" max="13" width="11.28515625" customWidth="1"/>
    <col min="14" max="14" width="10.7109375" customWidth="1"/>
    <col min="15" max="15" width="10.5703125" customWidth="1"/>
    <col min="16" max="16" width="11.7109375" customWidth="1"/>
    <col min="17" max="17" width="16.7109375" customWidth="1"/>
    <col min="18" max="19" width="8.7109375" customWidth="1"/>
    <col min="20" max="20" width="11.28515625" customWidth="1"/>
    <col min="21" max="21" width="8.7109375" customWidth="1"/>
    <col min="22" max="22" width="16.7109375" bestFit="1" customWidth="1"/>
  </cols>
  <sheetData>
    <row r="1" spans="1:22" ht="20.25" x14ac:dyDescent="0.3">
      <c r="A1" s="226" t="s">
        <v>100</v>
      </c>
      <c r="B1" s="373"/>
      <c r="C1" s="373"/>
      <c r="D1" s="373"/>
      <c r="F1" s="226" t="s">
        <v>28</v>
      </c>
      <c r="G1" s="227"/>
      <c r="H1" s="43"/>
      <c r="I1" s="38"/>
    </row>
    <row r="2" spans="1:22" ht="21" thickBot="1" x14ac:dyDescent="0.35">
      <c r="A2" s="226"/>
      <c r="B2" s="43"/>
      <c r="C2" s="38"/>
      <c r="D2" s="3"/>
      <c r="I2"/>
      <c r="J2"/>
    </row>
    <row r="3" spans="1:22" ht="20.25" x14ac:dyDescent="0.3">
      <c r="A3" s="349"/>
      <c r="B3" s="350"/>
      <c r="C3" s="351" t="s">
        <v>168</v>
      </c>
      <c r="D3" s="351"/>
      <c r="E3" s="352" t="s">
        <v>169</v>
      </c>
      <c r="F3" s="376" t="s">
        <v>170</v>
      </c>
      <c r="G3" s="376"/>
      <c r="H3" s="376"/>
      <c r="I3" s="376"/>
      <c r="J3" s="376"/>
      <c r="K3" s="377"/>
    </row>
    <row r="4" spans="1:22" ht="21" thickBot="1" x14ac:dyDescent="0.35">
      <c r="A4" s="353" t="s">
        <v>171</v>
      </c>
      <c r="B4" s="378"/>
      <c r="C4" s="378"/>
      <c r="D4" s="378"/>
      <c r="E4" s="354"/>
      <c r="F4" s="378"/>
      <c r="G4" s="378"/>
      <c r="H4" s="378"/>
      <c r="I4" s="378"/>
      <c r="J4" s="378"/>
      <c r="K4" s="379"/>
    </row>
    <row r="5" spans="1:22" ht="20.25" x14ac:dyDescent="0.3">
      <c r="A5" s="226"/>
      <c r="B5" s="43"/>
      <c r="C5" s="38"/>
      <c r="D5" s="3"/>
      <c r="I5"/>
      <c r="J5"/>
    </row>
    <row r="6" spans="1:22" ht="20.25" x14ac:dyDescent="0.3">
      <c r="A6" s="226"/>
      <c r="B6" s="372" t="s">
        <v>186</v>
      </c>
      <c r="C6" s="38"/>
      <c r="D6" s="3"/>
      <c r="I6"/>
      <c r="J6"/>
    </row>
    <row r="7" spans="1:22" ht="15.75" x14ac:dyDescent="0.25">
      <c r="B7" s="1"/>
      <c r="I7" s="88"/>
    </row>
    <row r="8" spans="1:22" ht="13.5" thickBot="1" x14ac:dyDescent="0.25">
      <c r="B8" s="123" t="s">
        <v>2</v>
      </c>
      <c r="C8" s="124"/>
      <c r="D8" s="124"/>
      <c r="E8" s="124"/>
      <c r="F8" s="124"/>
      <c r="G8" s="125"/>
      <c r="H8" s="126"/>
      <c r="I8" s="124"/>
      <c r="J8" s="124"/>
      <c r="K8" s="124"/>
      <c r="L8" s="124"/>
      <c r="V8" s="28"/>
    </row>
    <row r="9" spans="1:22" x14ac:dyDescent="0.2">
      <c r="B9" s="114"/>
      <c r="C9" s="111"/>
      <c r="D9" s="111"/>
      <c r="E9" s="111"/>
      <c r="F9" s="110" t="s">
        <v>65</v>
      </c>
      <c r="G9" s="111"/>
      <c r="H9" s="115"/>
      <c r="I9" s="132"/>
      <c r="J9" s="132"/>
      <c r="K9" s="132"/>
      <c r="L9" s="112"/>
      <c r="V9" s="28"/>
    </row>
    <row r="10" spans="1:22" s="10" customFormat="1" ht="12.75" customHeight="1" thickBot="1" x14ac:dyDescent="0.25">
      <c r="B10" s="116" t="s">
        <v>0</v>
      </c>
      <c r="C10" s="113" t="s">
        <v>13</v>
      </c>
      <c r="D10" s="113" t="s">
        <v>64</v>
      </c>
      <c r="E10" s="113" t="s">
        <v>7</v>
      </c>
      <c r="F10" s="113" t="s">
        <v>11</v>
      </c>
      <c r="G10" s="113" t="s">
        <v>62</v>
      </c>
      <c r="H10" s="106"/>
      <c r="I10" s="44" t="s">
        <v>5</v>
      </c>
      <c r="J10" s="44"/>
      <c r="K10" s="44"/>
      <c r="L10" s="136"/>
      <c r="V10" s="22"/>
    </row>
    <row r="11" spans="1:22" s="10" customFormat="1" ht="12.75" customHeight="1" x14ac:dyDescent="0.2">
      <c r="B11" s="202"/>
      <c r="C11" s="203"/>
      <c r="D11" s="263" t="s">
        <v>187</v>
      </c>
      <c r="E11" s="356" t="e">
        <f>15430/C11</f>
        <v>#DIV/0!</v>
      </c>
      <c r="F11" s="138"/>
      <c r="G11" s="237"/>
      <c r="H11" s="238"/>
      <c r="I11" s="205"/>
      <c r="J11" s="205"/>
      <c r="K11" s="205"/>
      <c r="L11" s="206"/>
      <c r="V11" s="22"/>
    </row>
    <row r="12" spans="1:22" s="10" customFormat="1" ht="12.75" customHeight="1" x14ac:dyDescent="0.2">
      <c r="B12" s="301"/>
      <c r="C12" s="203"/>
      <c r="D12" s="263" t="s">
        <v>187</v>
      </c>
      <c r="E12" s="204" t="e">
        <f>16390/C12</f>
        <v>#DIV/0!</v>
      </c>
      <c r="F12" s="138"/>
      <c r="G12" s="237"/>
      <c r="H12" s="239"/>
      <c r="I12" s="208"/>
      <c r="J12" s="208"/>
      <c r="K12" s="208"/>
      <c r="L12" s="209"/>
      <c r="V12" s="29"/>
    </row>
    <row r="13" spans="1:22" s="10" customFormat="1" ht="12.75" customHeight="1" x14ac:dyDescent="0.2">
      <c r="B13" s="202"/>
      <c r="C13" s="203"/>
      <c r="D13" s="263" t="s">
        <v>187</v>
      </c>
      <c r="E13" s="204" t="e">
        <f>15420/C13</f>
        <v>#DIV/0!</v>
      </c>
      <c r="F13" s="138"/>
      <c r="G13" s="237"/>
      <c r="H13" s="207"/>
      <c r="I13" s="208"/>
      <c r="J13" s="208"/>
      <c r="K13" s="208"/>
      <c r="L13" s="209"/>
      <c r="V13" s="29"/>
    </row>
    <row r="14" spans="1:22" s="10" customFormat="1" ht="12.75" customHeight="1" x14ac:dyDescent="0.2">
      <c r="B14" s="202"/>
      <c r="C14" s="203"/>
      <c r="D14" s="137"/>
      <c r="E14" s="204"/>
      <c r="F14" s="138"/>
      <c r="G14" s="237"/>
      <c r="H14" s="207"/>
      <c r="I14" s="208"/>
      <c r="J14" s="208"/>
      <c r="K14" s="208"/>
      <c r="L14" s="209"/>
      <c r="V14" s="29"/>
    </row>
    <row r="15" spans="1:22" s="10" customFormat="1" ht="12.75" customHeight="1" thickBot="1" x14ac:dyDescent="0.25">
      <c r="B15" s="117"/>
      <c r="C15" s="121">
        <f>SUM(C11:C14)</f>
        <v>0</v>
      </c>
      <c r="D15" s="122"/>
      <c r="E15" s="118" t="e">
        <f>(+(C11*E11)+(C12*E12)+(C13*E13)+(C14*E14))/C15</f>
        <v>#DIV/0!</v>
      </c>
      <c r="F15" s="119">
        <f>SUM(F11:F14)</f>
        <v>0</v>
      </c>
      <c r="G15" s="120"/>
      <c r="H15" s="210"/>
      <c r="I15" s="211"/>
      <c r="J15" s="211"/>
      <c r="K15" s="211"/>
      <c r="L15" s="212"/>
      <c r="V15" s="29"/>
    </row>
    <row r="16" spans="1:22" s="10" customFormat="1" ht="12.75" customHeight="1" x14ac:dyDescent="0.2">
      <c r="B16" s="14"/>
      <c r="C16" s="26" t="s">
        <v>14</v>
      </c>
      <c r="D16" s="15"/>
      <c r="E16" s="15"/>
      <c r="H16" s="107"/>
      <c r="I16" s="91"/>
      <c r="J16" s="6"/>
      <c r="V16" s="29"/>
    </row>
    <row r="17" spans="1:22" s="10" customFormat="1" ht="12.75" customHeight="1" x14ac:dyDescent="0.2">
      <c r="B17" s="109" t="s">
        <v>91</v>
      </c>
      <c r="D17" s="186" t="e">
        <f>SUMPRODUCT(B11:B14,C11:C14)/C15</f>
        <v>#DIV/0!</v>
      </c>
      <c r="I17" s="108"/>
      <c r="J17" s="6"/>
      <c r="V17" s="29"/>
    </row>
    <row r="18" spans="1:22" s="10" customFormat="1" ht="12.75" customHeight="1" x14ac:dyDescent="0.2">
      <c r="C18" s="27"/>
      <c r="I18" s="91"/>
      <c r="J18" s="6"/>
    </row>
    <row r="19" spans="1:22" s="10" customFormat="1" ht="12.75" customHeight="1" x14ac:dyDescent="0.2">
      <c r="A19" s="127" t="s">
        <v>3</v>
      </c>
      <c r="B19" s="124"/>
      <c r="C19" s="128"/>
      <c r="D19" s="124"/>
      <c r="E19" s="124"/>
      <c r="F19" s="124"/>
      <c r="G19" s="124"/>
      <c r="H19" s="124"/>
      <c r="I19" s="133"/>
      <c r="J19" s="133"/>
      <c r="K19" s="133"/>
      <c r="P19" s="266"/>
      <c r="Q19" s="266"/>
    </row>
    <row r="20" spans="1:22" s="10" customFormat="1" ht="12.75" customHeight="1" x14ac:dyDescent="0.2">
      <c r="A20" s="5" t="s">
        <v>66</v>
      </c>
      <c r="B20" s="7" t="s">
        <v>9</v>
      </c>
      <c r="C20" s="275" t="s">
        <v>10</v>
      </c>
      <c r="D20" s="5" t="s">
        <v>44</v>
      </c>
      <c r="E20" s="5" t="s">
        <v>68</v>
      </c>
      <c r="F20" s="9" t="s">
        <v>30</v>
      </c>
      <c r="G20" s="8"/>
      <c r="H20" s="9"/>
      <c r="I20" s="9"/>
      <c r="J20" s="9"/>
      <c r="K20" s="130" t="s">
        <v>18</v>
      </c>
      <c r="P20" s="267"/>
      <c r="Q20" s="44"/>
    </row>
    <row r="21" spans="1:22" s="10" customFormat="1" ht="12.75" customHeight="1" x14ac:dyDescent="0.2">
      <c r="A21" s="129" t="s">
        <v>0</v>
      </c>
      <c r="B21" s="11" t="s">
        <v>0</v>
      </c>
      <c r="C21" s="12" t="s">
        <v>4</v>
      </c>
      <c r="D21" s="129" t="s">
        <v>69</v>
      </c>
      <c r="E21" s="129" t="s">
        <v>67</v>
      </c>
      <c r="F21" s="13" t="s">
        <v>31</v>
      </c>
      <c r="G21" s="13" t="s">
        <v>8</v>
      </c>
      <c r="H21" s="13" t="s">
        <v>22</v>
      </c>
      <c r="I21" s="13" t="s">
        <v>23</v>
      </c>
      <c r="J21" s="13" t="s">
        <v>21</v>
      </c>
      <c r="K21" s="30" t="s">
        <v>19</v>
      </c>
      <c r="P21" s="268"/>
      <c r="Q21" s="269"/>
      <c r="S21" s="109"/>
      <c r="T21" s="109"/>
      <c r="U21" s="109"/>
    </row>
    <row r="22" spans="1:22" s="10" customFormat="1" ht="12.75" customHeight="1" x14ac:dyDescent="0.2">
      <c r="A22" s="188"/>
      <c r="B22" s="189"/>
      <c r="C22" s="190"/>
      <c r="D22" s="195"/>
      <c r="E22" s="195"/>
      <c r="F22" s="228">
        <v>0.78</v>
      </c>
      <c r="G22" s="39">
        <f>E22/F22</f>
        <v>0</v>
      </c>
      <c r="H22" s="198"/>
      <c r="I22" s="198"/>
      <c r="J22" s="199"/>
      <c r="K22" s="187">
        <f t="shared" ref="K22:K42" si="0">IF(A22&gt;0,A22-D$17,0)</f>
        <v>0</v>
      </c>
      <c r="P22" s="270"/>
      <c r="Q22" s="271"/>
      <c r="S22" s="19"/>
      <c r="T22" s="134"/>
    </row>
    <row r="23" spans="1:22" s="10" customFormat="1" ht="12.75" customHeight="1" x14ac:dyDescent="0.2">
      <c r="A23" s="191"/>
      <c r="B23" s="189"/>
      <c r="C23" s="192"/>
      <c r="D23" s="196"/>
      <c r="E23" s="196"/>
      <c r="F23" s="228">
        <v>0.78</v>
      </c>
      <c r="G23" s="39">
        <f t="shared" ref="G23:G42" si="1">E23/F23</f>
        <v>0</v>
      </c>
      <c r="H23" s="198"/>
      <c r="I23" s="198"/>
      <c r="J23" s="199"/>
      <c r="K23" s="187">
        <f t="shared" si="0"/>
        <v>0</v>
      </c>
      <c r="P23" s="270"/>
      <c r="Q23" s="271"/>
      <c r="S23" s="19"/>
      <c r="T23" s="134"/>
    </row>
    <row r="24" spans="1:22" s="10" customFormat="1" ht="12.75" customHeight="1" x14ac:dyDescent="0.2">
      <c r="A24" s="191"/>
      <c r="B24" s="189"/>
      <c r="C24" s="192"/>
      <c r="D24" s="196"/>
      <c r="E24" s="196"/>
      <c r="F24" s="228">
        <v>0.78</v>
      </c>
      <c r="G24" s="39">
        <f>E24/F24</f>
        <v>0</v>
      </c>
      <c r="H24" s="198"/>
      <c r="I24" s="198"/>
      <c r="J24" s="199"/>
      <c r="K24" s="187">
        <f t="shared" si="0"/>
        <v>0</v>
      </c>
      <c r="P24" s="270"/>
      <c r="Q24" s="271"/>
      <c r="S24" s="19"/>
      <c r="T24" s="134"/>
    </row>
    <row r="25" spans="1:22" s="10" customFormat="1" ht="12.75" customHeight="1" x14ac:dyDescent="0.2">
      <c r="A25" s="191"/>
      <c r="B25" s="189"/>
      <c r="C25" s="192"/>
      <c r="D25" s="196"/>
      <c r="E25" s="196"/>
      <c r="F25" s="228">
        <v>0.78</v>
      </c>
      <c r="G25" s="39">
        <f t="shared" si="1"/>
        <v>0</v>
      </c>
      <c r="H25" s="198"/>
      <c r="I25" s="198"/>
      <c r="J25" s="199"/>
      <c r="K25" s="187">
        <f t="shared" si="0"/>
        <v>0</v>
      </c>
      <c r="P25" s="270"/>
      <c r="Q25" s="271"/>
      <c r="S25" s="19"/>
      <c r="T25" s="134"/>
    </row>
    <row r="26" spans="1:22" s="10" customFormat="1" ht="12.75" customHeight="1" x14ac:dyDescent="0.2">
      <c r="A26" s="366"/>
      <c r="B26" s="367"/>
      <c r="C26" s="367"/>
      <c r="D26" s="368"/>
      <c r="E26" s="196"/>
      <c r="F26" s="228">
        <v>0.78</v>
      </c>
      <c r="G26" s="39">
        <f t="shared" si="1"/>
        <v>0</v>
      </c>
      <c r="H26" s="198"/>
      <c r="I26" s="198"/>
      <c r="J26" s="199"/>
      <c r="K26" s="187">
        <f t="shared" si="0"/>
        <v>0</v>
      </c>
      <c r="P26" s="270"/>
      <c r="Q26" s="271"/>
      <c r="S26" s="19"/>
      <c r="T26" s="134"/>
    </row>
    <row r="27" spans="1:22" s="10" customFormat="1" ht="12.75" customHeight="1" x14ac:dyDescent="0.2">
      <c r="A27" s="366"/>
      <c r="B27" s="367"/>
      <c r="C27" s="367"/>
      <c r="D27" s="368"/>
      <c r="E27" s="196"/>
      <c r="F27" s="228">
        <v>0.78</v>
      </c>
      <c r="G27" s="39">
        <f t="shared" si="1"/>
        <v>0</v>
      </c>
      <c r="H27" s="198"/>
      <c r="I27" s="198"/>
      <c r="J27" s="199"/>
      <c r="K27" s="187">
        <f t="shared" si="0"/>
        <v>0</v>
      </c>
      <c r="P27" s="270"/>
      <c r="Q27" s="271"/>
      <c r="S27" s="19"/>
      <c r="T27" s="134"/>
    </row>
    <row r="28" spans="1:22" s="10" customFormat="1" ht="12.75" customHeight="1" x14ac:dyDescent="0.2">
      <c r="A28" s="366"/>
      <c r="B28" s="367"/>
      <c r="C28" s="367"/>
      <c r="D28" s="368"/>
      <c r="E28" s="196"/>
      <c r="F28" s="228">
        <v>0.78</v>
      </c>
      <c r="G28" s="39">
        <f t="shared" si="1"/>
        <v>0</v>
      </c>
      <c r="H28" s="198"/>
      <c r="I28" s="198"/>
      <c r="J28" s="199"/>
      <c r="K28" s="187">
        <f t="shared" si="0"/>
        <v>0</v>
      </c>
      <c r="P28" s="270"/>
      <c r="Q28" s="271"/>
      <c r="S28" s="19"/>
      <c r="T28" s="134"/>
    </row>
    <row r="29" spans="1:22" s="10" customFormat="1" ht="12.75" customHeight="1" x14ac:dyDescent="0.2">
      <c r="A29" s="366"/>
      <c r="B29" s="367"/>
      <c r="C29" s="367"/>
      <c r="D29" s="368"/>
      <c r="E29" s="196"/>
      <c r="F29" s="228">
        <v>0.78</v>
      </c>
      <c r="G29" s="39">
        <f t="shared" si="1"/>
        <v>0</v>
      </c>
      <c r="H29" s="198"/>
      <c r="I29" s="198"/>
      <c r="J29" s="199"/>
      <c r="K29" s="187">
        <f t="shared" si="0"/>
        <v>0</v>
      </c>
      <c r="P29" s="270"/>
      <c r="Q29" s="271"/>
      <c r="S29" s="19"/>
      <c r="T29" s="134"/>
    </row>
    <row r="30" spans="1:22" s="10" customFormat="1" ht="12.75" customHeight="1" x14ac:dyDescent="0.2">
      <c r="A30" s="366"/>
      <c r="B30" s="367"/>
      <c r="C30" s="367"/>
      <c r="D30" s="368"/>
      <c r="E30" s="196"/>
      <c r="F30" s="228">
        <v>0.78</v>
      </c>
      <c r="G30" s="39">
        <f t="shared" si="1"/>
        <v>0</v>
      </c>
      <c r="H30" s="198"/>
      <c r="I30" s="198"/>
      <c r="J30" s="199"/>
      <c r="K30" s="187">
        <f t="shared" si="0"/>
        <v>0</v>
      </c>
      <c r="P30" s="270"/>
      <c r="Q30" s="271"/>
      <c r="S30" s="19"/>
      <c r="T30" s="134"/>
    </row>
    <row r="31" spans="1:22" s="10" customFormat="1" ht="12.75" customHeight="1" x14ac:dyDescent="0.2">
      <c r="A31" s="366"/>
      <c r="B31" s="369"/>
      <c r="C31" s="369"/>
      <c r="D31" s="368"/>
      <c r="E31" s="196"/>
      <c r="F31" s="228">
        <v>0.78</v>
      </c>
      <c r="G31" s="39">
        <f t="shared" si="1"/>
        <v>0</v>
      </c>
      <c r="H31" s="198"/>
      <c r="I31" s="198"/>
      <c r="J31" s="199"/>
      <c r="K31" s="187">
        <f t="shared" si="0"/>
        <v>0</v>
      </c>
      <c r="P31" s="272"/>
      <c r="Q31" s="273"/>
      <c r="S31" s="19"/>
      <c r="T31" s="134"/>
    </row>
    <row r="32" spans="1:22" s="10" customFormat="1" ht="12.75" customHeight="1" x14ac:dyDescent="0.2">
      <c r="A32" s="366"/>
      <c r="B32" s="367"/>
      <c r="C32" s="367"/>
      <c r="D32" s="368"/>
      <c r="E32" s="196"/>
      <c r="F32" s="228">
        <v>0.78</v>
      </c>
      <c r="G32" s="39">
        <f t="shared" si="1"/>
        <v>0</v>
      </c>
      <c r="H32" s="198"/>
      <c r="I32" s="198"/>
      <c r="J32" s="199"/>
      <c r="K32" s="187">
        <f t="shared" si="0"/>
        <v>0</v>
      </c>
      <c r="P32" s="270"/>
      <c r="Q32" s="271"/>
      <c r="S32" s="19"/>
      <c r="T32" s="134"/>
    </row>
    <row r="33" spans="1:20" s="10" customFormat="1" ht="12.75" customHeight="1" x14ac:dyDescent="0.2">
      <c r="A33" s="191"/>
      <c r="B33" s="189"/>
      <c r="C33" s="192"/>
      <c r="D33" s="196"/>
      <c r="E33" s="196"/>
      <c r="F33" s="228">
        <v>0.78</v>
      </c>
      <c r="G33" s="39">
        <f t="shared" si="1"/>
        <v>0</v>
      </c>
      <c r="H33" s="198"/>
      <c r="I33" s="198"/>
      <c r="J33" s="199"/>
      <c r="K33" s="187">
        <f t="shared" si="0"/>
        <v>0</v>
      </c>
      <c r="P33" s="270"/>
      <c r="Q33" s="271"/>
      <c r="S33" s="19"/>
      <c r="T33" s="134"/>
    </row>
    <row r="34" spans="1:20" s="10" customFormat="1" ht="12.75" customHeight="1" x14ac:dyDescent="0.2">
      <c r="A34" s="191"/>
      <c r="B34" s="189"/>
      <c r="C34" s="192"/>
      <c r="D34" s="196"/>
      <c r="E34" s="196"/>
      <c r="F34" s="228">
        <v>0.78</v>
      </c>
      <c r="G34" s="39">
        <f t="shared" si="1"/>
        <v>0</v>
      </c>
      <c r="H34" s="198"/>
      <c r="I34" s="198"/>
      <c r="J34" s="199"/>
      <c r="K34" s="187">
        <f t="shared" si="0"/>
        <v>0</v>
      </c>
      <c r="P34" s="270"/>
      <c r="Q34" s="271"/>
      <c r="S34" s="19"/>
      <c r="T34" s="134"/>
    </row>
    <row r="35" spans="1:20" s="10" customFormat="1" ht="12.75" customHeight="1" x14ac:dyDescent="0.2">
      <c r="A35" s="191"/>
      <c r="B35" s="189"/>
      <c r="C35" s="192"/>
      <c r="D35" s="196"/>
      <c r="E35" s="196"/>
      <c r="F35" s="228">
        <v>0.78</v>
      </c>
      <c r="G35" s="39">
        <f t="shared" si="1"/>
        <v>0</v>
      </c>
      <c r="H35" s="198"/>
      <c r="I35" s="198"/>
      <c r="J35" s="199"/>
      <c r="K35" s="187">
        <f t="shared" si="0"/>
        <v>0</v>
      </c>
      <c r="P35" s="270"/>
      <c r="Q35" s="271"/>
      <c r="S35" s="19"/>
      <c r="T35" s="134"/>
    </row>
    <row r="36" spans="1:20" s="10" customFormat="1" ht="12.75" customHeight="1" x14ac:dyDescent="0.2">
      <c r="A36" s="191"/>
      <c r="B36" s="189"/>
      <c r="C36" s="192"/>
      <c r="D36" s="196"/>
      <c r="E36" s="196"/>
      <c r="F36" s="228">
        <v>0.78</v>
      </c>
      <c r="G36" s="39">
        <f t="shared" si="1"/>
        <v>0</v>
      </c>
      <c r="H36" s="198"/>
      <c r="I36" s="198"/>
      <c r="J36" s="199"/>
      <c r="K36" s="187">
        <f t="shared" si="0"/>
        <v>0</v>
      </c>
      <c r="P36" s="270"/>
      <c r="Q36" s="271"/>
      <c r="S36" s="19"/>
      <c r="T36" s="134"/>
    </row>
    <row r="37" spans="1:20" s="10" customFormat="1" ht="12.75" customHeight="1" x14ac:dyDescent="0.2">
      <c r="A37" s="191"/>
      <c r="B37" s="189"/>
      <c r="C37" s="192"/>
      <c r="D37" s="196"/>
      <c r="E37" s="196"/>
      <c r="F37" s="228">
        <v>0.78</v>
      </c>
      <c r="G37" s="39">
        <f t="shared" si="1"/>
        <v>0</v>
      </c>
      <c r="H37" s="198"/>
      <c r="I37" s="198"/>
      <c r="J37" s="199"/>
      <c r="K37" s="187">
        <f t="shared" si="0"/>
        <v>0</v>
      </c>
      <c r="P37" s="270"/>
      <c r="Q37" s="271"/>
      <c r="S37" s="19"/>
      <c r="T37" s="134"/>
    </row>
    <row r="38" spans="1:20" s="10" customFormat="1" ht="12.75" customHeight="1" x14ac:dyDescent="0.2">
      <c r="A38" s="191"/>
      <c r="B38" s="189"/>
      <c r="C38" s="192"/>
      <c r="D38" s="196"/>
      <c r="E38" s="196"/>
      <c r="F38" s="228">
        <v>0.78</v>
      </c>
      <c r="G38" s="39">
        <f t="shared" si="1"/>
        <v>0</v>
      </c>
      <c r="H38" s="198"/>
      <c r="I38" s="198"/>
      <c r="J38" s="199"/>
      <c r="K38" s="187">
        <f t="shared" si="0"/>
        <v>0</v>
      </c>
      <c r="P38" s="270"/>
      <c r="Q38" s="271"/>
      <c r="S38" s="19"/>
      <c r="T38" s="134"/>
    </row>
    <row r="39" spans="1:20" s="10" customFormat="1" ht="12.75" customHeight="1" x14ac:dyDescent="0.2">
      <c r="A39" s="191"/>
      <c r="B39" s="189"/>
      <c r="C39" s="192"/>
      <c r="D39" s="196"/>
      <c r="E39" s="196"/>
      <c r="F39" s="228">
        <v>0.78</v>
      </c>
      <c r="G39" s="39">
        <f t="shared" si="1"/>
        <v>0</v>
      </c>
      <c r="H39" s="198"/>
      <c r="I39" s="198"/>
      <c r="J39" s="199"/>
      <c r="K39" s="187">
        <f t="shared" si="0"/>
        <v>0</v>
      </c>
      <c r="P39" s="270"/>
      <c r="Q39" s="271"/>
      <c r="S39" s="19"/>
      <c r="T39" s="134"/>
    </row>
    <row r="40" spans="1:20" s="10" customFormat="1" ht="12.75" customHeight="1" x14ac:dyDescent="0.2">
      <c r="A40" s="191"/>
      <c r="B40" s="189"/>
      <c r="C40" s="192"/>
      <c r="D40" s="196"/>
      <c r="E40" s="196"/>
      <c r="F40" s="228">
        <v>0.78</v>
      </c>
      <c r="G40" s="39">
        <f t="shared" si="1"/>
        <v>0</v>
      </c>
      <c r="H40" s="198"/>
      <c r="I40" s="198"/>
      <c r="J40" s="199"/>
      <c r="K40" s="187">
        <f t="shared" si="0"/>
        <v>0</v>
      </c>
      <c r="P40" s="270"/>
      <c r="Q40" s="271"/>
      <c r="S40" s="19"/>
      <c r="T40" s="134"/>
    </row>
    <row r="41" spans="1:20" s="10" customFormat="1" ht="12.75" customHeight="1" x14ac:dyDescent="0.2">
      <c r="A41" s="191"/>
      <c r="B41" s="189"/>
      <c r="C41" s="192"/>
      <c r="D41" s="196"/>
      <c r="E41" s="196"/>
      <c r="F41" s="228">
        <v>0.78</v>
      </c>
      <c r="G41" s="39">
        <f t="shared" si="1"/>
        <v>0</v>
      </c>
      <c r="H41" s="198"/>
      <c r="I41" s="198"/>
      <c r="J41" s="199"/>
      <c r="K41" s="187">
        <f t="shared" si="0"/>
        <v>0</v>
      </c>
      <c r="P41" s="270"/>
      <c r="Q41" s="271"/>
      <c r="S41" s="19"/>
      <c r="T41" s="134"/>
    </row>
    <row r="42" spans="1:20" s="10" customFormat="1" ht="12.75" customHeight="1" x14ac:dyDescent="0.2">
      <c r="A42" s="193"/>
      <c r="B42" s="189"/>
      <c r="C42" s="194"/>
      <c r="D42" s="196"/>
      <c r="E42" s="197"/>
      <c r="F42" s="228">
        <v>0.78</v>
      </c>
      <c r="G42" s="39">
        <f t="shared" si="1"/>
        <v>0</v>
      </c>
      <c r="H42" s="200"/>
      <c r="I42" s="200"/>
      <c r="J42" s="201"/>
      <c r="K42" s="187">
        <f t="shared" si="0"/>
        <v>0</v>
      </c>
      <c r="P42" s="270"/>
      <c r="Q42" s="271"/>
      <c r="S42" s="19"/>
      <c r="T42" s="134"/>
    </row>
    <row r="43" spans="1:20" s="10" customFormat="1" ht="12.75" customHeight="1" x14ac:dyDescent="0.2">
      <c r="B43" s="16" t="s">
        <v>6</v>
      </c>
      <c r="C43" s="17">
        <f>SUM(C22:C42)</f>
        <v>0</v>
      </c>
      <c r="D43" s="131"/>
      <c r="E43" s="135" t="e">
        <f>SUMPRODUCT($C22:$C42,E22:E42)/SUM($C22:$C42)</f>
        <v>#DIV/0!</v>
      </c>
      <c r="F43" s="135"/>
      <c r="G43" s="135" t="e">
        <f>SUMPRODUCT($C22:$C42,G22:G42)/SUM($C22:$C42)</f>
        <v>#DIV/0!</v>
      </c>
      <c r="H43" s="135" t="e">
        <f>SUMPRODUCT(C22:C42,H22:H42)/SUM(C22:C42)</f>
        <v>#DIV/0!</v>
      </c>
      <c r="I43" s="135" t="e">
        <f>SUMPRODUCT($C22:$C42,I22:I42)/SUM($C22:$C42)</f>
        <v>#DIV/0!</v>
      </c>
      <c r="J43" s="135" t="e">
        <f>SUMPRODUCT(C22:C42,J22:J42)/SUM(C22:C42)</f>
        <v>#DIV/0!</v>
      </c>
      <c r="K43" s="135" t="e">
        <f>SUMPRODUCT($C22:$C42,K22:K42)/SUM($C22:$C42)</f>
        <v>#DIV/0!</v>
      </c>
      <c r="P43" s="99"/>
      <c r="Q43" s="274"/>
      <c r="S43" s="19"/>
      <c r="T43" s="134"/>
    </row>
    <row r="44" spans="1:20" s="10" customFormat="1" ht="12.75" customHeight="1" x14ac:dyDescent="0.2">
      <c r="B44" s="31"/>
      <c r="C44" s="32"/>
      <c r="D44" s="24"/>
      <c r="F44" s="32"/>
      <c r="G44" s="24"/>
      <c r="H44" s="33"/>
      <c r="I44" s="33"/>
      <c r="J44" s="29"/>
      <c r="P44" s="266"/>
      <c r="Q44" s="266"/>
    </row>
    <row r="45" spans="1:20" s="10" customFormat="1" ht="18.75" customHeight="1" x14ac:dyDescent="0.2">
      <c r="A45" s="154" t="s">
        <v>70</v>
      </c>
      <c r="B45" s="156" t="e">
        <f>E15*C15</f>
        <v>#DIV/0!</v>
      </c>
      <c r="C45" s="359" t="s">
        <v>183</v>
      </c>
      <c r="D45" s="24"/>
      <c r="E45" s="32"/>
      <c r="F45" s="24"/>
      <c r="G45" s="34"/>
      <c r="H45" s="34"/>
      <c r="I45" s="29"/>
      <c r="J45" s="20"/>
    </row>
    <row r="46" spans="1:20" s="10" customFormat="1" ht="19.5" customHeight="1" x14ac:dyDescent="0.2">
      <c r="A46" s="154" t="s">
        <v>71</v>
      </c>
      <c r="B46" s="155" t="e">
        <f>G43*C43</f>
        <v>#DIV/0!</v>
      </c>
      <c r="D46" s="360" t="s">
        <v>174</v>
      </c>
      <c r="E46" s="361" t="s">
        <v>187</v>
      </c>
      <c r="F46" s="361" t="s">
        <v>175</v>
      </c>
      <c r="G46" s="358"/>
      <c r="H46" s="91"/>
      <c r="I46" s="91"/>
      <c r="J46" s="18"/>
    </row>
    <row r="47" spans="1:20" s="10" customFormat="1" ht="12.75" customHeight="1" x14ac:dyDescent="0.2">
      <c r="A47" s="109" t="s">
        <v>72</v>
      </c>
      <c r="B47" s="153" t="e">
        <f>B46-B45</f>
        <v>#DIV/0!</v>
      </c>
      <c r="D47" s="362" t="s">
        <v>176</v>
      </c>
      <c r="E47" s="363">
        <v>1085</v>
      </c>
      <c r="F47" s="362">
        <v>1086</v>
      </c>
      <c r="G47" t="s">
        <v>180</v>
      </c>
      <c r="H47" s="101"/>
      <c r="I47" s="139"/>
      <c r="J47" s="18"/>
    </row>
    <row r="48" spans="1:20" s="10" customFormat="1" ht="12.75" customHeight="1" x14ac:dyDescent="0.2">
      <c r="D48" s="362" t="s">
        <v>177</v>
      </c>
      <c r="E48" s="363">
        <v>0</v>
      </c>
      <c r="F48" s="363">
        <v>0</v>
      </c>
      <c r="G48" s="140"/>
      <c r="H48" s="140"/>
      <c r="I48" s="141"/>
    </row>
    <row r="49" spans="1:15" x14ac:dyDescent="0.2">
      <c r="A49" s="157"/>
      <c r="B49" s="153"/>
      <c r="C49" s="10"/>
      <c r="D49" s="362" t="s">
        <v>178</v>
      </c>
      <c r="E49" s="362">
        <v>5</v>
      </c>
      <c r="F49" s="362">
        <v>5</v>
      </c>
      <c r="G49" s="358"/>
      <c r="H49" s="91"/>
      <c r="I49" s="91"/>
      <c r="J49" s="10"/>
      <c r="K49" s="10"/>
      <c r="L49" s="10"/>
      <c r="M49" s="10"/>
    </row>
    <row r="50" spans="1:15" x14ac:dyDescent="0.2">
      <c r="A50" s="157"/>
      <c r="D50" s="362" t="s">
        <v>179</v>
      </c>
      <c r="E50" s="364">
        <v>1026</v>
      </c>
      <c r="F50" s="365">
        <v>1023</v>
      </c>
      <c r="G50" t="s">
        <v>184</v>
      </c>
      <c r="I50" s="88"/>
    </row>
    <row r="51" spans="1:15" x14ac:dyDescent="0.2">
      <c r="D51" s="362" t="s">
        <v>181</v>
      </c>
      <c r="E51" s="364">
        <v>0</v>
      </c>
      <c r="F51" s="364">
        <v>0</v>
      </c>
      <c r="I51" s="88"/>
    </row>
    <row r="52" spans="1:15" x14ac:dyDescent="0.2">
      <c r="D52" s="362" t="s">
        <v>182</v>
      </c>
      <c r="E52" s="364">
        <f>E47+E48-E49-E50+E51</f>
        <v>54</v>
      </c>
      <c r="F52" s="364">
        <f>F47+F48-F49-F50+F51</f>
        <v>58</v>
      </c>
      <c r="G52" t="s">
        <v>185</v>
      </c>
      <c r="I52" s="88"/>
    </row>
    <row r="53" spans="1:15" x14ac:dyDescent="0.2">
      <c r="I53" s="88"/>
    </row>
    <row r="54" spans="1:15" x14ac:dyDescent="0.2">
      <c r="I54" s="88"/>
    </row>
    <row r="55" spans="1:15" x14ac:dyDescent="0.2">
      <c r="I55" s="88"/>
    </row>
    <row r="56" spans="1:15" x14ac:dyDescent="0.2">
      <c r="B56" s="88"/>
      <c r="C56" s="88"/>
      <c r="D56" s="88"/>
      <c r="E56" s="88"/>
      <c r="F56" s="88"/>
      <c r="G56" s="88"/>
      <c r="H56" s="88"/>
      <c r="I56" s="88"/>
      <c r="J56" s="89"/>
      <c r="K56" s="88"/>
      <c r="L56" s="88"/>
      <c r="M56" s="88"/>
      <c r="N56" s="88"/>
      <c r="O56" s="88"/>
    </row>
    <row r="57" spans="1:15" x14ac:dyDescent="0.2">
      <c r="B57" s="90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88"/>
      <c r="O57" s="88"/>
    </row>
    <row r="58" spans="1:15" x14ac:dyDescent="0.2">
      <c r="B58" s="91"/>
      <c r="C58" s="91"/>
      <c r="D58" s="92"/>
      <c r="E58" s="91"/>
      <c r="F58" s="91"/>
      <c r="G58" s="91"/>
      <c r="H58" s="91"/>
      <c r="I58" s="91"/>
      <c r="J58" s="91"/>
      <c r="K58" s="91"/>
      <c r="L58" s="91"/>
      <c r="M58" s="91"/>
      <c r="N58" s="88"/>
      <c r="O58" s="88"/>
    </row>
    <row r="59" spans="1:15" x14ac:dyDescent="0.2">
      <c r="B59" s="91"/>
      <c r="C59" s="91"/>
      <c r="D59" s="93"/>
      <c r="E59" s="91"/>
      <c r="F59" s="91"/>
      <c r="G59" s="91"/>
      <c r="H59" s="91"/>
      <c r="I59" s="91"/>
      <c r="J59" s="91"/>
      <c r="K59" s="91"/>
      <c r="L59" s="91"/>
      <c r="M59" s="91"/>
      <c r="N59" s="88"/>
      <c r="O59" s="88"/>
    </row>
    <row r="60" spans="1:15" x14ac:dyDescent="0.2">
      <c r="B60" s="91"/>
      <c r="C60" s="91"/>
      <c r="D60" s="93"/>
      <c r="E60" s="91"/>
      <c r="F60" s="91"/>
      <c r="G60" s="91"/>
      <c r="H60" s="91"/>
      <c r="I60" s="91"/>
      <c r="J60" s="91"/>
      <c r="K60" s="91"/>
      <c r="L60" s="91"/>
      <c r="M60" s="91"/>
      <c r="N60" s="88"/>
      <c r="O60" s="88"/>
    </row>
    <row r="61" spans="1:15" x14ac:dyDescent="0.2">
      <c r="B61" s="375"/>
      <c r="C61" s="375"/>
      <c r="D61" s="93"/>
      <c r="E61" s="91"/>
      <c r="F61" s="91"/>
      <c r="G61" s="91"/>
      <c r="H61" s="91"/>
      <c r="I61" s="91"/>
      <c r="J61" s="91"/>
      <c r="K61" s="91"/>
      <c r="L61" s="91"/>
      <c r="M61" s="91"/>
      <c r="N61" s="88"/>
      <c r="O61" s="88"/>
    </row>
    <row r="62" spans="1:15" x14ac:dyDescent="0.2">
      <c r="B62" s="375"/>
      <c r="C62" s="375"/>
      <c r="D62" s="93"/>
      <c r="E62" s="91"/>
      <c r="F62" s="91"/>
      <c r="G62" s="91"/>
      <c r="H62" s="91"/>
      <c r="I62" s="91"/>
      <c r="J62" s="91"/>
      <c r="K62" s="91"/>
      <c r="L62" s="91"/>
      <c r="M62" s="91"/>
      <c r="N62" s="88"/>
      <c r="O62" s="88"/>
    </row>
    <row r="63" spans="1:15" ht="15" x14ac:dyDescent="0.2">
      <c r="B63" s="91"/>
      <c r="C63" s="91"/>
      <c r="D63" s="42"/>
      <c r="E63" s="91"/>
      <c r="F63" s="91"/>
      <c r="G63" s="91"/>
      <c r="H63" s="91"/>
      <c r="I63" s="91"/>
      <c r="J63" s="91"/>
      <c r="K63" s="91"/>
      <c r="L63" s="91"/>
      <c r="M63" s="91"/>
      <c r="N63" s="88"/>
      <c r="O63" s="88"/>
    </row>
    <row r="64" spans="1:15" x14ac:dyDescent="0.2">
      <c r="B64" s="375"/>
      <c r="C64" s="375"/>
      <c r="D64" s="92"/>
      <c r="E64" s="91"/>
      <c r="F64" s="91"/>
      <c r="G64" s="91"/>
      <c r="H64" s="91"/>
      <c r="I64" s="91"/>
      <c r="J64" s="91"/>
      <c r="K64" s="91"/>
      <c r="L64" s="91"/>
      <c r="M64" s="91"/>
      <c r="N64" s="88"/>
      <c r="O64" s="88"/>
    </row>
    <row r="65" spans="2:15" x14ac:dyDescent="0.2">
      <c r="B65" s="375"/>
      <c r="C65" s="375"/>
      <c r="D65" s="91"/>
      <c r="E65" s="94"/>
      <c r="F65" s="95"/>
      <c r="G65" s="94"/>
      <c r="H65" s="94"/>
      <c r="I65" s="94"/>
      <c r="J65" s="91"/>
      <c r="K65" s="91"/>
      <c r="L65" s="91"/>
      <c r="M65" s="91"/>
      <c r="N65" s="88"/>
      <c r="O65" s="88"/>
    </row>
    <row r="66" spans="2:15" ht="15" x14ac:dyDescent="0.2">
      <c r="B66" s="375"/>
      <c r="C66" s="375"/>
      <c r="D66" s="96"/>
      <c r="E66" s="97"/>
      <c r="F66" s="23"/>
      <c r="G66" s="35"/>
      <c r="H66" s="35"/>
      <c r="I66" s="98"/>
      <c r="J66" s="91"/>
      <c r="K66" s="91"/>
      <c r="L66" s="91"/>
      <c r="M66" s="91"/>
      <c r="N66" s="88"/>
      <c r="O66" s="88"/>
    </row>
    <row r="67" spans="2:15" x14ac:dyDescent="0.2">
      <c r="B67" s="91"/>
      <c r="C67" s="91"/>
      <c r="D67" s="99"/>
      <c r="E67" s="91"/>
      <c r="F67" s="91"/>
      <c r="G67" s="40"/>
      <c r="H67" s="40"/>
      <c r="I67" s="100"/>
      <c r="J67" s="91"/>
      <c r="K67" s="91"/>
      <c r="L67" s="91"/>
      <c r="M67" s="91"/>
      <c r="N67" s="88"/>
      <c r="O67" s="88"/>
    </row>
    <row r="68" spans="2:15" x14ac:dyDescent="0.2">
      <c r="B68" s="91"/>
      <c r="C68" s="91"/>
      <c r="D68" s="91"/>
      <c r="E68" s="91"/>
      <c r="F68" s="91"/>
      <c r="G68" s="41"/>
      <c r="H68" s="41"/>
      <c r="I68" s="100"/>
      <c r="J68" s="91"/>
      <c r="K68" s="91"/>
      <c r="L68" s="91"/>
      <c r="M68" s="91"/>
      <c r="N68" s="88"/>
      <c r="O68" s="88"/>
    </row>
    <row r="69" spans="2:15" ht="15" x14ac:dyDescent="0.2">
      <c r="B69" s="101"/>
      <c r="C69" s="102"/>
      <c r="D69" s="21"/>
      <c r="E69" s="91"/>
      <c r="F69" s="91"/>
      <c r="G69" s="41"/>
      <c r="H69" s="41"/>
      <c r="I69" s="100"/>
      <c r="J69" s="91"/>
      <c r="K69" s="91"/>
      <c r="L69" s="91"/>
      <c r="M69" s="91"/>
      <c r="N69" s="88"/>
      <c r="O69" s="88"/>
    </row>
    <row r="70" spans="2:15" x14ac:dyDescent="0.2">
      <c r="B70" s="91"/>
      <c r="C70" s="91"/>
      <c r="D70" s="91"/>
      <c r="E70" s="91"/>
      <c r="F70" s="91"/>
      <c r="G70" s="45"/>
      <c r="H70" s="45"/>
      <c r="I70" s="100"/>
      <c r="J70" s="91"/>
      <c r="K70" s="91"/>
      <c r="L70" s="91"/>
      <c r="M70" s="91"/>
      <c r="N70" s="88"/>
      <c r="O70" s="88"/>
    </row>
    <row r="71" spans="2:15" ht="15" x14ac:dyDescent="0.2">
      <c r="B71" s="91"/>
      <c r="C71" s="91"/>
      <c r="D71" s="103"/>
      <c r="E71" s="104"/>
      <c r="F71" s="91"/>
      <c r="G71" s="25"/>
      <c r="H71" s="25"/>
      <c r="I71" s="100"/>
      <c r="J71" s="91"/>
      <c r="K71" s="91"/>
      <c r="L71" s="91"/>
      <c r="M71" s="91"/>
      <c r="N71" s="88"/>
      <c r="O71" s="88"/>
    </row>
    <row r="72" spans="2:15" ht="15" x14ac:dyDescent="0.2">
      <c r="B72" s="91"/>
      <c r="C72" s="91"/>
      <c r="D72" s="103"/>
      <c r="E72" s="104"/>
      <c r="F72" s="91"/>
      <c r="G72" s="25"/>
      <c r="H72" s="25"/>
      <c r="I72" s="100"/>
      <c r="J72" s="91"/>
      <c r="K72" s="91"/>
      <c r="L72" s="91"/>
      <c r="M72" s="91"/>
      <c r="N72" s="88"/>
      <c r="O72" s="88"/>
    </row>
    <row r="73" spans="2:15" ht="15" x14ac:dyDescent="0.2">
      <c r="B73" s="91"/>
      <c r="C73" s="91"/>
      <c r="D73" s="103"/>
      <c r="E73" s="104"/>
      <c r="F73" s="91"/>
      <c r="G73" s="25"/>
      <c r="H73" s="25"/>
      <c r="I73" s="100"/>
      <c r="J73" s="91"/>
      <c r="K73" s="91"/>
      <c r="L73" s="91"/>
      <c r="M73" s="91"/>
      <c r="N73" s="88"/>
      <c r="O73" s="88"/>
    </row>
    <row r="74" spans="2:15" ht="15" x14ac:dyDescent="0.2">
      <c r="B74" s="91"/>
      <c r="C74" s="91"/>
      <c r="D74" s="103"/>
      <c r="E74" s="104"/>
      <c r="F74" s="91"/>
      <c r="G74" s="25"/>
      <c r="H74" s="25"/>
      <c r="I74" s="100"/>
      <c r="J74" s="91"/>
      <c r="K74" s="91"/>
      <c r="L74" s="91"/>
      <c r="M74" s="91"/>
      <c r="N74" s="88"/>
      <c r="O74" s="88"/>
    </row>
    <row r="75" spans="2:15" ht="15" x14ac:dyDescent="0.2">
      <c r="B75" s="91"/>
      <c r="C75" s="91"/>
      <c r="D75" s="103"/>
      <c r="E75" s="104"/>
      <c r="F75" s="91"/>
      <c r="G75" s="25"/>
      <c r="H75" s="25"/>
      <c r="I75" s="100"/>
      <c r="J75" s="91"/>
      <c r="K75" s="91"/>
      <c r="L75" s="91"/>
      <c r="M75" s="91"/>
      <c r="N75" s="88"/>
      <c r="O75" s="88"/>
    </row>
    <row r="76" spans="2:15" x14ac:dyDescent="0.2"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88"/>
      <c r="O76" s="88"/>
    </row>
    <row r="77" spans="2:15" x14ac:dyDescent="0.2"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88"/>
      <c r="O77" s="88"/>
    </row>
    <row r="78" spans="2:15" x14ac:dyDescent="0.2">
      <c r="B78" s="91"/>
      <c r="C78" s="91"/>
      <c r="D78" s="91"/>
      <c r="E78" s="91"/>
      <c r="F78" s="374"/>
      <c r="G78" s="374"/>
      <c r="H78" s="105"/>
      <c r="I78" s="91"/>
      <c r="J78" s="91"/>
      <c r="K78" s="91"/>
      <c r="L78" s="91"/>
      <c r="M78" s="91"/>
      <c r="N78" s="88"/>
      <c r="O78" s="88"/>
    </row>
    <row r="79" spans="2:15" x14ac:dyDescent="0.2">
      <c r="B79" s="91"/>
      <c r="C79" s="25"/>
      <c r="D79" s="91"/>
      <c r="E79" s="91"/>
      <c r="F79" s="91"/>
      <c r="G79" s="91"/>
      <c r="H79" s="91"/>
      <c r="I79" s="91"/>
      <c r="J79" s="106"/>
      <c r="K79" s="91"/>
      <c r="L79" s="91"/>
      <c r="M79" s="91"/>
      <c r="N79" s="88"/>
      <c r="O79" s="88"/>
    </row>
    <row r="80" spans="2:15" x14ac:dyDescent="0.2">
      <c r="B80" s="88"/>
      <c r="C80" s="88"/>
      <c r="D80" s="88"/>
      <c r="E80" s="88"/>
      <c r="F80" s="88"/>
      <c r="G80" s="88"/>
      <c r="H80" s="88"/>
      <c r="I80" s="88"/>
      <c r="J80" s="89"/>
      <c r="K80" s="88"/>
      <c r="L80" s="88"/>
      <c r="M80" s="88"/>
      <c r="N80" s="88"/>
      <c r="O80" s="88"/>
    </row>
  </sheetData>
  <sheetProtection formatColumns="0"/>
  <mergeCells count="10">
    <mergeCell ref="B1:D1"/>
    <mergeCell ref="F78:G78"/>
    <mergeCell ref="B64:C64"/>
    <mergeCell ref="B65:C65"/>
    <mergeCell ref="B66:C66"/>
    <mergeCell ref="B61:C61"/>
    <mergeCell ref="B62:C62"/>
    <mergeCell ref="F3:K3"/>
    <mergeCell ref="F4:K4"/>
    <mergeCell ref="B4:D4"/>
  </mergeCells>
  <phoneticPr fontId="0" type="noConversion"/>
  <printOptions horizontalCentered="1"/>
  <pageMargins left="0" right="0" top="0" bottom="0" header="0" footer="0"/>
  <pageSetup scale="58" orientation="landscape" r:id="rId1"/>
  <headerFooter alignWithMargins="0">
    <oddFooter>&amp;C&amp;P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91"/>
  <sheetViews>
    <sheetView zoomScaleNormal="100" workbookViewId="0">
      <selection activeCell="F13" sqref="F13"/>
    </sheetView>
  </sheetViews>
  <sheetFormatPr defaultRowHeight="12.75" x14ac:dyDescent="0.2"/>
  <cols>
    <col min="1" max="1" width="20.28515625" customWidth="1"/>
    <col min="2" max="2" width="15.42578125" customWidth="1"/>
    <col min="3" max="3" width="14.5703125" customWidth="1"/>
    <col min="4" max="4" width="14" customWidth="1"/>
    <col min="5" max="5" width="24" customWidth="1"/>
    <col min="6" max="6" width="16.28515625" customWidth="1"/>
    <col min="7" max="7" width="15.7109375" customWidth="1"/>
    <col min="8" max="8" width="15" customWidth="1"/>
    <col min="9" max="9" width="15.28515625" customWidth="1"/>
    <col min="10" max="10" width="14.28515625" customWidth="1"/>
  </cols>
  <sheetData>
    <row r="2" spans="1:10" ht="15.75" x14ac:dyDescent="0.25">
      <c r="A2" s="46" t="s">
        <v>32</v>
      </c>
      <c r="B2" s="233">
        <f>'Purchase Sales'!C15</f>
        <v>0</v>
      </c>
    </row>
    <row r="3" spans="1:10" x14ac:dyDescent="0.2">
      <c r="B3" s="179"/>
    </row>
    <row r="4" spans="1:10" ht="15.75" x14ac:dyDescent="0.25">
      <c r="A4" s="46" t="s">
        <v>33</v>
      </c>
      <c r="B4" s="235" t="e">
        <f>'Purchase Sales'!E15</f>
        <v>#DIV/0!</v>
      </c>
      <c r="H4" s="37" t="s">
        <v>34</v>
      </c>
      <c r="I4" s="37" t="s">
        <v>35</v>
      </c>
      <c r="J4" s="37" t="s">
        <v>36</v>
      </c>
    </row>
    <row r="5" spans="1:10" ht="15.75" x14ac:dyDescent="0.25">
      <c r="A5" s="46"/>
      <c r="B5" s="240"/>
      <c r="H5" s="37"/>
      <c r="I5" s="37"/>
      <c r="J5" s="37"/>
    </row>
    <row r="6" spans="1:10" x14ac:dyDescent="0.2">
      <c r="B6" s="179"/>
      <c r="H6" s="37"/>
      <c r="I6" s="37"/>
      <c r="J6" s="37"/>
    </row>
    <row r="7" spans="1:10" ht="15.75" x14ac:dyDescent="0.25">
      <c r="A7" s="47" t="s">
        <v>37</v>
      </c>
      <c r="B7" s="234">
        <v>3</v>
      </c>
      <c r="C7" s="48" t="s">
        <v>38</v>
      </c>
      <c r="D7" s="49"/>
      <c r="H7" s="37"/>
      <c r="I7" s="37"/>
      <c r="J7" s="37"/>
    </row>
    <row r="8" spans="1:10" ht="13.5" thickBot="1" x14ac:dyDescent="0.25">
      <c r="H8" s="37"/>
      <c r="I8" s="37"/>
      <c r="J8" s="37"/>
    </row>
    <row r="9" spans="1:10" ht="13.5" thickTop="1" x14ac:dyDescent="0.2">
      <c r="A9" s="50" t="s">
        <v>39</v>
      </c>
      <c r="B9" s="51" t="s">
        <v>40</v>
      </c>
      <c r="C9" s="52" t="s">
        <v>41</v>
      </c>
      <c r="D9" s="53" t="s">
        <v>42</v>
      </c>
      <c r="G9" s="54" t="s">
        <v>43</v>
      </c>
      <c r="H9" s="231">
        <v>1</v>
      </c>
      <c r="I9" s="231">
        <v>2</v>
      </c>
      <c r="J9" s="231">
        <v>3</v>
      </c>
    </row>
    <row r="10" spans="1:10" x14ac:dyDescent="0.2">
      <c r="A10" s="56"/>
      <c r="B10" s="57" t="s">
        <v>44</v>
      </c>
      <c r="C10" s="58"/>
      <c r="D10" s="59" t="s">
        <v>45</v>
      </c>
      <c r="G10" s="54"/>
      <c r="H10" s="231"/>
      <c r="I10" s="231"/>
      <c r="J10" s="231"/>
    </row>
    <row r="11" spans="1:10" ht="15" x14ac:dyDescent="0.2">
      <c r="A11" s="60" t="s">
        <v>46</v>
      </c>
      <c r="B11" s="61">
        <f>D46*1000</f>
        <v>0</v>
      </c>
      <c r="C11" s="236" t="e">
        <f>IF(B7=3,B2*(J12+((J11-B4)*2.4)))+IF(B7=2,B2*(I12+((I11-B4)*2.4)))+IF(B7=2,B2*(H12+((H11-B4)*2.4)))</f>
        <v>#DIV/0!</v>
      </c>
      <c r="D11" s="62" t="e">
        <f>C11-B11</f>
        <v>#DIV/0!</v>
      </c>
      <c r="G11" t="s">
        <v>47</v>
      </c>
      <c r="H11" s="357">
        <v>30</v>
      </c>
      <c r="I11" s="357">
        <v>30</v>
      </c>
      <c r="J11" s="357">
        <v>30</v>
      </c>
    </row>
    <row r="12" spans="1:10" ht="15" x14ac:dyDescent="0.2">
      <c r="A12" s="60" t="s">
        <v>48</v>
      </c>
      <c r="B12" s="61">
        <f>D74*1000</f>
        <v>0</v>
      </c>
      <c r="C12" s="236">
        <f>IF(B$7=3,J13*B$2)+IF(B$7=2,I13*B$2)+IF(B$7=1,H13*B$2)</f>
        <v>0</v>
      </c>
      <c r="D12" s="62">
        <f>C12-B12</f>
        <v>0</v>
      </c>
      <c r="H12" s="357">
        <v>46</v>
      </c>
      <c r="I12" s="357">
        <v>49</v>
      </c>
      <c r="J12" s="357">
        <v>48</v>
      </c>
    </row>
    <row r="13" spans="1:10" ht="15" x14ac:dyDescent="0.2">
      <c r="A13" s="60" t="s">
        <v>49</v>
      </c>
      <c r="B13" s="61">
        <f>D102*1000</f>
        <v>0</v>
      </c>
      <c r="C13" s="236">
        <f>IF(B$7=3,J14*B$2)+IF(B$7=2,I14*B$2)+IF(B$7=1,H14*B$2)</f>
        <v>0</v>
      </c>
      <c r="D13" s="62">
        <f>C13-B13</f>
        <v>0</v>
      </c>
      <c r="H13" s="357">
        <v>70</v>
      </c>
      <c r="I13" s="357">
        <v>77</v>
      </c>
      <c r="J13" s="357">
        <v>73</v>
      </c>
    </row>
    <row r="14" spans="1:10" ht="15.75" thickBot="1" x14ac:dyDescent="0.25">
      <c r="A14" s="63" t="s">
        <v>50</v>
      </c>
      <c r="B14" s="64">
        <f>D130*1000</f>
        <v>0</v>
      </c>
      <c r="C14" s="236">
        <f>IF(B$7=3,J15*B$2)+IF(B$7=2,I15*B$2)+IF(B$7=1,H15*B$2)</f>
        <v>0</v>
      </c>
      <c r="D14" s="65">
        <f>C14-B14</f>
        <v>0</v>
      </c>
      <c r="H14" s="357">
        <v>79</v>
      </c>
      <c r="I14" s="357">
        <v>88</v>
      </c>
      <c r="J14" s="357">
        <v>83</v>
      </c>
    </row>
    <row r="15" spans="1:10" ht="13.5" thickTop="1" x14ac:dyDescent="0.2">
      <c r="A15" s="66" t="s">
        <v>51</v>
      </c>
      <c r="B15" s="67">
        <f>SUM(B11:B14)</f>
        <v>0</v>
      </c>
      <c r="C15" s="68" t="e">
        <f>SUM(C11:C14)</f>
        <v>#DIV/0!</v>
      </c>
      <c r="D15" s="68" t="e">
        <f>SUM(D11:D14)</f>
        <v>#DIV/0!</v>
      </c>
      <c r="H15" s="357">
        <v>96</v>
      </c>
      <c r="I15" s="357">
        <v>108</v>
      </c>
      <c r="J15" s="357">
        <v>102</v>
      </c>
    </row>
    <row r="16" spans="1:10" x14ac:dyDescent="0.2">
      <c r="H16" s="232"/>
      <c r="I16" s="232"/>
      <c r="J16" s="232"/>
    </row>
    <row r="17" spans="1:10" ht="15" x14ac:dyDescent="0.2">
      <c r="A17" s="162" t="s">
        <v>74</v>
      </c>
      <c r="B17" s="163">
        <f>H46+H74+H102+H130</f>
        <v>0</v>
      </c>
      <c r="G17" t="s">
        <v>51</v>
      </c>
      <c r="H17" s="232">
        <f>SUM(H12:H16)</f>
        <v>291</v>
      </c>
      <c r="I17" s="232">
        <f>SUM(I12:I16)</f>
        <v>322</v>
      </c>
      <c r="J17" s="232">
        <f>SUM(J12:J16)</f>
        <v>306</v>
      </c>
    </row>
    <row r="18" spans="1:10" ht="15" x14ac:dyDescent="0.2">
      <c r="A18" s="162" t="s">
        <v>73</v>
      </c>
      <c r="B18" s="163">
        <f>I46+I74+I102+I130</f>
        <v>0</v>
      </c>
    </row>
    <row r="19" spans="1:10" ht="15" x14ac:dyDescent="0.2">
      <c r="A19" s="162"/>
      <c r="B19" s="163"/>
      <c r="H19" s="69"/>
      <c r="I19" s="69"/>
      <c r="J19" s="69"/>
    </row>
    <row r="20" spans="1:10" ht="13.5" thickBot="1" x14ac:dyDescent="0.25">
      <c r="H20" s="69"/>
      <c r="I20" s="69"/>
      <c r="J20" s="69"/>
    </row>
    <row r="21" spans="1:10" ht="21" thickTop="1" x14ac:dyDescent="0.3">
      <c r="A21" s="70"/>
      <c r="B21" s="71"/>
      <c r="C21" s="71"/>
      <c r="D21" s="80" t="s">
        <v>105</v>
      </c>
      <c r="E21" s="71"/>
      <c r="F21" s="71"/>
      <c r="G21" s="71"/>
      <c r="H21" s="71"/>
      <c r="I21" s="245"/>
      <c r="J21" s="72"/>
    </row>
    <row r="22" spans="1:10" ht="20.25" x14ac:dyDescent="0.3">
      <c r="A22" s="72"/>
      <c r="B22" s="73"/>
      <c r="C22" s="73"/>
      <c r="D22" s="81" t="s">
        <v>46</v>
      </c>
      <c r="E22" s="73"/>
      <c r="F22" s="73"/>
      <c r="G22" s="73"/>
      <c r="H22" s="73"/>
      <c r="I22" s="28"/>
      <c r="J22" s="72"/>
    </row>
    <row r="23" spans="1:10" x14ac:dyDescent="0.2">
      <c r="A23" s="72"/>
      <c r="B23" s="73"/>
      <c r="C23" s="73"/>
      <c r="D23" s="73"/>
      <c r="E23" s="73"/>
      <c r="F23" s="73"/>
      <c r="G23" s="73"/>
      <c r="H23" s="73"/>
      <c r="I23" s="28"/>
      <c r="J23" s="72"/>
    </row>
    <row r="24" spans="1:10" ht="18" x14ac:dyDescent="0.25">
      <c r="A24" s="82"/>
      <c r="B24" s="83"/>
      <c r="C24" s="84" t="e">
        <f>C25/$B$2</f>
        <v>#DIV/0!</v>
      </c>
      <c r="D24" s="84" t="s">
        <v>52</v>
      </c>
      <c r="E24" s="83"/>
      <c r="F24" s="83"/>
      <c r="G24" s="83"/>
      <c r="H24" s="83"/>
      <c r="I24" s="28"/>
      <c r="J24" s="72"/>
    </row>
    <row r="25" spans="1:10" ht="18" x14ac:dyDescent="0.25">
      <c r="A25" s="82"/>
      <c r="B25" s="83"/>
      <c r="C25" s="85" t="e">
        <f>C11</f>
        <v>#DIV/0!</v>
      </c>
      <c r="D25" s="85" t="s">
        <v>53</v>
      </c>
      <c r="E25" s="83"/>
      <c r="F25" s="83"/>
      <c r="G25" s="83"/>
      <c r="H25" s="83"/>
      <c r="I25" s="302" t="s">
        <v>118</v>
      </c>
      <c r="J25" s="72"/>
    </row>
    <row r="26" spans="1:10" ht="18" x14ac:dyDescent="0.25">
      <c r="A26" s="82"/>
      <c r="B26" s="83"/>
      <c r="C26" s="85"/>
      <c r="D26" s="85"/>
      <c r="E26" s="83"/>
      <c r="F26" s="83"/>
      <c r="G26" s="83"/>
      <c r="H26" s="83"/>
      <c r="I26" s="303">
        <v>11.2</v>
      </c>
      <c r="J26" s="72"/>
    </row>
    <row r="27" spans="1:10" ht="18.75" thickBot="1" x14ac:dyDescent="0.3">
      <c r="A27" s="86"/>
      <c r="C27" s="380" t="s">
        <v>54</v>
      </c>
      <c r="D27" s="381"/>
      <c r="E27" s="83"/>
      <c r="F27" s="382" t="s">
        <v>55</v>
      </c>
      <c r="G27" s="383"/>
      <c r="H27" s="383"/>
      <c r="I27" s="384"/>
      <c r="J27" s="286"/>
    </row>
    <row r="28" spans="1:10" ht="18.75" thickTop="1" x14ac:dyDescent="0.25">
      <c r="A28" s="281" t="s">
        <v>56</v>
      </c>
      <c r="B28" s="285" t="s">
        <v>109</v>
      </c>
      <c r="C28" s="282" t="s">
        <v>57</v>
      </c>
      <c r="D28" s="87" t="s">
        <v>44</v>
      </c>
      <c r="E28" s="253" t="s">
        <v>58</v>
      </c>
      <c r="F28" s="87" t="s">
        <v>110</v>
      </c>
      <c r="G28" s="246" t="s">
        <v>51</v>
      </c>
      <c r="H28" s="87" t="s">
        <v>59</v>
      </c>
      <c r="I28" s="287" t="s">
        <v>60</v>
      </c>
    </row>
    <row r="29" spans="1:10" ht="18" x14ac:dyDescent="0.25">
      <c r="A29" s="247"/>
      <c r="B29" s="306"/>
      <c r="C29" s="283"/>
      <c r="D29" s="307"/>
      <c r="E29" s="248"/>
      <c r="F29" s="299"/>
      <c r="G29" s="278">
        <f t="shared" ref="G29:G45" si="0">F29*D29</f>
        <v>0</v>
      </c>
      <c r="H29" s="279">
        <f>G29-I29</f>
        <v>0</v>
      </c>
      <c r="I29" s="288">
        <f>IF(E29&gt;0,D29*I$26,0)</f>
        <v>0</v>
      </c>
    </row>
    <row r="30" spans="1:10" ht="18" x14ac:dyDescent="0.25">
      <c r="A30" s="247"/>
      <c r="B30" s="306"/>
      <c r="C30" s="283"/>
      <c r="D30" s="307"/>
      <c r="E30" s="248"/>
      <c r="F30" s="299"/>
      <c r="G30" s="278">
        <f t="shared" si="0"/>
        <v>0</v>
      </c>
      <c r="H30" s="279">
        <f t="shared" ref="H30:H45" si="1">G30-I30</f>
        <v>0</v>
      </c>
      <c r="I30" s="288">
        <f t="shared" ref="I30:I45" si="2">IF(E30&gt;0,D30*I$26,0)</f>
        <v>0</v>
      </c>
    </row>
    <row r="31" spans="1:10" ht="18" x14ac:dyDescent="0.25">
      <c r="A31" s="247"/>
      <c r="B31" s="306"/>
      <c r="C31" s="283"/>
      <c r="D31" s="307"/>
      <c r="E31" s="248"/>
      <c r="F31" s="299"/>
      <c r="G31" s="278">
        <f t="shared" si="0"/>
        <v>0</v>
      </c>
      <c r="H31" s="279">
        <f t="shared" si="1"/>
        <v>0</v>
      </c>
      <c r="I31" s="288">
        <f t="shared" si="2"/>
        <v>0</v>
      </c>
    </row>
    <row r="32" spans="1:10" ht="18" x14ac:dyDescent="0.25">
      <c r="A32" s="247"/>
      <c r="B32" s="308"/>
      <c r="C32" s="283"/>
      <c r="D32" s="307"/>
      <c r="E32" s="248"/>
      <c r="F32" s="299"/>
      <c r="G32" s="278">
        <f t="shared" si="0"/>
        <v>0</v>
      </c>
      <c r="H32" s="279">
        <f t="shared" si="1"/>
        <v>0</v>
      </c>
      <c r="I32" s="288">
        <f t="shared" si="2"/>
        <v>0</v>
      </c>
    </row>
    <row r="33" spans="1:11" ht="18" x14ac:dyDescent="0.25">
      <c r="A33" s="247"/>
      <c r="B33" s="308"/>
      <c r="C33" s="283"/>
      <c r="D33" s="307"/>
      <c r="E33" s="248"/>
      <c r="F33" s="299"/>
      <c r="G33" s="278">
        <f t="shared" si="0"/>
        <v>0</v>
      </c>
      <c r="H33" s="279">
        <f t="shared" si="1"/>
        <v>0</v>
      </c>
      <c r="I33" s="288">
        <f t="shared" si="2"/>
        <v>0</v>
      </c>
    </row>
    <row r="34" spans="1:11" ht="18" x14ac:dyDescent="0.25">
      <c r="A34" s="247"/>
      <c r="B34" s="308"/>
      <c r="C34" s="283"/>
      <c r="D34" s="307"/>
      <c r="E34" s="248"/>
      <c r="F34" s="299"/>
      <c r="G34" s="278">
        <f t="shared" si="0"/>
        <v>0</v>
      </c>
      <c r="H34" s="279">
        <f t="shared" si="1"/>
        <v>0</v>
      </c>
      <c r="I34" s="288">
        <f t="shared" si="2"/>
        <v>0</v>
      </c>
    </row>
    <row r="35" spans="1:11" ht="18" x14ac:dyDescent="0.25">
      <c r="A35" s="247"/>
      <c r="B35" s="308"/>
      <c r="C35" s="283"/>
      <c r="D35" s="307"/>
      <c r="E35" s="248"/>
      <c r="F35" s="299"/>
      <c r="G35" s="278">
        <f t="shared" si="0"/>
        <v>0</v>
      </c>
      <c r="H35" s="279">
        <f t="shared" si="1"/>
        <v>0</v>
      </c>
      <c r="I35" s="288">
        <f t="shared" si="2"/>
        <v>0</v>
      </c>
    </row>
    <row r="36" spans="1:11" ht="18" x14ac:dyDescent="0.25">
      <c r="A36" s="247"/>
      <c r="B36" s="308"/>
      <c r="C36" s="283"/>
      <c r="D36" s="307"/>
      <c r="E36" s="248"/>
      <c r="F36" s="299"/>
      <c r="G36" s="278">
        <f t="shared" si="0"/>
        <v>0</v>
      </c>
      <c r="H36" s="279">
        <f t="shared" si="1"/>
        <v>0</v>
      </c>
      <c r="I36" s="288">
        <f t="shared" si="2"/>
        <v>0</v>
      </c>
    </row>
    <row r="37" spans="1:11" ht="18" x14ac:dyDescent="0.25">
      <c r="A37" s="247"/>
      <c r="B37" s="308"/>
      <c r="C37" s="283"/>
      <c r="D37" s="307"/>
      <c r="E37" s="248"/>
      <c r="F37" s="299"/>
      <c r="G37" s="278">
        <f t="shared" si="0"/>
        <v>0</v>
      </c>
      <c r="H37" s="279">
        <f t="shared" si="1"/>
        <v>0</v>
      </c>
      <c r="I37" s="288">
        <f t="shared" si="2"/>
        <v>0</v>
      </c>
    </row>
    <row r="38" spans="1:11" ht="18" x14ac:dyDescent="0.25">
      <c r="A38" s="247"/>
      <c r="B38" s="308"/>
      <c r="C38" s="283"/>
      <c r="D38" s="307"/>
      <c r="E38" s="248"/>
      <c r="F38" s="299"/>
      <c r="G38" s="278">
        <f t="shared" si="0"/>
        <v>0</v>
      </c>
      <c r="H38" s="279">
        <f t="shared" si="1"/>
        <v>0</v>
      </c>
      <c r="I38" s="288">
        <f t="shared" si="2"/>
        <v>0</v>
      </c>
    </row>
    <row r="39" spans="1:11" ht="18" x14ac:dyDescent="0.25">
      <c r="A39" s="247"/>
      <c r="B39" s="308"/>
      <c r="C39" s="283"/>
      <c r="D39" s="307"/>
      <c r="E39" s="248"/>
      <c r="F39" s="299"/>
      <c r="G39" s="278">
        <f t="shared" si="0"/>
        <v>0</v>
      </c>
      <c r="H39" s="279">
        <f t="shared" si="1"/>
        <v>0</v>
      </c>
      <c r="I39" s="288">
        <f t="shared" si="2"/>
        <v>0</v>
      </c>
    </row>
    <row r="40" spans="1:11" ht="18" x14ac:dyDescent="0.25">
      <c r="A40" s="247"/>
      <c r="B40" s="306"/>
      <c r="C40" s="283"/>
      <c r="D40" s="307"/>
      <c r="E40" s="248"/>
      <c r="F40" s="299"/>
      <c r="G40" s="278">
        <f t="shared" si="0"/>
        <v>0</v>
      </c>
      <c r="H40" s="279">
        <f t="shared" si="1"/>
        <v>0</v>
      </c>
      <c r="I40" s="288">
        <f t="shared" si="2"/>
        <v>0</v>
      </c>
    </row>
    <row r="41" spans="1:11" ht="18" x14ac:dyDescent="0.25">
      <c r="A41" s="247"/>
      <c r="B41" s="306"/>
      <c r="C41" s="283"/>
      <c r="D41" s="307"/>
      <c r="E41" s="248"/>
      <c r="F41" s="299"/>
      <c r="G41" s="278">
        <f t="shared" si="0"/>
        <v>0</v>
      </c>
      <c r="H41" s="279">
        <f t="shared" si="1"/>
        <v>0</v>
      </c>
      <c r="I41" s="288">
        <f t="shared" si="2"/>
        <v>0</v>
      </c>
    </row>
    <row r="42" spans="1:11" ht="18" x14ac:dyDescent="0.25">
      <c r="A42" s="247"/>
      <c r="B42" s="306"/>
      <c r="C42" s="283"/>
      <c r="D42" s="307"/>
      <c r="E42" s="248"/>
      <c r="F42" s="299"/>
      <c r="G42" s="278">
        <f t="shared" si="0"/>
        <v>0</v>
      </c>
      <c r="H42" s="279">
        <f t="shared" si="1"/>
        <v>0</v>
      </c>
      <c r="I42" s="288">
        <f t="shared" si="2"/>
        <v>0</v>
      </c>
    </row>
    <row r="43" spans="1:11" ht="18" x14ac:dyDescent="0.25">
      <c r="A43" s="247"/>
      <c r="B43" s="306"/>
      <c r="C43" s="283"/>
      <c r="D43" s="307"/>
      <c r="E43" s="248"/>
      <c r="F43" s="299"/>
      <c r="G43" s="278">
        <f t="shared" si="0"/>
        <v>0</v>
      </c>
      <c r="H43" s="279">
        <f t="shared" si="1"/>
        <v>0</v>
      </c>
      <c r="I43" s="288">
        <f t="shared" si="2"/>
        <v>0</v>
      </c>
    </row>
    <row r="44" spans="1:11" ht="18" x14ac:dyDescent="0.25">
      <c r="A44" s="247"/>
      <c r="B44" s="306"/>
      <c r="C44" s="283"/>
      <c r="D44" s="307"/>
      <c r="E44" s="248"/>
      <c r="F44" s="299"/>
      <c r="G44" s="278">
        <f t="shared" si="0"/>
        <v>0</v>
      </c>
      <c r="H44" s="279">
        <f t="shared" si="1"/>
        <v>0</v>
      </c>
      <c r="I44" s="288">
        <f t="shared" si="2"/>
        <v>0</v>
      </c>
    </row>
    <row r="45" spans="1:11" ht="18" x14ac:dyDescent="0.25">
      <c r="A45" s="247"/>
      <c r="B45" s="306"/>
      <c r="C45" s="283"/>
      <c r="D45" s="307"/>
      <c r="E45" s="248"/>
      <c r="F45" s="299"/>
      <c r="G45" s="278">
        <f t="shared" si="0"/>
        <v>0</v>
      </c>
      <c r="H45" s="279">
        <f t="shared" si="1"/>
        <v>0</v>
      </c>
      <c r="I45" s="288">
        <f t="shared" si="2"/>
        <v>0</v>
      </c>
    </row>
    <row r="46" spans="1:11" ht="18.75" thickBot="1" x14ac:dyDescent="0.3">
      <c r="A46" s="249" t="s">
        <v>61</v>
      </c>
      <c r="B46" s="252"/>
      <c r="C46" s="284">
        <f>SUM(C29:C45)</f>
        <v>0</v>
      </c>
      <c r="D46" s="250">
        <f>SUM(D29:D45)</f>
        <v>0</v>
      </c>
      <c r="E46" s="251"/>
      <c r="F46" s="298">
        <f>SUM(F29:F45)</f>
        <v>0</v>
      </c>
      <c r="G46" s="280">
        <f>SUM(G29:G45)</f>
        <v>0</v>
      </c>
      <c r="H46" s="280">
        <f>SUM(H29:H45)</f>
        <v>0</v>
      </c>
      <c r="I46" s="289">
        <f>SUM(I29:I45)</f>
        <v>0</v>
      </c>
    </row>
    <row r="47" spans="1:11" ht="18.75" thickTop="1" x14ac:dyDescent="0.25">
      <c r="A47" s="241"/>
      <c r="B47" s="242"/>
      <c r="C47" s="243"/>
      <c r="D47" s="83"/>
      <c r="E47" s="83"/>
      <c r="F47" s="28"/>
      <c r="G47" s="244"/>
      <c r="H47" s="244"/>
      <c r="I47" s="244"/>
      <c r="J47" s="28"/>
      <c r="K47" s="264"/>
    </row>
    <row r="48" spans="1:11" ht="13.5" thickBot="1" x14ac:dyDescent="0.25">
      <c r="K48" s="264"/>
    </row>
    <row r="49" spans="1:11" ht="21" thickTop="1" x14ac:dyDescent="0.3">
      <c r="A49" s="70"/>
      <c r="B49" s="71"/>
      <c r="C49" s="71"/>
      <c r="D49" s="80" t="s">
        <v>106</v>
      </c>
      <c r="E49" s="71"/>
      <c r="F49" s="71"/>
      <c r="G49" s="71"/>
      <c r="H49" s="71"/>
      <c r="I49" s="245"/>
      <c r="J49" s="72"/>
      <c r="K49" s="264"/>
    </row>
    <row r="50" spans="1:11" ht="20.25" x14ac:dyDescent="0.3">
      <c r="A50" s="72"/>
      <c r="B50" s="73"/>
      <c r="C50" s="73"/>
      <c r="D50" s="81" t="s">
        <v>48</v>
      </c>
      <c r="E50" s="73"/>
      <c r="F50" s="73"/>
      <c r="G50" s="73"/>
      <c r="H50" s="73"/>
      <c r="I50" s="28"/>
      <c r="J50" s="72"/>
      <c r="K50" s="264"/>
    </row>
    <row r="51" spans="1:11" x14ac:dyDescent="0.2">
      <c r="A51" s="72"/>
      <c r="B51" s="73"/>
      <c r="C51" s="73"/>
      <c r="D51" s="73"/>
      <c r="E51" s="73"/>
      <c r="F51" s="73"/>
      <c r="G51" s="73"/>
      <c r="H51" s="73"/>
      <c r="I51" s="28"/>
      <c r="J51" s="72"/>
      <c r="K51" s="264"/>
    </row>
    <row r="52" spans="1:11" ht="18" x14ac:dyDescent="0.25">
      <c r="A52" s="82"/>
      <c r="B52" s="83"/>
      <c r="C52" s="84" t="e">
        <f>C53/$B$2</f>
        <v>#DIV/0!</v>
      </c>
      <c r="D52" s="84" t="s">
        <v>52</v>
      </c>
      <c r="E52" s="83"/>
      <c r="F52" s="83"/>
      <c r="G52" s="83"/>
      <c r="H52" s="83"/>
      <c r="I52" s="28"/>
      <c r="J52" s="72"/>
      <c r="K52" s="264"/>
    </row>
    <row r="53" spans="1:11" ht="18" x14ac:dyDescent="0.25">
      <c r="A53" s="82"/>
      <c r="B53" s="83"/>
      <c r="C53" s="85">
        <f>C12</f>
        <v>0</v>
      </c>
      <c r="D53" s="85" t="s">
        <v>53</v>
      </c>
      <c r="E53" s="83"/>
      <c r="F53" s="83"/>
      <c r="G53" s="83"/>
      <c r="H53" s="83"/>
      <c r="I53" s="302" t="s">
        <v>118</v>
      </c>
      <c r="J53" s="72"/>
      <c r="K53" s="264"/>
    </row>
    <row r="54" spans="1:11" ht="18" x14ac:dyDescent="0.25">
      <c r="A54" s="82"/>
      <c r="B54" s="83"/>
      <c r="C54" s="85"/>
      <c r="D54" s="85"/>
      <c r="E54" s="83"/>
      <c r="F54" s="83"/>
      <c r="G54" s="83"/>
      <c r="H54" s="83"/>
      <c r="I54" s="303">
        <v>11.2</v>
      </c>
      <c r="J54" s="72"/>
      <c r="K54" s="264"/>
    </row>
    <row r="55" spans="1:11" ht="18.75" thickBot="1" x14ac:dyDescent="0.3">
      <c r="A55" s="86"/>
      <c r="C55" s="380" t="s">
        <v>54</v>
      </c>
      <c r="D55" s="381"/>
      <c r="E55" s="83"/>
      <c r="F55" s="382" t="s">
        <v>55</v>
      </c>
      <c r="G55" s="383"/>
      <c r="H55" s="383"/>
      <c r="I55" s="384"/>
      <c r="J55" s="72"/>
      <c r="K55" s="264"/>
    </row>
    <row r="56" spans="1:11" ht="18.75" thickTop="1" x14ac:dyDescent="0.25">
      <c r="A56" s="281" t="s">
        <v>56</v>
      </c>
      <c r="B56" s="285" t="s">
        <v>109</v>
      </c>
      <c r="C56" s="282" t="s">
        <v>57</v>
      </c>
      <c r="D56" s="87" t="s">
        <v>44</v>
      </c>
      <c r="E56" s="253" t="s">
        <v>58</v>
      </c>
      <c r="F56" s="87" t="s">
        <v>110</v>
      </c>
      <c r="G56" s="246" t="s">
        <v>51</v>
      </c>
      <c r="H56" s="87" t="s">
        <v>59</v>
      </c>
      <c r="I56" s="287" t="s">
        <v>60</v>
      </c>
      <c r="J56" s="276"/>
      <c r="K56" s="264"/>
    </row>
    <row r="57" spans="1:11" ht="18" x14ac:dyDescent="0.25">
      <c r="A57" s="247"/>
      <c r="B57" s="308"/>
      <c r="C57" s="283"/>
      <c r="D57" s="307"/>
      <c r="E57" s="248"/>
      <c r="F57" s="299"/>
      <c r="G57" s="278">
        <f>F57*D57</f>
        <v>0</v>
      </c>
      <c r="H57" s="279">
        <f>G57-I57</f>
        <v>0</v>
      </c>
      <c r="I57" s="288">
        <f>IF(E57&gt;0,D57*I$54,0)</f>
        <v>0</v>
      </c>
      <c r="J57" s="277"/>
      <c r="K57" s="264"/>
    </row>
    <row r="58" spans="1:11" ht="18" x14ac:dyDescent="0.25">
      <c r="A58" s="247"/>
      <c r="B58" s="306"/>
      <c r="C58" s="293"/>
      <c r="D58" s="309"/>
      <c r="E58" s="248"/>
      <c r="F58" s="299"/>
      <c r="G58" s="278">
        <f t="shared" ref="G58:G73" si="3">F58*D58</f>
        <v>0</v>
      </c>
      <c r="H58" s="279">
        <f t="shared" ref="H58:H73" si="4">G58-I58</f>
        <v>0</v>
      </c>
      <c r="I58" s="288">
        <f t="shared" ref="I58:I73" si="5">IF(E58&gt;0,D58*I$54,0)</f>
        <v>0</v>
      </c>
      <c r="J58" s="277"/>
      <c r="K58" s="264"/>
    </row>
    <row r="59" spans="1:11" ht="18" x14ac:dyDescent="0.25">
      <c r="A59" s="247"/>
      <c r="B59" s="308"/>
      <c r="C59" s="293"/>
      <c r="D59" s="309"/>
      <c r="E59" s="248"/>
      <c r="F59" s="299"/>
      <c r="G59" s="278">
        <f t="shared" si="3"/>
        <v>0</v>
      </c>
      <c r="H59" s="279">
        <f t="shared" si="4"/>
        <v>0</v>
      </c>
      <c r="I59" s="288">
        <f t="shared" si="5"/>
        <v>0</v>
      </c>
      <c r="J59" s="277"/>
      <c r="K59" s="264"/>
    </row>
    <row r="60" spans="1:11" ht="18" x14ac:dyDescent="0.25">
      <c r="A60" s="247"/>
      <c r="B60" s="308"/>
      <c r="C60" s="293"/>
      <c r="D60" s="309"/>
      <c r="E60" s="248"/>
      <c r="F60" s="299"/>
      <c r="G60" s="278">
        <f t="shared" si="3"/>
        <v>0</v>
      </c>
      <c r="H60" s="279">
        <f t="shared" si="4"/>
        <v>0</v>
      </c>
      <c r="I60" s="288">
        <f t="shared" si="5"/>
        <v>0</v>
      </c>
      <c r="J60" s="277"/>
      <c r="K60" s="264"/>
    </row>
    <row r="61" spans="1:11" ht="18" x14ac:dyDescent="0.25">
      <c r="A61" s="247"/>
      <c r="B61" s="308"/>
      <c r="C61" s="293"/>
      <c r="D61" s="309"/>
      <c r="E61" s="248"/>
      <c r="F61" s="299"/>
      <c r="G61" s="278">
        <f t="shared" si="3"/>
        <v>0</v>
      </c>
      <c r="H61" s="279">
        <f t="shared" si="4"/>
        <v>0</v>
      </c>
      <c r="I61" s="288">
        <f t="shared" si="5"/>
        <v>0</v>
      </c>
      <c r="J61" s="277"/>
      <c r="K61" s="264"/>
    </row>
    <row r="62" spans="1:11" ht="18" x14ac:dyDescent="0.25">
      <c r="A62" s="247"/>
      <c r="B62" s="308"/>
      <c r="C62" s="293"/>
      <c r="D62" s="309"/>
      <c r="E62" s="248"/>
      <c r="F62" s="299"/>
      <c r="G62" s="278">
        <f t="shared" si="3"/>
        <v>0</v>
      </c>
      <c r="H62" s="279">
        <f t="shared" si="4"/>
        <v>0</v>
      </c>
      <c r="I62" s="288">
        <f t="shared" si="5"/>
        <v>0</v>
      </c>
      <c r="J62" s="277"/>
      <c r="K62" s="264"/>
    </row>
    <row r="63" spans="1:11" ht="18" x14ac:dyDescent="0.25">
      <c r="A63" s="247"/>
      <c r="B63" s="308"/>
      <c r="C63" s="293"/>
      <c r="D63" s="309"/>
      <c r="E63" s="248"/>
      <c r="F63" s="299"/>
      <c r="G63" s="278">
        <f t="shared" si="3"/>
        <v>0</v>
      </c>
      <c r="H63" s="279">
        <f t="shared" si="4"/>
        <v>0</v>
      </c>
      <c r="I63" s="288">
        <f t="shared" si="5"/>
        <v>0</v>
      </c>
      <c r="J63" s="277"/>
      <c r="K63" s="264"/>
    </row>
    <row r="64" spans="1:11" ht="18" x14ac:dyDescent="0.25">
      <c r="A64" s="247"/>
      <c r="B64" s="308"/>
      <c r="C64" s="293"/>
      <c r="D64" s="309"/>
      <c r="E64" s="248"/>
      <c r="F64" s="299"/>
      <c r="G64" s="278">
        <f t="shared" si="3"/>
        <v>0</v>
      </c>
      <c r="H64" s="279">
        <f t="shared" si="4"/>
        <v>0</v>
      </c>
      <c r="I64" s="288">
        <f t="shared" si="5"/>
        <v>0</v>
      </c>
      <c r="J64" s="277"/>
      <c r="K64" s="264"/>
    </row>
    <row r="65" spans="1:11" ht="18" x14ac:dyDescent="0.25">
      <c r="A65" s="247"/>
      <c r="B65" s="308"/>
      <c r="C65" s="293"/>
      <c r="D65" s="309"/>
      <c r="E65" s="248"/>
      <c r="F65" s="299"/>
      <c r="G65" s="278">
        <f t="shared" si="3"/>
        <v>0</v>
      </c>
      <c r="H65" s="279">
        <f t="shared" si="4"/>
        <v>0</v>
      </c>
      <c r="I65" s="288">
        <f t="shared" si="5"/>
        <v>0</v>
      </c>
      <c r="J65" s="277"/>
      <c r="K65" s="264"/>
    </row>
    <row r="66" spans="1:11" ht="18" x14ac:dyDescent="0.25">
      <c r="A66" s="247"/>
      <c r="B66" s="308"/>
      <c r="C66" s="293"/>
      <c r="D66" s="309"/>
      <c r="E66" s="248"/>
      <c r="F66" s="299"/>
      <c r="G66" s="278">
        <f t="shared" si="3"/>
        <v>0</v>
      </c>
      <c r="H66" s="279">
        <f t="shared" si="4"/>
        <v>0</v>
      </c>
      <c r="I66" s="288">
        <f t="shared" si="5"/>
        <v>0</v>
      </c>
      <c r="J66" s="277"/>
      <c r="K66" s="264"/>
    </row>
    <row r="67" spans="1:11" ht="18" x14ac:dyDescent="0.25">
      <c r="A67" s="247"/>
      <c r="B67" s="308"/>
      <c r="C67" s="293"/>
      <c r="D67" s="309"/>
      <c r="E67" s="248"/>
      <c r="F67" s="299"/>
      <c r="G67" s="278">
        <f t="shared" si="3"/>
        <v>0</v>
      </c>
      <c r="H67" s="279">
        <f t="shared" si="4"/>
        <v>0</v>
      </c>
      <c r="I67" s="288">
        <f t="shared" si="5"/>
        <v>0</v>
      </c>
      <c r="J67" s="277"/>
      <c r="K67" s="264"/>
    </row>
    <row r="68" spans="1:11" ht="18" x14ac:dyDescent="0.25">
      <c r="A68" s="247"/>
      <c r="B68" s="306"/>
      <c r="C68" s="293"/>
      <c r="D68" s="309"/>
      <c r="E68" s="248"/>
      <c r="F68" s="299"/>
      <c r="G68" s="278">
        <f t="shared" si="3"/>
        <v>0</v>
      </c>
      <c r="H68" s="279">
        <f t="shared" si="4"/>
        <v>0</v>
      </c>
      <c r="I68" s="288">
        <f t="shared" si="5"/>
        <v>0</v>
      </c>
      <c r="J68" s="277"/>
      <c r="K68" s="264"/>
    </row>
    <row r="69" spans="1:11" ht="18" x14ac:dyDescent="0.25">
      <c r="A69" s="247"/>
      <c r="B69" s="306"/>
      <c r="C69" s="293"/>
      <c r="D69" s="309"/>
      <c r="E69" s="248"/>
      <c r="F69" s="299"/>
      <c r="G69" s="278">
        <f t="shared" si="3"/>
        <v>0</v>
      </c>
      <c r="H69" s="279">
        <f t="shared" si="4"/>
        <v>0</v>
      </c>
      <c r="I69" s="288">
        <f t="shared" si="5"/>
        <v>0</v>
      </c>
      <c r="J69" s="277"/>
      <c r="K69" s="264"/>
    </row>
    <row r="70" spans="1:11" ht="18" x14ac:dyDescent="0.25">
      <c r="A70" s="247"/>
      <c r="B70" s="306"/>
      <c r="C70" s="293"/>
      <c r="D70" s="309"/>
      <c r="E70" s="248"/>
      <c r="F70" s="299"/>
      <c r="G70" s="278">
        <f t="shared" si="3"/>
        <v>0</v>
      </c>
      <c r="H70" s="279">
        <f t="shared" si="4"/>
        <v>0</v>
      </c>
      <c r="I70" s="288">
        <f t="shared" si="5"/>
        <v>0</v>
      </c>
      <c r="J70" s="277"/>
      <c r="K70" s="264"/>
    </row>
    <row r="71" spans="1:11" ht="18" x14ac:dyDescent="0.25">
      <c r="A71" s="247"/>
      <c r="B71" s="306"/>
      <c r="C71" s="293"/>
      <c r="D71" s="309"/>
      <c r="E71" s="248"/>
      <c r="F71" s="299"/>
      <c r="G71" s="278">
        <f t="shared" si="3"/>
        <v>0</v>
      </c>
      <c r="H71" s="279">
        <f t="shared" si="4"/>
        <v>0</v>
      </c>
      <c r="I71" s="288">
        <f t="shared" si="5"/>
        <v>0</v>
      </c>
      <c r="J71" s="277"/>
      <c r="K71" s="264"/>
    </row>
    <row r="72" spans="1:11" ht="18" x14ac:dyDescent="0.25">
      <c r="A72" s="247"/>
      <c r="B72" s="306"/>
      <c r="C72" s="293"/>
      <c r="D72" s="309"/>
      <c r="E72" s="248"/>
      <c r="F72" s="299"/>
      <c r="G72" s="278">
        <f t="shared" si="3"/>
        <v>0</v>
      </c>
      <c r="H72" s="279">
        <f t="shared" si="4"/>
        <v>0</v>
      </c>
      <c r="I72" s="288">
        <f t="shared" si="5"/>
        <v>0</v>
      </c>
      <c r="J72" s="277"/>
      <c r="K72" s="264"/>
    </row>
    <row r="73" spans="1:11" ht="18" x14ac:dyDescent="0.25">
      <c r="A73" s="247"/>
      <c r="B73" s="306"/>
      <c r="C73" s="293"/>
      <c r="D73" s="309"/>
      <c r="E73" s="248"/>
      <c r="F73" s="299"/>
      <c r="G73" s="278">
        <f t="shared" si="3"/>
        <v>0</v>
      </c>
      <c r="H73" s="279">
        <f t="shared" si="4"/>
        <v>0</v>
      </c>
      <c r="I73" s="288">
        <f t="shared" si="5"/>
        <v>0</v>
      </c>
      <c r="J73" s="277"/>
      <c r="K73" s="264"/>
    </row>
    <row r="74" spans="1:11" ht="18.75" thickBot="1" x14ac:dyDescent="0.3">
      <c r="A74" s="249" t="s">
        <v>61</v>
      </c>
      <c r="B74" s="252"/>
      <c r="C74" s="294">
        <f>SUM(C57:C73)</f>
        <v>0</v>
      </c>
      <c r="D74" s="295">
        <f>SUM(D57:D73)</f>
        <v>0</v>
      </c>
      <c r="E74" s="251"/>
      <c r="F74" s="297">
        <f>SUM(F57:F73)</f>
        <v>0</v>
      </c>
      <c r="G74" s="280">
        <f>SUM(G57:G73)</f>
        <v>0</v>
      </c>
      <c r="H74" s="280">
        <f>SUM(H57:H73)</f>
        <v>0</v>
      </c>
      <c r="I74" s="289">
        <f>SUM(I57:I73)</f>
        <v>0</v>
      </c>
      <c r="J74" s="72"/>
      <c r="K74" s="264"/>
    </row>
    <row r="75" spans="1:11" ht="18.75" thickTop="1" x14ac:dyDescent="0.25">
      <c r="A75" s="241"/>
      <c r="B75" s="254"/>
      <c r="C75" s="257"/>
      <c r="D75" s="255"/>
      <c r="E75" s="255"/>
      <c r="F75" s="296"/>
      <c r="G75" s="260"/>
      <c r="H75" s="260"/>
      <c r="I75" s="88"/>
      <c r="J75" s="38"/>
      <c r="K75" s="264"/>
    </row>
    <row r="76" spans="1:11" ht="13.5" thickBot="1" x14ac:dyDescent="0.25">
      <c r="A76" s="88"/>
      <c r="B76" s="88"/>
      <c r="C76" s="88"/>
      <c r="D76" s="88"/>
      <c r="E76" s="88"/>
      <c r="F76" s="88"/>
      <c r="G76" s="88"/>
      <c r="H76" s="88"/>
      <c r="I76" s="88"/>
      <c r="J76" s="38"/>
      <c r="K76" s="264"/>
    </row>
    <row r="77" spans="1:11" ht="21" thickTop="1" x14ac:dyDescent="0.3">
      <c r="A77" s="70"/>
      <c r="B77" s="71"/>
      <c r="C77" s="71"/>
      <c r="D77" s="80" t="s">
        <v>107</v>
      </c>
      <c r="E77" s="71"/>
      <c r="F77" s="71"/>
      <c r="G77" s="71"/>
      <c r="H77" s="71"/>
      <c r="I77" s="245"/>
      <c r="J77" s="292"/>
      <c r="K77" s="264"/>
    </row>
    <row r="78" spans="1:11" ht="20.25" x14ac:dyDescent="0.3">
      <c r="A78" s="72"/>
      <c r="B78" s="73"/>
      <c r="C78" s="73"/>
      <c r="D78" s="81" t="s">
        <v>49</v>
      </c>
      <c r="E78" s="73"/>
      <c r="F78" s="73"/>
      <c r="G78" s="73"/>
      <c r="H78" s="73"/>
      <c r="I78" s="28"/>
      <c r="J78" s="292"/>
      <c r="K78" s="264"/>
    </row>
    <row r="79" spans="1:11" x14ac:dyDescent="0.2">
      <c r="A79" s="72"/>
      <c r="B79" s="73"/>
      <c r="C79" s="73"/>
      <c r="D79" s="73"/>
      <c r="E79" s="73"/>
      <c r="F79" s="73"/>
      <c r="G79" s="73"/>
      <c r="H79" s="73"/>
      <c r="I79" s="28"/>
      <c r="J79" s="292"/>
      <c r="K79" s="264"/>
    </row>
    <row r="80" spans="1:11" ht="18" x14ac:dyDescent="0.25">
      <c r="A80" s="82"/>
      <c r="B80" s="83"/>
      <c r="C80" s="84" t="e">
        <f>C81/$B$2</f>
        <v>#DIV/0!</v>
      </c>
      <c r="D80" s="84" t="s">
        <v>52</v>
      </c>
      <c r="E80" s="83"/>
      <c r="F80" s="83"/>
      <c r="G80" s="83"/>
      <c r="H80" s="83"/>
      <c r="I80" s="28"/>
      <c r="J80" s="292"/>
      <c r="K80" s="264"/>
    </row>
    <row r="81" spans="1:18" ht="18" x14ac:dyDescent="0.25">
      <c r="A81" s="82"/>
      <c r="B81" s="83"/>
      <c r="C81" s="85">
        <f>C13</f>
        <v>0</v>
      </c>
      <c r="D81" s="85" t="s">
        <v>53</v>
      </c>
      <c r="E81" s="83"/>
      <c r="F81" s="83"/>
      <c r="G81" s="83"/>
      <c r="H81" s="83"/>
      <c r="I81" s="302" t="s">
        <v>118</v>
      </c>
      <c r="J81" s="292"/>
      <c r="K81" s="264"/>
    </row>
    <row r="82" spans="1:18" ht="18" x14ac:dyDescent="0.25">
      <c r="A82" s="82"/>
      <c r="B82" s="83"/>
      <c r="C82" s="85"/>
      <c r="D82" s="85"/>
      <c r="E82" s="83"/>
      <c r="F82" s="83"/>
      <c r="G82" s="83"/>
      <c r="H82" s="83"/>
      <c r="I82" s="303">
        <v>11.2</v>
      </c>
      <c r="J82" s="292"/>
      <c r="K82" s="264"/>
    </row>
    <row r="83" spans="1:18" ht="18.75" thickBot="1" x14ac:dyDescent="0.3">
      <c r="A83" s="86"/>
      <c r="C83" s="380" t="s">
        <v>54</v>
      </c>
      <c r="D83" s="381"/>
      <c r="E83" s="83"/>
      <c r="F83" s="382" t="s">
        <v>55</v>
      </c>
      <c r="G83" s="383"/>
      <c r="H83" s="383"/>
      <c r="I83" s="383"/>
      <c r="J83" s="292"/>
      <c r="K83" s="264"/>
    </row>
    <row r="84" spans="1:18" ht="18.75" thickTop="1" x14ac:dyDescent="0.25">
      <c r="A84" s="281" t="s">
        <v>56</v>
      </c>
      <c r="B84" s="285" t="s">
        <v>109</v>
      </c>
      <c r="C84" s="282" t="s">
        <v>57</v>
      </c>
      <c r="D84" s="87" t="s">
        <v>44</v>
      </c>
      <c r="E84" s="253" t="s">
        <v>58</v>
      </c>
      <c r="F84" s="87" t="s">
        <v>110</v>
      </c>
      <c r="G84" s="246" t="s">
        <v>51</v>
      </c>
      <c r="H84" s="87" t="s">
        <v>59</v>
      </c>
      <c r="I84" s="290" t="s">
        <v>60</v>
      </c>
      <c r="J84" s="276"/>
      <c r="K84" s="264"/>
    </row>
    <row r="85" spans="1:18" ht="18" x14ac:dyDescent="0.25">
      <c r="A85" s="247"/>
      <c r="B85" s="306"/>
      <c r="C85" s="283"/>
      <c r="D85" s="307"/>
      <c r="E85" s="248"/>
      <c r="F85" s="300"/>
      <c r="G85" s="278">
        <f>F85*D85</f>
        <v>0</v>
      </c>
      <c r="H85" s="279">
        <f t="shared" ref="H85:H101" si="6">G85-I85</f>
        <v>0</v>
      </c>
      <c r="I85" s="288">
        <f>IF(E85&gt;0,D85*I$82,0)</f>
        <v>0</v>
      </c>
      <c r="J85" s="277"/>
      <c r="K85" s="264"/>
    </row>
    <row r="86" spans="1:18" ht="18" x14ac:dyDescent="0.25">
      <c r="A86" s="247"/>
      <c r="B86" s="306"/>
      <c r="C86" s="283"/>
      <c r="D86" s="307"/>
      <c r="E86" s="248"/>
      <c r="F86" s="300"/>
      <c r="G86" s="278">
        <f t="shared" ref="G86:G101" si="7">F86*D86</f>
        <v>0</v>
      </c>
      <c r="H86" s="279">
        <f t="shared" si="6"/>
        <v>0</v>
      </c>
      <c r="I86" s="288">
        <f t="shared" ref="I86:I101" si="8">IF(E86&gt;0,D86*I$82,0)</f>
        <v>0</v>
      </c>
      <c r="J86" s="277"/>
      <c r="K86" s="264"/>
    </row>
    <row r="87" spans="1:18" ht="18" x14ac:dyDescent="0.25">
      <c r="A87" s="247"/>
      <c r="B87" s="308"/>
      <c r="C87" s="283"/>
      <c r="D87" s="307"/>
      <c r="E87" s="248"/>
      <c r="F87" s="300"/>
      <c r="G87" s="278">
        <f t="shared" si="7"/>
        <v>0</v>
      </c>
      <c r="H87" s="279">
        <f t="shared" si="6"/>
        <v>0</v>
      </c>
      <c r="I87" s="288">
        <f t="shared" si="8"/>
        <v>0</v>
      </c>
      <c r="J87" s="277"/>
      <c r="K87" s="264"/>
    </row>
    <row r="88" spans="1:18" ht="18" x14ac:dyDescent="0.25">
      <c r="A88" s="247"/>
      <c r="B88" s="308"/>
      <c r="C88" s="283"/>
      <c r="D88" s="307"/>
      <c r="E88" s="248"/>
      <c r="F88" s="300"/>
      <c r="G88" s="278">
        <f t="shared" si="7"/>
        <v>0</v>
      </c>
      <c r="H88" s="279">
        <f t="shared" si="6"/>
        <v>0</v>
      </c>
      <c r="I88" s="288">
        <f t="shared" si="8"/>
        <v>0</v>
      </c>
      <c r="J88" s="277"/>
      <c r="K88" s="264"/>
    </row>
    <row r="89" spans="1:18" ht="18" x14ac:dyDescent="0.25">
      <c r="A89" s="247"/>
      <c r="B89" s="308"/>
      <c r="C89" s="283"/>
      <c r="D89" s="307"/>
      <c r="E89" s="248"/>
      <c r="F89" s="300"/>
      <c r="G89" s="278">
        <f t="shared" si="7"/>
        <v>0</v>
      </c>
      <c r="H89" s="279">
        <f t="shared" si="6"/>
        <v>0</v>
      </c>
      <c r="I89" s="288">
        <f t="shared" si="8"/>
        <v>0</v>
      </c>
      <c r="J89" s="277"/>
      <c r="K89" s="264"/>
    </row>
    <row r="90" spans="1:18" ht="18" x14ac:dyDescent="0.25">
      <c r="A90" s="247"/>
      <c r="B90" s="308"/>
      <c r="C90" s="283"/>
      <c r="D90" s="307"/>
      <c r="E90" s="248"/>
      <c r="F90" s="300"/>
      <c r="G90" s="278">
        <f t="shared" si="7"/>
        <v>0</v>
      </c>
      <c r="H90" s="279">
        <f t="shared" si="6"/>
        <v>0</v>
      </c>
      <c r="I90" s="288">
        <f t="shared" si="8"/>
        <v>0</v>
      </c>
      <c r="J90" s="277"/>
      <c r="K90" s="264"/>
    </row>
    <row r="91" spans="1:18" ht="18" x14ac:dyDescent="0.25">
      <c r="A91" s="247"/>
      <c r="B91" s="308"/>
      <c r="C91" s="283"/>
      <c r="D91" s="307"/>
      <c r="E91" s="248"/>
      <c r="F91" s="300"/>
      <c r="G91" s="278">
        <f t="shared" si="7"/>
        <v>0</v>
      </c>
      <c r="H91" s="279">
        <f t="shared" si="6"/>
        <v>0</v>
      </c>
      <c r="I91" s="288">
        <f t="shared" si="8"/>
        <v>0</v>
      </c>
      <c r="J91" s="277"/>
      <c r="K91" s="264"/>
    </row>
    <row r="92" spans="1:18" ht="18" x14ac:dyDescent="0.25">
      <c r="A92" s="247"/>
      <c r="B92" s="308"/>
      <c r="C92" s="283"/>
      <c r="D92" s="307"/>
      <c r="E92" s="248"/>
      <c r="F92" s="300"/>
      <c r="G92" s="278">
        <f t="shared" si="7"/>
        <v>0</v>
      </c>
      <c r="H92" s="279">
        <f t="shared" si="6"/>
        <v>0</v>
      </c>
      <c r="I92" s="288">
        <f t="shared" si="8"/>
        <v>0</v>
      </c>
      <c r="K92" s="179"/>
      <c r="L92" s="314"/>
      <c r="M92" s="314"/>
      <c r="N92" s="315"/>
      <c r="O92" s="315"/>
      <c r="Q92" s="316"/>
      <c r="R92" s="312"/>
    </row>
    <row r="93" spans="1:18" ht="18" x14ac:dyDescent="0.25">
      <c r="A93" s="247"/>
      <c r="B93" s="308"/>
      <c r="C93" s="283"/>
      <c r="D93" s="307"/>
      <c r="E93" s="248"/>
      <c r="F93" s="300"/>
      <c r="G93" s="278">
        <f t="shared" si="7"/>
        <v>0</v>
      </c>
      <c r="H93" s="279">
        <f t="shared" si="6"/>
        <v>0</v>
      </c>
      <c r="I93" s="288">
        <f t="shared" si="8"/>
        <v>0</v>
      </c>
      <c r="J93" s="277"/>
      <c r="K93" s="264"/>
    </row>
    <row r="94" spans="1:18" ht="18" x14ac:dyDescent="0.25">
      <c r="A94" s="247"/>
      <c r="B94" s="308"/>
      <c r="C94" s="283"/>
      <c r="D94" s="307"/>
      <c r="E94" s="248"/>
      <c r="F94" s="300"/>
      <c r="G94" s="278">
        <f t="shared" si="7"/>
        <v>0</v>
      </c>
      <c r="H94" s="279">
        <f t="shared" si="6"/>
        <v>0</v>
      </c>
      <c r="I94" s="288">
        <f t="shared" si="8"/>
        <v>0</v>
      </c>
      <c r="J94" s="277"/>
      <c r="K94" s="264"/>
    </row>
    <row r="95" spans="1:18" ht="18" x14ac:dyDescent="0.25">
      <c r="A95" s="247"/>
      <c r="B95" s="308"/>
      <c r="C95" s="283"/>
      <c r="D95" s="307"/>
      <c r="E95" s="248"/>
      <c r="F95" s="300"/>
      <c r="G95" s="278">
        <f t="shared" si="7"/>
        <v>0</v>
      </c>
      <c r="H95" s="279">
        <f t="shared" si="6"/>
        <v>0</v>
      </c>
      <c r="I95" s="288">
        <f t="shared" si="8"/>
        <v>0</v>
      </c>
      <c r="J95" s="277"/>
      <c r="K95" s="264"/>
    </row>
    <row r="96" spans="1:18" ht="18" x14ac:dyDescent="0.25">
      <c r="A96" s="247"/>
      <c r="B96" s="306"/>
      <c r="C96" s="283"/>
      <c r="D96" s="307"/>
      <c r="E96" s="248"/>
      <c r="F96" s="300"/>
      <c r="G96" s="278">
        <f t="shared" si="7"/>
        <v>0</v>
      </c>
      <c r="H96" s="279">
        <f t="shared" si="6"/>
        <v>0</v>
      </c>
      <c r="I96" s="288">
        <f t="shared" si="8"/>
        <v>0</v>
      </c>
      <c r="J96" s="277"/>
      <c r="K96" s="264"/>
    </row>
    <row r="97" spans="1:11" ht="18" x14ac:dyDescent="0.25">
      <c r="A97" s="247"/>
      <c r="B97" s="306"/>
      <c r="C97" s="283"/>
      <c r="D97" s="307"/>
      <c r="E97" s="248"/>
      <c r="F97" s="300"/>
      <c r="G97" s="278">
        <f t="shared" si="7"/>
        <v>0</v>
      </c>
      <c r="H97" s="279">
        <f t="shared" si="6"/>
        <v>0</v>
      </c>
      <c r="I97" s="288">
        <f t="shared" si="8"/>
        <v>0</v>
      </c>
      <c r="J97" s="277"/>
      <c r="K97" s="264"/>
    </row>
    <row r="98" spans="1:11" ht="18" x14ac:dyDescent="0.25">
      <c r="A98" s="247"/>
      <c r="B98" s="306"/>
      <c r="C98" s="283"/>
      <c r="D98" s="307"/>
      <c r="E98" s="248"/>
      <c r="F98" s="300"/>
      <c r="G98" s="278">
        <f t="shared" si="7"/>
        <v>0</v>
      </c>
      <c r="H98" s="279">
        <f t="shared" si="6"/>
        <v>0</v>
      </c>
      <c r="I98" s="288">
        <f t="shared" si="8"/>
        <v>0</v>
      </c>
      <c r="J98" s="277"/>
      <c r="K98" s="264"/>
    </row>
    <row r="99" spans="1:11" ht="18" x14ac:dyDescent="0.25">
      <c r="A99" s="247"/>
      <c r="B99" s="306"/>
      <c r="C99" s="283"/>
      <c r="D99" s="307"/>
      <c r="E99" s="248"/>
      <c r="F99" s="300"/>
      <c r="G99" s="278">
        <f t="shared" si="7"/>
        <v>0</v>
      </c>
      <c r="H99" s="279">
        <f t="shared" si="6"/>
        <v>0</v>
      </c>
      <c r="I99" s="288">
        <f t="shared" si="8"/>
        <v>0</v>
      </c>
      <c r="J99" s="277"/>
      <c r="K99" s="264"/>
    </row>
    <row r="100" spans="1:11" ht="18" x14ac:dyDescent="0.25">
      <c r="A100" s="247"/>
      <c r="B100" s="306"/>
      <c r="C100" s="283"/>
      <c r="D100" s="307"/>
      <c r="E100" s="248"/>
      <c r="F100" s="300"/>
      <c r="G100" s="278">
        <f t="shared" si="7"/>
        <v>0</v>
      </c>
      <c r="H100" s="279">
        <f t="shared" si="6"/>
        <v>0</v>
      </c>
      <c r="I100" s="288">
        <f t="shared" si="8"/>
        <v>0</v>
      </c>
      <c r="J100" s="277"/>
      <c r="K100" s="264"/>
    </row>
    <row r="101" spans="1:11" ht="18" x14ac:dyDescent="0.25">
      <c r="A101" s="247"/>
      <c r="B101" s="306"/>
      <c r="C101" s="283"/>
      <c r="D101" s="307"/>
      <c r="E101" s="248"/>
      <c r="F101" s="300"/>
      <c r="G101" s="278">
        <f t="shared" si="7"/>
        <v>0</v>
      </c>
      <c r="H101" s="279">
        <f t="shared" si="6"/>
        <v>0</v>
      </c>
      <c r="I101" s="288">
        <f t="shared" si="8"/>
        <v>0</v>
      </c>
      <c r="J101" s="277"/>
      <c r="K101" s="264"/>
    </row>
    <row r="102" spans="1:11" ht="18.75" thickBot="1" x14ac:dyDescent="0.3">
      <c r="A102" s="249" t="s">
        <v>61</v>
      </c>
      <c r="B102" s="252"/>
      <c r="C102" s="284">
        <f>SUM(C85:C101)</f>
        <v>0</v>
      </c>
      <c r="D102" s="250">
        <f>SUM(D85:D101)</f>
        <v>0</v>
      </c>
      <c r="E102" s="251"/>
      <c r="F102" s="298" t="e">
        <f>SUM(#REF!)</f>
        <v>#REF!</v>
      </c>
      <c r="G102" s="280">
        <f>SUM(G85:G101)</f>
        <v>0</v>
      </c>
      <c r="H102" s="280">
        <f>SUM(H85:H101)</f>
        <v>0</v>
      </c>
      <c r="I102" s="291">
        <f>SUM(I85:I101)</f>
        <v>0</v>
      </c>
      <c r="J102" s="292"/>
      <c r="K102" s="264"/>
    </row>
    <row r="103" spans="1:11" ht="18.75" thickTop="1" x14ac:dyDescent="0.25">
      <c r="A103" s="241"/>
      <c r="B103" s="242"/>
      <c r="C103" s="243"/>
      <c r="D103" s="83"/>
      <c r="E103" s="83"/>
      <c r="F103" s="28"/>
      <c r="G103" s="244"/>
      <c r="H103" s="244"/>
      <c r="I103" s="244"/>
      <c r="J103" s="88"/>
      <c r="K103" s="264"/>
    </row>
    <row r="104" spans="1:11" ht="18.75" thickBot="1" x14ac:dyDescent="0.3">
      <c r="A104" s="241"/>
      <c r="B104" s="254"/>
      <c r="C104" s="257"/>
      <c r="D104" s="255"/>
      <c r="E104" s="255"/>
      <c r="F104" s="260"/>
      <c r="G104" s="260"/>
      <c r="H104" s="260"/>
      <c r="I104" s="88"/>
      <c r="J104" s="88"/>
      <c r="K104" s="264"/>
    </row>
    <row r="105" spans="1:11" ht="21" thickTop="1" x14ac:dyDescent="0.3">
      <c r="A105" s="70"/>
      <c r="B105" s="71"/>
      <c r="C105" s="71"/>
      <c r="D105" s="80" t="s">
        <v>108</v>
      </c>
      <c r="E105" s="71"/>
      <c r="F105" s="71"/>
      <c r="G105" s="71"/>
      <c r="H105" s="71"/>
      <c r="I105" s="245"/>
      <c r="J105" s="292"/>
      <c r="K105" s="264"/>
    </row>
    <row r="106" spans="1:11" ht="20.25" x14ac:dyDescent="0.3">
      <c r="A106" s="72"/>
      <c r="B106" s="73"/>
      <c r="C106" s="73"/>
      <c r="D106" s="81" t="s">
        <v>50</v>
      </c>
      <c r="E106" s="73"/>
      <c r="F106" s="73"/>
      <c r="G106" s="73"/>
      <c r="H106" s="73"/>
      <c r="I106" s="28"/>
      <c r="J106" s="292"/>
      <c r="K106" s="264"/>
    </row>
    <row r="107" spans="1:11" x14ac:dyDescent="0.2">
      <c r="A107" s="72"/>
      <c r="B107" s="73"/>
      <c r="C107" s="73"/>
      <c r="D107" s="73"/>
      <c r="E107" s="73"/>
      <c r="F107" s="73"/>
      <c r="G107" s="73"/>
      <c r="H107" s="73"/>
      <c r="I107" s="28"/>
      <c r="J107" s="292"/>
      <c r="K107" s="264"/>
    </row>
    <row r="108" spans="1:11" ht="18" x14ac:dyDescent="0.25">
      <c r="A108" s="82"/>
      <c r="B108" s="83"/>
      <c r="C108" s="84" t="e">
        <f>C109/$B$2</f>
        <v>#DIV/0!</v>
      </c>
      <c r="D108" s="84" t="s">
        <v>52</v>
      </c>
      <c r="E108" s="83"/>
      <c r="F108" s="83"/>
      <c r="G108" s="83"/>
      <c r="H108" s="83"/>
      <c r="I108" s="28"/>
      <c r="J108" s="292"/>
      <c r="K108" s="264"/>
    </row>
    <row r="109" spans="1:11" ht="18" x14ac:dyDescent="0.25">
      <c r="A109" s="82"/>
      <c r="B109" s="83"/>
      <c r="C109" s="85">
        <f>C14</f>
        <v>0</v>
      </c>
      <c r="D109" s="85" t="s">
        <v>53</v>
      </c>
      <c r="E109" s="83"/>
      <c r="F109" s="83"/>
      <c r="G109" s="83"/>
      <c r="H109" s="83"/>
      <c r="I109" s="302" t="s">
        <v>118</v>
      </c>
      <c r="J109" s="292"/>
      <c r="K109" s="264"/>
    </row>
    <row r="110" spans="1:11" ht="18" x14ac:dyDescent="0.25">
      <c r="A110" s="82"/>
      <c r="B110" s="83"/>
      <c r="C110" s="85"/>
      <c r="D110" s="85"/>
      <c r="E110" s="83"/>
      <c r="F110" s="83"/>
      <c r="G110" s="83"/>
      <c r="H110" s="83"/>
      <c r="I110" s="303">
        <v>11.2</v>
      </c>
      <c r="J110" s="292"/>
      <c r="K110" s="264"/>
    </row>
    <row r="111" spans="1:11" ht="18.75" thickBot="1" x14ac:dyDescent="0.3">
      <c r="A111" s="86"/>
      <c r="C111" s="380" t="s">
        <v>54</v>
      </c>
      <c r="D111" s="381"/>
      <c r="E111" s="83"/>
      <c r="F111" s="382" t="s">
        <v>55</v>
      </c>
      <c r="G111" s="383"/>
      <c r="H111" s="383"/>
      <c r="I111" s="383"/>
      <c r="J111" s="292"/>
      <c r="K111" s="264"/>
    </row>
    <row r="112" spans="1:11" ht="18.75" thickTop="1" x14ac:dyDescent="0.25">
      <c r="A112" s="281" t="s">
        <v>56</v>
      </c>
      <c r="B112" s="285" t="s">
        <v>109</v>
      </c>
      <c r="C112" s="282" t="s">
        <v>57</v>
      </c>
      <c r="D112" s="87" t="s">
        <v>44</v>
      </c>
      <c r="E112" s="253" t="s">
        <v>58</v>
      </c>
      <c r="F112" s="87" t="s">
        <v>110</v>
      </c>
      <c r="G112" s="246" t="s">
        <v>51</v>
      </c>
      <c r="H112" s="87" t="s">
        <v>59</v>
      </c>
      <c r="I112" s="290" t="s">
        <v>60</v>
      </c>
      <c r="J112" s="276"/>
      <c r="K112" s="264"/>
    </row>
    <row r="113" spans="1:11" ht="18" x14ac:dyDescent="0.25">
      <c r="A113" s="247"/>
      <c r="B113" s="306"/>
      <c r="C113" s="283"/>
      <c r="D113" s="307"/>
      <c r="E113" s="248"/>
      <c r="F113" s="300"/>
      <c r="G113" s="278">
        <f>F113*D113</f>
        <v>0</v>
      </c>
      <c r="H113" s="279">
        <f>G113-I113</f>
        <v>0</v>
      </c>
      <c r="I113" s="288">
        <f>IF(E113&gt;0,D113*I$110,0)</f>
        <v>0</v>
      </c>
      <c r="J113" s="277"/>
      <c r="K113" s="264"/>
    </row>
    <row r="114" spans="1:11" ht="18" x14ac:dyDescent="0.25">
      <c r="A114" s="247"/>
      <c r="B114" s="306"/>
      <c r="C114" s="283"/>
      <c r="D114" s="307"/>
      <c r="E114" s="248"/>
      <c r="F114" s="300"/>
      <c r="G114" s="278">
        <f t="shared" ref="G114:G129" si="9">F114*D114</f>
        <v>0</v>
      </c>
      <c r="H114" s="279">
        <f t="shared" ref="H114:H129" si="10">G114-I114</f>
        <v>0</v>
      </c>
      <c r="I114" s="288">
        <f t="shared" ref="I114:I129" si="11">IF(E114&gt;0,D114*I$110,0)</f>
        <v>0</v>
      </c>
      <c r="J114" s="277"/>
      <c r="K114" s="264"/>
    </row>
    <row r="115" spans="1:11" ht="18" x14ac:dyDescent="0.25">
      <c r="A115" s="247"/>
      <c r="B115" s="308"/>
      <c r="C115" s="283"/>
      <c r="D115" s="307"/>
      <c r="E115" s="248"/>
      <c r="F115" s="300"/>
      <c r="G115" s="278">
        <f t="shared" si="9"/>
        <v>0</v>
      </c>
      <c r="H115" s="279">
        <f t="shared" si="10"/>
        <v>0</v>
      </c>
      <c r="I115" s="288">
        <f t="shared" si="11"/>
        <v>0</v>
      </c>
      <c r="J115" s="277"/>
      <c r="K115" s="264"/>
    </row>
    <row r="116" spans="1:11" ht="18" x14ac:dyDescent="0.25">
      <c r="A116" s="247"/>
      <c r="B116" s="308"/>
      <c r="C116" s="283"/>
      <c r="D116" s="307"/>
      <c r="E116" s="248"/>
      <c r="F116" s="300"/>
      <c r="G116" s="278">
        <f t="shared" si="9"/>
        <v>0</v>
      </c>
      <c r="H116" s="279">
        <f t="shared" si="10"/>
        <v>0</v>
      </c>
      <c r="I116" s="288">
        <f t="shared" si="11"/>
        <v>0</v>
      </c>
      <c r="J116" s="277"/>
      <c r="K116" s="264"/>
    </row>
    <row r="117" spans="1:11" ht="18" x14ac:dyDescent="0.25">
      <c r="A117" s="247"/>
      <c r="B117" s="308"/>
      <c r="C117" s="283"/>
      <c r="D117" s="307"/>
      <c r="E117" s="248"/>
      <c r="F117" s="300"/>
      <c r="G117" s="278">
        <f t="shared" si="9"/>
        <v>0</v>
      </c>
      <c r="H117" s="279">
        <f t="shared" si="10"/>
        <v>0</v>
      </c>
      <c r="I117" s="288">
        <f t="shared" si="11"/>
        <v>0</v>
      </c>
      <c r="J117" s="277"/>
      <c r="K117" s="264"/>
    </row>
    <row r="118" spans="1:11" ht="18" x14ac:dyDescent="0.25">
      <c r="A118" s="247"/>
      <c r="B118" s="308"/>
      <c r="C118" s="283"/>
      <c r="D118" s="307"/>
      <c r="E118" s="248"/>
      <c r="F118" s="300"/>
      <c r="G118" s="278">
        <f t="shared" si="9"/>
        <v>0</v>
      </c>
      <c r="H118" s="279">
        <f t="shared" si="10"/>
        <v>0</v>
      </c>
      <c r="I118" s="288">
        <f t="shared" si="11"/>
        <v>0</v>
      </c>
      <c r="J118" s="277"/>
      <c r="K118" s="264"/>
    </row>
    <row r="119" spans="1:11" ht="18" x14ac:dyDescent="0.25">
      <c r="A119" s="247"/>
      <c r="B119" s="308"/>
      <c r="C119" s="283"/>
      <c r="D119" s="307"/>
      <c r="E119" s="248"/>
      <c r="F119" s="300"/>
      <c r="G119" s="278">
        <f t="shared" si="9"/>
        <v>0</v>
      </c>
      <c r="H119" s="279">
        <f t="shared" si="10"/>
        <v>0</v>
      </c>
      <c r="I119" s="288">
        <f t="shared" si="11"/>
        <v>0</v>
      </c>
      <c r="J119" s="277"/>
      <c r="K119" s="264"/>
    </row>
    <row r="120" spans="1:11" ht="18" x14ac:dyDescent="0.25">
      <c r="A120" s="247"/>
      <c r="B120" s="308"/>
      <c r="C120" s="283"/>
      <c r="D120" s="307"/>
      <c r="E120" s="248"/>
      <c r="F120" s="300"/>
      <c r="G120" s="278">
        <f t="shared" si="9"/>
        <v>0</v>
      </c>
      <c r="H120" s="279">
        <f t="shared" si="10"/>
        <v>0</v>
      </c>
      <c r="I120" s="288">
        <f t="shared" si="11"/>
        <v>0</v>
      </c>
      <c r="J120" s="277"/>
      <c r="K120" s="264"/>
    </row>
    <row r="121" spans="1:11" ht="18" x14ac:dyDescent="0.25">
      <c r="A121" s="247"/>
      <c r="B121" s="308"/>
      <c r="C121" s="283"/>
      <c r="D121" s="307"/>
      <c r="E121" s="248"/>
      <c r="F121" s="300"/>
      <c r="G121" s="278">
        <f t="shared" si="9"/>
        <v>0</v>
      </c>
      <c r="H121" s="279">
        <f t="shared" si="10"/>
        <v>0</v>
      </c>
      <c r="I121" s="288">
        <f t="shared" si="11"/>
        <v>0</v>
      </c>
      <c r="J121" s="277"/>
      <c r="K121" s="264"/>
    </row>
    <row r="122" spans="1:11" ht="18" x14ac:dyDescent="0.25">
      <c r="A122" s="247"/>
      <c r="B122" s="308"/>
      <c r="C122" s="283"/>
      <c r="D122" s="307"/>
      <c r="E122" s="248"/>
      <c r="F122" s="300"/>
      <c r="G122" s="278">
        <f t="shared" si="9"/>
        <v>0</v>
      </c>
      <c r="H122" s="279">
        <f t="shared" si="10"/>
        <v>0</v>
      </c>
      <c r="I122" s="288">
        <f t="shared" si="11"/>
        <v>0</v>
      </c>
      <c r="J122" s="277"/>
      <c r="K122" s="264"/>
    </row>
    <row r="123" spans="1:11" ht="18" x14ac:dyDescent="0.25">
      <c r="A123" s="247"/>
      <c r="B123" s="308"/>
      <c r="C123" s="283"/>
      <c r="D123" s="307"/>
      <c r="E123" s="248"/>
      <c r="F123" s="300"/>
      <c r="G123" s="278">
        <f t="shared" si="9"/>
        <v>0</v>
      </c>
      <c r="H123" s="279">
        <f t="shared" si="10"/>
        <v>0</v>
      </c>
      <c r="I123" s="288">
        <f t="shared" si="11"/>
        <v>0</v>
      </c>
      <c r="J123" s="277"/>
      <c r="K123" s="264"/>
    </row>
    <row r="124" spans="1:11" ht="18" x14ac:dyDescent="0.25">
      <c r="A124" s="247"/>
      <c r="B124" s="306"/>
      <c r="C124" s="283"/>
      <c r="D124" s="307"/>
      <c r="E124" s="248"/>
      <c r="F124" s="300"/>
      <c r="G124" s="278">
        <f t="shared" si="9"/>
        <v>0</v>
      </c>
      <c r="H124" s="279">
        <f t="shared" si="10"/>
        <v>0</v>
      </c>
      <c r="I124" s="288">
        <f t="shared" si="11"/>
        <v>0</v>
      </c>
      <c r="J124" s="277"/>
      <c r="K124" s="264"/>
    </row>
    <row r="125" spans="1:11" ht="18" x14ac:dyDescent="0.25">
      <c r="A125" s="247"/>
      <c r="B125" s="306"/>
      <c r="C125" s="283"/>
      <c r="D125" s="307"/>
      <c r="E125" s="248"/>
      <c r="F125" s="300"/>
      <c r="G125" s="278">
        <f t="shared" si="9"/>
        <v>0</v>
      </c>
      <c r="H125" s="279">
        <f t="shared" si="10"/>
        <v>0</v>
      </c>
      <c r="I125" s="288">
        <f t="shared" si="11"/>
        <v>0</v>
      </c>
      <c r="J125" s="277"/>
      <c r="K125" s="264"/>
    </row>
    <row r="126" spans="1:11" ht="18" x14ac:dyDescent="0.25">
      <c r="A126" s="247"/>
      <c r="B126" s="306"/>
      <c r="C126" s="283"/>
      <c r="D126" s="307"/>
      <c r="E126" s="248"/>
      <c r="F126" s="300"/>
      <c r="G126" s="278">
        <f t="shared" si="9"/>
        <v>0</v>
      </c>
      <c r="H126" s="279">
        <f t="shared" si="10"/>
        <v>0</v>
      </c>
      <c r="I126" s="288">
        <f t="shared" si="11"/>
        <v>0</v>
      </c>
      <c r="J126" s="277"/>
      <c r="K126" s="264"/>
    </row>
    <row r="127" spans="1:11" ht="18" x14ac:dyDescent="0.25">
      <c r="A127" s="247"/>
      <c r="B127" s="306"/>
      <c r="C127" s="283"/>
      <c r="D127" s="307"/>
      <c r="E127" s="248"/>
      <c r="F127" s="300"/>
      <c r="G127" s="278">
        <f t="shared" si="9"/>
        <v>0</v>
      </c>
      <c r="H127" s="279">
        <f t="shared" si="10"/>
        <v>0</v>
      </c>
      <c r="I127" s="288">
        <f t="shared" si="11"/>
        <v>0</v>
      </c>
      <c r="J127" s="277"/>
      <c r="K127" s="264"/>
    </row>
    <row r="128" spans="1:11" ht="18" x14ac:dyDescent="0.25">
      <c r="A128" s="247"/>
      <c r="B128" s="306"/>
      <c r="C128" s="283"/>
      <c r="D128" s="307"/>
      <c r="E128" s="248"/>
      <c r="F128" s="300"/>
      <c r="G128" s="278">
        <f t="shared" si="9"/>
        <v>0</v>
      </c>
      <c r="H128" s="279">
        <f t="shared" si="10"/>
        <v>0</v>
      </c>
      <c r="I128" s="288">
        <f t="shared" si="11"/>
        <v>0</v>
      </c>
      <c r="J128" s="277"/>
      <c r="K128" s="264"/>
    </row>
    <row r="129" spans="1:11" ht="18" x14ac:dyDescent="0.25">
      <c r="A129" s="247"/>
      <c r="B129" s="306"/>
      <c r="C129" s="283"/>
      <c r="D129" s="307"/>
      <c r="E129" s="248"/>
      <c r="F129" s="300"/>
      <c r="G129" s="278">
        <f t="shared" si="9"/>
        <v>0</v>
      </c>
      <c r="H129" s="279">
        <f t="shared" si="10"/>
        <v>0</v>
      </c>
      <c r="I129" s="288">
        <f t="shared" si="11"/>
        <v>0</v>
      </c>
      <c r="J129" s="277"/>
      <c r="K129" s="264"/>
    </row>
    <row r="130" spans="1:11" ht="18.75" thickBot="1" x14ac:dyDescent="0.3">
      <c r="A130" s="249" t="s">
        <v>61</v>
      </c>
      <c r="B130" s="252"/>
      <c r="C130" s="284">
        <f>SUM(C113:C129)</f>
        <v>0</v>
      </c>
      <c r="D130" s="250">
        <f>SUM(D113:D129)</f>
        <v>0</v>
      </c>
      <c r="E130" s="251"/>
      <c r="F130" s="298">
        <f>SUM(F113:F129)</f>
        <v>0</v>
      </c>
      <c r="G130" s="280">
        <f>SUM(G113:G129)</f>
        <v>0</v>
      </c>
      <c r="H130" s="280">
        <f>SUM(H113:H129)</f>
        <v>0</v>
      </c>
      <c r="I130" s="291">
        <f>SUM(I113:I129)</f>
        <v>0</v>
      </c>
      <c r="J130" s="292"/>
      <c r="K130" s="264"/>
    </row>
    <row r="131" spans="1:11" ht="18.75" thickTop="1" x14ac:dyDescent="0.25">
      <c r="A131" s="261"/>
      <c r="B131" s="256"/>
      <c r="C131" s="262"/>
      <c r="D131" s="258"/>
      <c r="E131" s="258"/>
      <c r="F131" s="259"/>
      <c r="G131" s="259"/>
      <c r="H131" s="259"/>
      <c r="I131" s="88"/>
      <c r="J131" s="38"/>
    </row>
    <row r="132" spans="1:11" ht="18" x14ac:dyDescent="0.25">
      <c r="A132" s="241"/>
      <c r="B132" s="254"/>
      <c r="C132" s="257"/>
      <c r="D132" s="255"/>
      <c r="E132" s="255"/>
      <c r="F132" s="260"/>
      <c r="G132" s="260"/>
      <c r="H132" s="260"/>
      <c r="I132" s="88"/>
      <c r="J132" s="38"/>
    </row>
    <row r="133" spans="1:11" x14ac:dyDescent="0.2">
      <c r="A133" s="88"/>
      <c r="B133" s="88"/>
      <c r="C133" s="88"/>
      <c r="D133" s="88"/>
      <c r="E133" s="88"/>
      <c r="F133" s="88"/>
      <c r="G133" s="88"/>
      <c r="H133" s="88"/>
      <c r="I133" s="88"/>
      <c r="J133" s="38"/>
    </row>
    <row r="134" spans="1:11" x14ac:dyDescent="0.2">
      <c r="A134" s="88"/>
      <c r="B134" s="88"/>
      <c r="C134" s="88"/>
      <c r="D134" s="88"/>
      <c r="E134" s="88"/>
      <c r="F134" s="88"/>
      <c r="G134" s="88"/>
      <c r="H134" s="88"/>
      <c r="I134" s="88"/>
      <c r="J134" s="38"/>
    </row>
    <row r="135" spans="1:11" x14ac:dyDescent="0.2">
      <c r="A135" s="88"/>
      <c r="B135" s="88"/>
      <c r="C135" s="88"/>
      <c r="D135" s="88"/>
      <c r="E135" s="88"/>
      <c r="F135" s="88"/>
      <c r="G135" s="88"/>
      <c r="H135" s="88"/>
      <c r="I135" s="88"/>
      <c r="J135" s="38"/>
    </row>
    <row r="136" spans="1:11" x14ac:dyDescent="0.2">
      <c r="A136" s="88"/>
      <c r="B136" s="88"/>
      <c r="C136" s="88"/>
      <c r="D136" s="88"/>
      <c r="E136" s="88"/>
      <c r="F136" s="88"/>
      <c r="G136" s="88"/>
      <c r="H136" s="88"/>
      <c r="I136" s="88"/>
      <c r="J136" s="38"/>
    </row>
    <row r="137" spans="1:11" x14ac:dyDescent="0.2">
      <c r="A137" s="88"/>
      <c r="B137" s="88"/>
      <c r="C137" s="88"/>
      <c r="D137" s="88"/>
      <c r="E137" s="88"/>
      <c r="F137" s="88"/>
      <c r="G137" s="88"/>
      <c r="H137" s="88"/>
      <c r="I137" s="88"/>
      <c r="J137" s="38"/>
    </row>
    <row r="138" spans="1:11" x14ac:dyDescent="0.2">
      <c r="A138" s="88"/>
      <c r="B138" s="88"/>
      <c r="C138" s="88"/>
      <c r="D138" s="88"/>
      <c r="E138" s="88"/>
      <c r="F138" s="88"/>
      <c r="G138" s="88"/>
      <c r="H138" s="88"/>
      <c r="I138" s="88"/>
      <c r="J138" s="38"/>
    </row>
    <row r="139" spans="1:11" x14ac:dyDescent="0.2">
      <c r="A139" s="88"/>
      <c r="B139" s="88"/>
      <c r="C139" s="88"/>
      <c r="D139" s="88"/>
      <c r="E139" s="88"/>
      <c r="F139" s="88"/>
      <c r="G139" s="88"/>
      <c r="H139" s="88"/>
      <c r="I139" s="88"/>
      <c r="J139" s="38"/>
    </row>
    <row r="140" spans="1:11" x14ac:dyDescent="0.2">
      <c r="A140" s="88"/>
      <c r="B140" s="88"/>
      <c r="C140" s="88"/>
      <c r="D140" s="88"/>
      <c r="E140" s="88"/>
      <c r="F140" s="88"/>
      <c r="G140" s="88"/>
      <c r="H140" s="88"/>
      <c r="I140" s="88"/>
      <c r="J140" s="38"/>
    </row>
    <row r="141" spans="1:11" x14ac:dyDescent="0.2">
      <c r="A141" s="88"/>
      <c r="B141" s="88"/>
      <c r="C141" s="88"/>
      <c r="D141" s="88"/>
      <c r="E141" s="88"/>
      <c r="F141" s="88"/>
      <c r="G141" s="88"/>
      <c r="H141" s="88"/>
      <c r="I141" s="88"/>
      <c r="J141" s="38"/>
    </row>
    <row r="142" spans="1:11" x14ac:dyDescent="0.2">
      <c r="A142" s="88"/>
      <c r="B142" s="88"/>
      <c r="C142" s="88"/>
      <c r="D142" s="88"/>
      <c r="E142" s="88"/>
      <c r="F142" s="88"/>
      <c r="G142" s="88"/>
      <c r="H142" s="88"/>
      <c r="I142" s="88"/>
      <c r="J142" s="38"/>
    </row>
    <row r="143" spans="1:11" x14ac:dyDescent="0.2">
      <c r="A143" s="88"/>
      <c r="B143" s="88"/>
      <c r="C143" s="88"/>
      <c r="D143" s="88"/>
      <c r="E143" s="88"/>
      <c r="F143" s="88"/>
      <c r="G143" s="88"/>
      <c r="H143" s="88"/>
      <c r="I143" s="88"/>
      <c r="J143" s="38"/>
    </row>
    <row r="144" spans="1:11" x14ac:dyDescent="0.2">
      <c r="A144" s="88"/>
      <c r="B144" s="88"/>
      <c r="C144" s="88"/>
      <c r="D144" s="88"/>
      <c r="E144" s="88"/>
      <c r="F144" s="88"/>
      <c r="G144" s="88"/>
      <c r="H144" s="88"/>
      <c r="I144" s="88"/>
      <c r="J144" s="38"/>
    </row>
    <row r="145" spans="1:10" x14ac:dyDescent="0.2">
      <c r="A145" s="88"/>
      <c r="B145" s="88"/>
      <c r="C145" s="88"/>
      <c r="D145" s="88"/>
      <c r="E145" s="88"/>
      <c r="F145" s="88"/>
      <c r="G145" s="88"/>
      <c r="H145" s="88"/>
      <c r="I145" s="88"/>
      <c r="J145" s="38"/>
    </row>
    <row r="146" spans="1:10" x14ac:dyDescent="0.2">
      <c r="A146" s="88"/>
      <c r="B146" s="88"/>
      <c r="C146" s="88"/>
      <c r="D146" s="88"/>
      <c r="E146" s="88"/>
      <c r="F146" s="88"/>
      <c r="G146" s="88"/>
      <c r="H146" s="88"/>
      <c r="I146" s="88"/>
      <c r="J146" s="38"/>
    </row>
    <row r="147" spans="1:10" x14ac:dyDescent="0.2">
      <c r="A147" s="88"/>
      <c r="B147" s="88"/>
      <c r="C147" s="88"/>
      <c r="D147" s="88"/>
      <c r="E147" s="88"/>
      <c r="F147" s="88"/>
      <c r="G147" s="88"/>
      <c r="H147" s="88"/>
      <c r="I147" s="88"/>
      <c r="J147" s="38"/>
    </row>
    <row r="148" spans="1:10" x14ac:dyDescent="0.2">
      <c r="A148" s="88"/>
      <c r="B148" s="88"/>
      <c r="C148" s="88"/>
      <c r="D148" s="88"/>
      <c r="E148" s="88"/>
      <c r="F148" s="88"/>
      <c r="G148" s="88"/>
      <c r="H148" s="88"/>
      <c r="I148" s="88"/>
      <c r="J148" s="38"/>
    </row>
    <row r="149" spans="1:10" x14ac:dyDescent="0.2">
      <c r="A149" s="88"/>
      <c r="B149" s="88"/>
      <c r="C149" s="88"/>
      <c r="D149" s="88"/>
      <c r="E149" s="88"/>
      <c r="F149" s="88"/>
      <c r="G149" s="88"/>
      <c r="H149" s="88"/>
      <c r="I149" s="88"/>
      <c r="J149" s="38"/>
    </row>
    <row r="150" spans="1:10" x14ac:dyDescent="0.2">
      <c r="A150" s="88"/>
      <c r="B150" s="88"/>
      <c r="C150" s="88"/>
      <c r="D150" s="88"/>
      <c r="E150" s="88"/>
      <c r="F150" s="88"/>
      <c r="G150" s="88"/>
      <c r="H150" s="88"/>
      <c r="I150" s="88"/>
      <c r="J150" s="38"/>
    </row>
    <row r="151" spans="1:10" x14ac:dyDescent="0.2">
      <c r="A151" s="88"/>
      <c r="B151" s="88"/>
      <c r="C151" s="88"/>
      <c r="D151" s="88"/>
      <c r="E151" s="88"/>
      <c r="F151" s="88"/>
      <c r="G151" s="88"/>
      <c r="H151" s="88"/>
      <c r="I151" s="88"/>
      <c r="J151" s="38"/>
    </row>
    <row r="152" spans="1:10" x14ac:dyDescent="0.2">
      <c r="A152" s="88"/>
      <c r="B152" s="88"/>
      <c r="C152" s="88"/>
      <c r="D152" s="88"/>
      <c r="E152" s="88"/>
      <c r="F152" s="88"/>
      <c r="G152" s="88"/>
      <c r="H152" s="88"/>
      <c r="I152" s="88"/>
      <c r="J152" s="38"/>
    </row>
    <row r="153" spans="1:10" x14ac:dyDescent="0.2">
      <c r="A153" s="88"/>
      <c r="B153" s="88"/>
      <c r="C153" s="88"/>
      <c r="D153" s="88"/>
      <c r="E153" s="88"/>
      <c r="F153" s="88"/>
      <c r="G153" s="88"/>
      <c r="H153" s="88"/>
      <c r="I153" s="88"/>
      <c r="J153" s="38"/>
    </row>
    <row r="154" spans="1:10" x14ac:dyDescent="0.2">
      <c r="A154" s="88"/>
      <c r="B154" s="88"/>
      <c r="C154" s="88"/>
      <c r="D154" s="88"/>
      <c r="E154" s="88"/>
      <c r="F154" s="88"/>
      <c r="G154" s="88"/>
      <c r="H154" s="88"/>
      <c r="I154" s="88"/>
      <c r="J154" s="38"/>
    </row>
    <row r="155" spans="1:10" x14ac:dyDescent="0.2">
      <c r="A155" s="88"/>
      <c r="B155" s="88"/>
      <c r="C155" s="88"/>
      <c r="D155" s="88"/>
      <c r="E155" s="88"/>
      <c r="F155" s="88"/>
      <c r="G155" s="88"/>
      <c r="H155" s="88"/>
      <c r="I155" s="88"/>
      <c r="J155" s="38"/>
    </row>
    <row r="156" spans="1:10" x14ac:dyDescent="0.2">
      <c r="A156" s="88"/>
      <c r="B156" s="88"/>
      <c r="C156" s="88"/>
      <c r="D156" s="88"/>
      <c r="E156" s="88"/>
      <c r="F156" s="88"/>
      <c r="G156" s="88"/>
      <c r="H156" s="88"/>
      <c r="I156" s="88"/>
      <c r="J156" s="38"/>
    </row>
    <row r="157" spans="1:10" x14ac:dyDescent="0.2">
      <c r="A157" s="88"/>
      <c r="B157" s="88"/>
      <c r="C157" s="88"/>
      <c r="D157" s="88"/>
      <c r="E157" s="88"/>
      <c r="F157" s="88"/>
      <c r="G157" s="88"/>
      <c r="H157" s="88"/>
      <c r="I157" s="88"/>
      <c r="J157" s="38"/>
    </row>
    <row r="158" spans="1:10" x14ac:dyDescent="0.2">
      <c r="A158" s="88"/>
      <c r="B158" s="88"/>
      <c r="C158" s="88"/>
      <c r="D158" s="88"/>
      <c r="E158" s="88"/>
      <c r="F158" s="88"/>
      <c r="G158" s="88"/>
      <c r="H158" s="88"/>
      <c r="I158" s="88"/>
      <c r="J158" s="38"/>
    </row>
    <row r="159" spans="1:10" x14ac:dyDescent="0.2">
      <c r="A159" s="88"/>
      <c r="B159" s="88"/>
      <c r="C159" s="88"/>
      <c r="D159" s="88"/>
      <c r="E159" s="88"/>
      <c r="F159" s="88"/>
      <c r="G159" s="88"/>
      <c r="H159" s="88"/>
      <c r="I159" s="88"/>
      <c r="J159" s="38"/>
    </row>
    <row r="160" spans="1:10" x14ac:dyDescent="0.2">
      <c r="A160" s="88"/>
      <c r="B160" s="88"/>
      <c r="C160" s="88"/>
      <c r="D160" s="88"/>
      <c r="E160" s="88"/>
      <c r="F160" s="88"/>
      <c r="G160" s="88"/>
      <c r="H160" s="88"/>
      <c r="I160" s="88"/>
      <c r="J160" s="38"/>
    </row>
    <row r="161" spans="1:10" x14ac:dyDescent="0.2">
      <c r="A161" s="88"/>
      <c r="B161" s="88"/>
      <c r="C161" s="88"/>
      <c r="D161" s="88"/>
      <c r="E161" s="88"/>
      <c r="F161" s="88"/>
      <c r="G161" s="88"/>
      <c r="H161" s="88"/>
      <c r="I161" s="88"/>
      <c r="J161" s="38"/>
    </row>
    <row r="162" spans="1:10" x14ac:dyDescent="0.2">
      <c r="A162" s="88"/>
      <c r="B162" s="88"/>
      <c r="C162" s="88"/>
      <c r="D162" s="88"/>
      <c r="E162" s="88"/>
      <c r="F162" s="88"/>
      <c r="G162" s="88"/>
      <c r="H162" s="88"/>
      <c r="I162" s="88"/>
      <c r="J162" s="38"/>
    </row>
    <row r="163" spans="1:10" x14ac:dyDescent="0.2">
      <c r="A163" s="88"/>
      <c r="B163" s="88"/>
      <c r="C163" s="88"/>
      <c r="D163" s="88"/>
      <c r="E163" s="88"/>
      <c r="F163" s="88"/>
      <c r="G163" s="88"/>
      <c r="H163" s="88"/>
      <c r="I163" s="88"/>
      <c r="J163" s="38"/>
    </row>
    <row r="164" spans="1:10" x14ac:dyDescent="0.2">
      <c r="A164" s="88"/>
      <c r="B164" s="88"/>
      <c r="C164" s="88"/>
      <c r="D164" s="88"/>
      <c r="E164" s="88"/>
      <c r="F164" s="88"/>
      <c r="G164" s="88"/>
      <c r="H164" s="88"/>
      <c r="I164" s="88"/>
      <c r="J164" s="38"/>
    </row>
    <row r="165" spans="1:10" x14ac:dyDescent="0.2">
      <c r="A165" s="88"/>
      <c r="B165" s="88"/>
      <c r="C165" s="88"/>
      <c r="D165" s="88"/>
      <c r="E165" s="88"/>
      <c r="F165" s="88"/>
      <c r="G165" s="88"/>
      <c r="H165" s="88"/>
      <c r="I165" s="88"/>
      <c r="J165" s="38"/>
    </row>
    <row r="166" spans="1:10" x14ac:dyDescent="0.2">
      <c r="A166" s="88"/>
      <c r="B166" s="88"/>
      <c r="C166" s="88"/>
      <c r="D166" s="88"/>
      <c r="E166" s="88"/>
      <c r="F166" s="88"/>
      <c r="G166" s="88"/>
      <c r="H166" s="88"/>
      <c r="I166" s="88"/>
      <c r="J166" s="38"/>
    </row>
    <row r="167" spans="1:10" x14ac:dyDescent="0.2">
      <c r="A167" s="88"/>
      <c r="B167" s="88"/>
      <c r="C167" s="88"/>
      <c r="D167" s="88"/>
      <c r="E167" s="88"/>
      <c r="F167" s="88"/>
      <c r="G167" s="88"/>
      <c r="H167" s="88"/>
      <c r="I167" s="88"/>
      <c r="J167" s="38"/>
    </row>
    <row r="168" spans="1:10" x14ac:dyDescent="0.2">
      <c r="A168" s="88"/>
      <c r="B168" s="88"/>
      <c r="C168" s="88"/>
      <c r="D168" s="88"/>
      <c r="E168" s="88"/>
      <c r="F168" s="88"/>
      <c r="G168" s="88"/>
      <c r="H168" s="88"/>
      <c r="I168" s="88"/>
      <c r="J168" s="38"/>
    </row>
    <row r="169" spans="1:10" x14ac:dyDescent="0.2">
      <c r="A169" s="88"/>
      <c r="B169" s="88"/>
      <c r="C169" s="88"/>
      <c r="D169" s="88"/>
      <c r="E169" s="88"/>
      <c r="F169" s="88"/>
      <c r="G169" s="88"/>
      <c r="H169" s="88"/>
      <c r="I169" s="88"/>
      <c r="J169" s="38"/>
    </row>
    <row r="170" spans="1:10" x14ac:dyDescent="0.2">
      <c r="A170" s="88"/>
      <c r="B170" s="88"/>
      <c r="C170" s="88"/>
      <c r="D170" s="88"/>
      <c r="E170" s="88"/>
      <c r="F170" s="88"/>
      <c r="G170" s="88"/>
      <c r="H170" s="88"/>
      <c r="I170" s="88"/>
      <c r="J170" s="38"/>
    </row>
    <row r="171" spans="1:10" x14ac:dyDescent="0.2">
      <c r="A171" s="88"/>
      <c r="B171" s="88"/>
      <c r="C171" s="88"/>
      <c r="D171" s="88"/>
      <c r="E171" s="88"/>
      <c r="F171" s="88"/>
      <c r="G171" s="88"/>
      <c r="H171" s="88"/>
      <c r="I171" s="88"/>
      <c r="J171" s="38"/>
    </row>
    <row r="172" spans="1:10" x14ac:dyDescent="0.2">
      <c r="A172" s="88"/>
      <c r="B172" s="88"/>
      <c r="C172" s="88"/>
      <c r="D172" s="88"/>
      <c r="E172" s="88"/>
      <c r="F172" s="88"/>
      <c r="G172" s="88"/>
      <c r="H172" s="88"/>
      <c r="I172" s="88"/>
      <c r="J172" s="38"/>
    </row>
    <row r="173" spans="1:10" x14ac:dyDescent="0.2">
      <c r="A173" s="88"/>
      <c r="B173" s="88"/>
      <c r="C173" s="88"/>
      <c r="D173" s="88"/>
      <c r="E173" s="88"/>
      <c r="F173" s="88"/>
      <c r="G173" s="88"/>
      <c r="H173" s="88"/>
      <c r="I173" s="88"/>
      <c r="J173" s="38"/>
    </row>
    <row r="174" spans="1:10" x14ac:dyDescent="0.2">
      <c r="A174" s="88"/>
      <c r="B174" s="88"/>
      <c r="C174" s="88"/>
      <c r="D174" s="88"/>
      <c r="E174" s="88"/>
      <c r="F174" s="88"/>
      <c r="G174" s="88"/>
      <c r="H174" s="88"/>
      <c r="I174" s="88"/>
      <c r="J174" s="38"/>
    </row>
    <row r="175" spans="1:10" x14ac:dyDescent="0.2">
      <c r="A175" s="88"/>
      <c r="B175" s="88"/>
      <c r="C175" s="88"/>
      <c r="D175" s="88"/>
      <c r="E175" s="88"/>
      <c r="F175" s="88"/>
      <c r="G175" s="88"/>
      <c r="H175" s="88"/>
      <c r="I175" s="88"/>
      <c r="J175" s="38"/>
    </row>
    <row r="176" spans="1:10" x14ac:dyDescent="0.2">
      <c r="A176" s="88"/>
      <c r="B176" s="88"/>
      <c r="C176" s="88"/>
      <c r="D176" s="88"/>
      <c r="E176" s="88"/>
      <c r="F176" s="88"/>
      <c r="G176" s="88"/>
      <c r="H176" s="88"/>
      <c r="I176" s="88"/>
      <c r="J176" s="38"/>
    </row>
    <row r="177" spans="1:10" x14ac:dyDescent="0.2">
      <c r="A177" s="88"/>
      <c r="B177" s="88"/>
      <c r="C177" s="88"/>
      <c r="D177" s="88"/>
      <c r="E177" s="88"/>
      <c r="F177" s="88"/>
      <c r="G177" s="88"/>
      <c r="H177" s="88"/>
      <c r="I177" s="88"/>
      <c r="J177" s="38"/>
    </row>
    <row r="178" spans="1:10" x14ac:dyDescent="0.2">
      <c r="A178" s="28"/>
      <c r="B178" s="28"/>
      <c r="C178" s="28"/>
      <c r="D178" s="28"/>
      <c r="E178" s="28"/>
      <c r="F178" s="28"/>
      <c r="G178" s="28"/>
      <c r="H178" s="28"/>
      <c r="I178" s="28"/>
    </row>
    <row r="179" spans="1:10" x14ac:dyDescent="0.2">
      <c r="A179" s="28"/>
      <c r="B179" s="28"/>
      <c r="C179" s="28"/>
      <c r="D179" s="28"/>
      <c r="E179" s="28"/>
      <c r="F179" s="28"/>
      <c r="G179" s="28"/>
      <c r="H179" s="28"/>
      <c r="I179" s="28"/>
    </row>
    <row r="180" spans="1:10" x14ac:dyDescent="0.2">
      <c r="A180" s="28"/>
      <c r="B180" s="28"/>
      <c r="C180" s="28"/>
      <c r="D180" s="28"/>
      <c r="E180" s="28"/>
      <c r="F180" s="28"/>
      <c r="G180" s="28"/>
      <c r="H180" s="28"/>
      <c r="I180" s="28"/>
    </row>
    <row r="181" spans="1:10" x14ac:dyDescent="0.2">
      <c r="A181" s="28"/>
      <c r="B181" s="28"/>
      <c r="C181" s="28"/>
      <c r="D181" s="28"/>
      <c r="E181" s="28"/>
      <c r="F181" s="28"/>
      <c r="G181" s="28"/>
      <c r="H181" s="28"/>
      <c r="I181" s="28"/>
    </row>
    <row r="182" spans="1:10" x14ac:dyDescent="0.2">
      <c r="A182" s="28"/>
      <c r="B182" s="28"/>
      <c r="C182" s="28"/>
      <c r="D182" s="28"/>
      <c r="E182" s="28"/>
      <c r="F182" s="28"/>
      <c r="G182" s="28"/>
      <c r="H182" s="28"/>
      <c r="I182" s="28"/>
    </row>
    <row r="183" spans="1:10" x14ac:dyDescent="0.2">
      <c r="A183" s="28"/>
      <c r="B183" s="28"/>
      <c r="C183" s="28"/>
      <c r="D183" s="28"/>
      <c r="E183" s="28"/>
      <c r="F183" s="28"/>
      <c r="G183" s="28"/>
      <c r="H183" s="28"/>
      <c r="I183" s="28"/>
    </row>
    <row r="184" spans="1:10" x14ac:dyDescent="0.2">
      <c r="A184" s="28"/>
      <c r="B184" s="28"/>
      <c r="C184" s="28"/>
      <c r="D184" s="28"/>
      <c r="E184" s="28"/>
      <c r="F184" s="28"/>
      <c r="G184" s="28"/>
      <c r="H184" s="28"/>
      <c r="I184" s="28"/>
    </row>
    <row r="185" spans="1:10" x14ac:dyDescent="0.2">
      <c r="A185" s="28"/>
      <c r="B185" s="28"/>
      <c r="C185" s="28"/>
      <c r="D185" s="28"/>
      <c r="E185" s="28"/>
      <c r="F185" s="28"/>
      <c r="G185" s="28"/>
      <c r="H185" s="28"/>
      <c r="I185" s="28"/>
    </row>
    <row r="186" spans="1:10" x14ac:dyDescent="0.2">
      <c r="A186" s="28"/>
      <c r="B186" s="28"/>
      <c r="C186" s="28"/>
      <c r="D186" s="28"/>
      <c r="E186" s="28"/>
      <c r="F186" s="28"/>
      <c r="G186" s="28"/>
      <c r="H186" s="28"/>
      <c r="I186" s="28"/>
    </row>
    <row r="187" spans="1:10" x14ac:dyDescent="0.2">
      <c r="A187" s="28"/>
      <c r="B187" s="28"/>
      <c r="C187" s="28"/>
      <c r="D187" s="28"/>
      <c r="E187" s="28"/>
      <c r="F187" s="28"/>
      <c r="G187" s="28"/>
      <c r="H187" s="28"/>
      <c r="I187" s="28"/>
    </row>
    <row r="188" spans="1:10" x14ac:dyDescent="0.2">
      <c r="A188" s="28"/>
      <c r="B188" s="28"/>
      <c r="C188" s="28"/>
      <c r="D188" s="28"/>
      <c r="E188" s="28"/>
      <c r="F188" s="28"/>
      <c r="G188" s="28"/>
      <c r="H188" s="28"/>
      <c r="I188" s="28"/>
    </row>
    <row r="189" spans="1:10" x14ac:dyDescent="0.2">
      <c r="A189" s="28"/>
      <c r="B189" s="28"/>
      <c r="C189" s="28"/>
      <c r="D189" s="28"/>
      <c r="E189" s="28"/>
      <c r="F189" s="28"/>
      <c r="G189" s="28"/>
      <c r="H189" s="28"/>
      <c r="I189" s="28"/>
    </row>
    <row r="190" spans="1:10" x14ac:dyDescent="0.2">
      <c r="A190" s="28"/>
      <c r="B190" s="28"/>
      <c r="C190" s="28"/>
      <c r="D190" s="28"/>
      <c r="E190" s="28"/>
      <c r="F190" s="28"/>
      <c r="G190" s="28"/>
      <c r="H190" s="28"/>
      <c r="I190" s="28"/>
    </row>
    <row r="191" spans="1:10" x14ac:dyDescent="0.2">
      <c r="A191" s="28"/>
      <c r="B191" s="28"/>
      <c r="C191" s="28"/>
      <c r="D191" s="28"/>
      <c r="E191" s="28"/>
      <c r="F191" s="28"/>
      <c r="G191" s="28"/>
      <c r="H191" s="28"/>
      <c r="I191" s="28"/>
    </row>
  </sheetData>
  <sheetProtection formatCells="0" formatColumns="0"/>
  <protectedRanges>
    <protectedRange sqref="B4:B5" name="Range2_1"/>
    <protectedRange sqref="A13" name="Range3_1"/>
    <protectedRange sqref="D22:D23 C24:D26 B22:B23 D50:D51 C52:D54 B50:B51 D78:D79 C80:D82 B78:B79 D106:D107 C108:D110 B106:B107 C55:C71 A55:A71 C83:C99 A83:A99 C111:C127 A111:A127 C27:C43 A27:A43" name="Range4"/>
    <protectedRange sqref="B2" name="Range2_2"/>
  </protectedRanges>
  <mergeCells count="8">
    <mergeCell ref="C111:D111"/>
    <mergeCell ref="F111:I111"/>
    <mergeCell ref="F27:I27"/>
    <mergeCell ref="C27:D27"/>
    <mergeCell ref="C55:D55"/>
    <mergeCell ref="F55:I55"/>
    <mergeCell ref="C83:D83"/>
    <mergeCell ref="F83:I8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30"/>
  <sheetViews>
    <sheetView workbookViewId="0">
      <selection activeCell="B9" sqref="B9"/>
    </sheetView>
  </sheetViews>
  <sheetFormatPr defaultRowHeight="12.75" x14ac:dyDescent="0.2"/>
  <cols>
    <col min="1" max="1" width="24.28515625" customWidth="1"/>
    <col min="2" max="2" width="16.7109375" customWidth="1"/>
    <col min="3" max="3" width="25.7109375" customWidth="1"/>
    <col min="5" max="5" width="55.42578125" customWidth="1"/>
  </cols>
  <sheetData>
    <row r="2" spans="1:7" ht="20.25" x14ac:dyDescent="0.2">
      <c r="A2" s="395" t="s">
        <v>29</v>
      </c>
      <c r="B2" s="395"/>
      <c r="C2" s="395"/>
      <c r="D2" s="395"/>
      <c r="E2" s="395"/>
    </row>
    <row r="3" spans="1:7" ht="20.25" x14ac:dyDescent="0.2">
      <c r="A3" s="76" t="s">
        <v>0</v>
      </c>
      <c r="B3" s="77" t="s">
        <v>1</v>
      </c>
      <c r="C3" s="77" t="s">
        <v>62</v>
      </c>
      <c r="D3" s="385" t="s">
        <v>20</v>
      </c>
      <c r="E3" s="386"/>
    </row>
    <row r="4" spans="1:7" ht="20.25" x14ac:dyDescent="0.2">
      <c r="A4" s="144"/>
      <c r="B4" s="150"/>
      <c r="C4" s="145"/>
      <c r="D4" s="389"/>
      <c r="E4" s="390"/>
    </row>
    <row r="5" spans="1:7" ht="20.25" x14ac:dyDescent="0.2">
      <c r="A5" s="144"/>
      <c r="B5" s="150" t="e">
        <f>Inventory!AF166</f>
        <v>#DIV/0!</v>
      </c>
      <c r="C5" s="145"/>
      <c r="D5" s="347" t="s">
        <v>164</v>
      </c>
      <c r="E5" s="348"/>
    </row>
    <row r="6" spans="1:7" ht="20.25" x14ac:dyDescent="0.2">
      <c r="A6" s="144"/>
      <c r="B6" s="150" t="e">
        <f>Inventory!AG166</f>
        <v>#DIV/0!</v>
      </c>
      <c r="C6" s="145"/>
      <c r="D6" s="389" t="s">
        <v>128</v>
      </c>
      <c r="E6" s="390"/>
      <c r="G6" s="55"/>
    </row>
    <row r="7" spans="1:7" ht="20.25" x14ac:dyDescent="0.2">
      <c r="A7" s="144"/>
      <c r="B7" s="150" t="e">
        <f>Inventory!AH166</f>
        <v>#DIV/0!</v>
      </c>
      <c r="C7" s="145"/>
      <c r="D7" s="389" t="s">
        <v>139</v>
      </c>
      <c r="E7" s="390"/>
    </row>
    <row r="8" spans="1:7" ht="20.25" x14ac:dyDescent="0.2">
      <c r="A8" s="144"/>
      <c r="B8" s="150" t="e">
        <f>Inventory!AJ166</f>
        <v>#DIV/0!</v>
      </c>
      <c r="C8" s="145"/>
      <c r="D8" s="343" t="s">
        <v>134</v>
      </c>
      <c r="E8" s="344"/>
    </row>
    <row r="9" spans="1:7" ht="20.25" x14ac:dyDescent="0.2">
      <c r="A9" s="144"/>
      <c r="B9" s="150" t="e">
        <f>Inventory!AI166</f>
        <v>#DIV/0!</v>
      </c>
      <c r="C9" s="145"/>
      <c r="D9" s="389" t="s">
        <v>130</v>
      </c>
      <c r="E9" s="390"/>
    </row>
    <row r="10" spans="1:7" ht="20.25" x14ac:dyDescent="0.2">
      <c r="A10" s="144"/>
      <c r="B10" s="150">
        <f>Inventory!AL166</f>
        <v>0</v>
      </c>
      <c r="C10" s="145"/>
      <c r="D10" s="389" t="s">
        <v>138</v>
      </c>
      <c r="E10" s="390"/>
      <c r="G10" s="55"/>
    </row>
    <row r="11" spans="1:7" ht="20.25" x14ac:dyDescent="0.2">
      <c r="A11" s="144"/>
      <c r="B11" s="150">
        <f>Inventory!AK166</f>
        <v>0</v>
      </c>
      <c r="C11" s="145"/>
      <c r="D11" s="389" t="s">
        <v>142</v>
      </c>
      <c r="E11" s="390"/>
    </row>
    <row r="12" spans="1:7" ht="20.25" x14ac:dyDescent="0.2">
      <c r="A12" s="146"/>
      <c r="B12" s="151">
        <f>Inventory!AD11*Inventory!X166</f>
        <v>7.28</v>
      </c>
      <c r="C12" s="147"/>
      <c r="D12" s="392" t="s">
        <v>167</v>
      </c>
      <c r="E12" s="393"/>
    </row>
    <row r="13" spans="1:7" ht="20.25" x14ac:dyDescent="0.2">
      <c r="A13" s="78" t="s">
        <v>6</v>
      </c>
      <c r="B13" s="152" t="e">
        <f>SUM(B4:B12)</f>
        <v>#DIV/0!</v>
      </c>
      <c r="C13" s="79"/>
      <c r="D13" s="391"/>
      <c r="E13" s="391"/>
    </row>
    <row r="14" spans="1:7" ht="20.25" x14ac:dyDescent="0.3">
      <c r="A14" s="75" t="s">
        <v>101</v>
      </c>
      <c r="B14" s="148">
        <f>Feed!I46+Feed!I74+Feed!I102+Feed!I130</f>
        <v>0</v>
      </c>
      <c r="C14" s="75"/>
      <c r="D14" s="75"/>
      <c r="E14" s="75"/>
    </row>
    <row r="15" spans="1:7" ht="20.25" x14ac:dyDescent="0.3">
      <c r="A15" s="75" t="s">
        <v>63</v>
      </c>
      <c r="B15" s="148" t="e">
        <f>B14+B13</f>
        <v>#DIV/0!</v>
      </c>
      <c r="C15" s="75"/>
      <c r="D15" s="75"/>
      <c r="E15" s="75"/>
    </row>
    <row r="16" spans="1:7" ht="20.25" x14ac:dyDescent="0.3">
      <c r="A16" s="75" t="s">
        <v>95</v>
      </c>
      <c r="B16" s="148" t="e">
        <f>B15/'Purchase Sales'!C43</f>
        <v>#DIV/0!</v>
      </c>
      <c r="C16" s="75"/>
      <c r="D16" s="75"/>
      <c r="E16" s="75"/>
    </row>
    <row r="19" spans="1:5" ht="23.25" x14ac:dyDescent="0.35">
      <c r="A19" s="394" t="s">
        <v>102</v>
      </c>
      <c r="B19" s="394"/>
      <c r="C19" s="394"/>
      <c r="D19" s="394"/>
      <c r="E19" s="394"/>
    </row>
    <row r="20" spans="1:5" ht="20.25" x14ac:dyDescent="0.2">
      <c r="A20" s="76" t="s">
        <v>0</v>
      </c>
      <c r="B20" s="77" t="s">
        <v>1</v>
      </c>
      <c r="C20" s="77" t="s">
        <v>62</v>
      </c>
      <c r="D20" s="385" t="s">
        <v>20</v>
      </c>
      <c r="E20" s="386"/>
    </row>
    <row r="21" spans="1:5" ht="20.25" x14ac:dyDescent="0.2">
      <c r="A21" s="142"/>
      <c r="B21" s="149"/>
      <c r="C21" s="143"/>
      <c r="D21" s="387"/>
      <c r="E21" s="388"/>
    </row>
    <row r="22" spans="1:5" ht="20.25" x14ac:dyDescent="0.2">
      <c r="A22" s="144"/>
      <c r="B22" s="150"/>
      <c r="C22" s="145"/>
      <c r="D22" s="389"/>
      <c r="E22" s="390"/>
    </row>
    <row r="23" spans="1:5" ht="20.25" x14ac:dyDescent="0.2">
      <c r="A23" s="144"/>
      <c r="B23" s="150"/>
      <c r="C23" s="145"/>
      <c r="D23" s="389"/>
      <c r="E23" s="390"/>
    </row>
    <row r="24" spans="1:5" ht="20.25" x14ac:dyDescent="0.2">
      <c r="A24" s="144"/>
      <c r="B24" s="150"/>
      <c r="C24" s="145"/>
      <c r="D24" s="389"/>
      <c r="E24" s="390"/>
    </row>
    <row r="25" spans="1:5" ht="20.25" x14ac:dyDescent="0.2">
      <c r="A25" s="144"/>
      <c r="B25" s="150"/>
      <c r="C25" s="145"/>
      <c r="D25" s="389"/>
      <c r="E25" s="390"/>
    </row>
    <row r="26" spans="1:5" ht="20.25" x14ac:dyDescent="0.2">
      <c r="A26" s="144"/>
      <c r="B26" s="150"/>
      <c r="C26" s="145"/>
      <c r="D26" s="389"/>
      <c r="E26" s="390"/>
    </row>
    <row r="27" spans="1:5" ht="20.25" x14ac:dyDescent="0.2">
      <c r="A27" s="144"/>
      <c r="B27" s="150"/>
      <c r="C27" s="145"/>
      <c r="D27" s="389"/>
      <c r="E27" s="390"/>
    </row>
    <row r="28" spans="1:5" ht="20.25" x14ac:dyDescent="0.2">
      <c r="A28" s="146"/>
      <c r="B28" s="151"/>
      <c r="C28" s="147"/>
      <c r="D28" s="392"/>
      <c r="E28" s="393"/>
    </row>
    <row r="29" spans="1:5" ht="20.25" x14ac:dyDescent="0.2">
      <c r="A29" s="78" t="s">
        <v>6</v>
      </c>
      <c r="B29" s="152">
        <f>SUM(B21:B28)</f>
        <v>0</v>
      </c>
      <c r="C29" s="79"/>
      <c r="D29" s="391"/>
      <c r="E29" s="391"/>
    </row>
    <row r="30" spans="1:5" ht="20.25" x14ac:dyDescent="0.3">
      <c r="A30" s="75" t="s">
        <v>103</v>
      </c>
      <c r="B30" s="148" t="e">
        <f>B29/'Purchase Sales'!C43</f>
        <v>#DIV/0!</v>
      </c>
    </row>
  </sheetData>
  <mergeCells count="21">
    <mergeCell ref="D29:E29"/>
    <mergeCell ref="D23:E23"/>
    <mergeCell ref="D25:E25"/>
    <mergeCell ref="D26:E26"/>
    <mergeCell ref="D27:E27"/>
    <mergeCell ref="D28:E28"/>
    <mergeCell ref="D24:E24"/>
    <mergeCell ref="D10:E10"/>
    <mergeCell ref="A19:E19"/>
    <mergeCell ref="A2:E2"/>
    <mergeCell ref="D7:E7"/>
    <mergeCell ref="D9:E9"/>
    <mergeCell ref="D4:E4"/>
    <mergeCell ref="D3:E3"/>
    <mergeCell ref="D6:E6"/>
    <mergeCell ref="D20:E20"/>
    <mergeCell ref="D21:E21"/>
    <mergeCell ref="D22:E22"/>
    <mergeCell ref="D13:E13"/>
    <mergeCell ref="D11:E11"/>
    <mergeCell ref="D12:E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171"/>
  <sheetViews>
    <sheetView tabSelected="1" zoomScale="70" zoomScaleNormal="70" zoomScaleSheetLayoutView="50" workbookViewId="0">
      <pane ySplit="14" topLeftCell="A15" activePane="bottomLeft" state="frozen"/>
      <selection pane="bottomLeft" activeCell="L85" sqref="L85"/>
    </sheetView>
  </sheetViews>
  <sheetFormatPr defaultRowHeight="12.75" x14ac:dyDescent="0.2"/>
  <cols>
    <col min="2" max="2" width="14.85546875" bestFit="1" customWidth="1"/>
    <col min="3" max="3" width="10" customWidth="1"/>
    <col min="4" max="4" width="9.42578125" customWidth="1"/>
    <col min="5" max="5" width="8.42578125" customWidth="1"/>
    <col min="6" max="6" width="6" customWidth="1"/>
    <col min="7" max="7" width="8.42578125" customWidth="1"/>
    <col min="8" max="9" width="12" customWidth="1"/>
    <col min="10" max="10" width="7.42578125" customWidth="1"/>
    <col min="11" max="11" width="8.28515625" customWidth="1"/>
    <col min="12" max="12" width="7.28515625" customWidth="1"/>
    <col min="13" max="13" width="7.42578125" customWidth="1"/>
    <col min="14" max="14" width="7.7109375" customWidth="1"/>
    <col min="15" max="18" width="7.28515625" customWidth="1"/>
    <col min="19" max="20" width="10.5703125" customWidth="1"/>
    <col min="21" max="21" width="7.28515625" customWidth="1"/>
    <col min="22" max="23" width="10.5703125" customWidth="1"/>
    <col min="24" max="24" width="13.5703125" customWidth="1"/>
    <col min="25" max="26" width="13.28515625" customWidth="1"/>
    <col min="27" max="27" width="13.42578125" customWidth="1"/>
    <col min="30" max="30" width="9.28515625" customWidth="1"/>
    <col min="31" max="31" width="13.7109375" customWidth="1"/>
    <col min="32" max="32" width="8.7109375" hidden="1" customWidth="1"/>
    <col min="33" max="33" width="7" hidden="1" customWidth="1"/>
    <col min="34" max="34" width="6.5703125" hidden="1" customWidth="1"/>
    <col min="35" max="36" width="7.28515625" hidden="1" customWidth="1"/>
    <col min="37" max="37" width="5" hidden="1" customWidth="1"/>
    <col min="38" max="38" width="0.5703125" customWidth="1"/>
    <col min="39" max="39" width="10.5703125" customWidth="1"/>
  </cols>
  <sheetData>
    <row r="1" spans="1:38" s="74" customFormat="1" ht="19.899999999999999" customHeight="1" x14ac:dyDescent="0.25">
      <c r="A1" s="166"/>
      <c r="B1" s="167" t="s">
        <v>75</v>
      </c>
      <c r="C1" s="167">
        <f>'Purchase Sales'!G1</f>
        <v>0</v>
      </c>
      <c r="D1" s="166"/>
      <c r="E1" s="166"/>
      <c r="F1" s="167" t="s">
        <v>76</v>
      </c>
      <c r="G1" s="166"/>
      <c r="H1" s="167">
        <f>'Purchase Sales'!C15</f>
        <v>0</v>
      </c>
      <c r="I1" s="167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310"/>
      <c r="AD1" s="46" t="s">
        <v>137</v>
      </c>
      <c r="AE1" s="46"/>
    </row>
    <row r="2" spans="1:38" s="74" customFormat="1" ht="19.899999999999999" customHeight="1" x14ac:dyDescent="0.2">
      <c r="A2" s="168" t="s">
        <v>83</v>
      </c>
      <c r="B2" s="265"/>
      <c r="C2" s="265"/>
      <c r="D2" s="265" t="s">
        <v>112</v>
      </c>
      <c r="E2" s="265"/>
      <c r="F2" s="169"/>
      <c r="G2" s="169"/>
      <c r="H2" s="169"/>
      <c r="I2" s="169"/>
      <c r="J2" s="169"/>
      <c r="K2" s="168" t="s">
        <v>84</v>
      </c>
      <c r="L2" s="169"/>
      <c r="M2" s="169"/>
      <c r="N2" s="169"/>
      <c r="O2" s="169"/>
      <c r="P2" s="169"/>
      <c r="Q2" s="265" t="s">
        <v>125</v>
      </c>
      <c r="R2" s="265" t="s">
        <v>124</v>
      </c>
      <c r="S2" s="265"/>
      <c r="T2" s="265"/>
      <c r="U2" s="169"/>
      <c r="V2" s="265"/>
      <c r="W2" s="265"/>
      <c r="X2" s="265"/>
      <c r="Y2" s="169"/>
      <c r="Z2" s="169"/>
      <c r="AA2" s="166"/>
      <c r="AB2" s="166"/>
      <c r="AC2" s="46"/>
      <c r="AD2" s="46"/>
      <c r="AE2" s="46"/>
    </row>
    <row r="3" spans="1:38" s="74" customFormat="1" ht="19.899999999999999" customHeight="1" x14ac:dyDescent="0.2">
      <c r="A3" s="265" t="s">
        <v>150</v>
      </c>
      <c r="B3" s="265"/>
      <c r="C3" s="265"/>
      <c r="D3" s="265" t="s">
        <v>151</v>
      </c>
      <c r="E3" s="265"/>
      <c r="F3" s="169"/>
      <c r="G3" s="169"/>
      <c r="H3" s="169"/>
      <c r="I3" s="169"/>
      <c r="J3" s="169"/>
      <c r="K3" s="265" t="s">
        <v>146</v>
      </c>
      <c r="L3" s="169"/>
      <c r="M3" s="169"/>
      <c r="N3" s="169"/>
      <c r="O3" s="169"/>
      <c r="P3" s="169"/>
      <c r="Q3" s="265" t="s">
        <v>163</v>
      </c>
      <c r="R3" s="265" t="s">
        <v>164</v>
      </c>
      <c r="S3" s="265"/>
      <c r="T3" s="265"/>
      <c r="U3" s="169"/>
      <c r="V3" s="265"/>
      <c r="W3" s="265"/>
      <c r="X3" s="265"/>
      <c r="Y3" s="169"/>
      <c r="Z3" s="169"/>
      <c r="AA3" s="166"/>
      <c r="AB3" s="166"/>
      <c r="AC3" s="46" t="s">
        <v>123</v>
      </c>
      <c r="AD3" s="46">
        <v>4.0599999999999997E-2</v>
      </c>
      <c r="AE3" s="46"/>
    </row>
    <row r="4" spans="1:38" s="74" customFormat="1" ht="19.899999999999999" customHeight="1" x14ac:dyDescent="0.2">
      <c r="A4" s="265" t="s">
        <v>111</v>
      </c>
      <c r="B4" s="265"/>
      <c r="C4" s="265"/>
      <c r="D4" s="265" t="s">
        <v>152</v>
      </c>
      <c r="E4" s="265"/>
      <c r="F4" s="169"/>
      <c r="G4" s="169"/>
      <c r="H4" s="169"/>
      <c r="I4" s="169"/>
      <c r="J4" s="169"/>
      <c r="K4" s="265" t="s">
        <v>145</v>
      </c>
      <c r="L4" s="169"/>
      <c r="M4" s="169"/>
      <c r="N4" s="169"/>
      <c r="O4" s="169"/>
      <c r="P4" s="169"/>
      <c r="Q4" s="265" t="s">
        <v>126</v>
      </c>
      <c r="R4" s="265" t="s">
        <v>123</v>
      </c>
      <c r="S4" s="265"/>
      <c r="T4" s="265"/>
      <c r="U4" s="169"/>
      <c r="V4" s="265"/>
      <c r="W4" s="265"/>
      <c r="X4" s="265"/>
      <c r="Y4" s="169"/>
      <c r="Z4" s="169"/>
      <c r="AA4" s="166"/>
      <c r="AB4" s="166"/>
      <c r="AC4" s="310" t="s">
        <v>164</v>
      </c>
      <c r="AD4" s="74">
        <f>110.23/100</f>
        <v>1.1023000000000001</v>
      </c>
    </row>
    <row r="5" spans="1:38" s="74" customFormat="1" ht="19.899999999999999" customHeight="1" x14ac:dyDescent="0.2">
      <c r="A5" s="265" t="s">
        <v>153</v>
      </c>
      <c r="B5" s="265"/>
      <c r="C5" s="265"/>
      <c r="D5" s="265" t="s">
        <v>154</v>
      </c>
      <c r="E5" s="265"/>
      <c r="F5" s="169"/>
      <c r="G5" s="169"/>
      <c r="H5" s="169"/>
      <c r="I5" s="169"/>
      <c r="J5" s="169"/>
      <c r="K5" s="265" t="s">
        <v>147</v>
      </c>
      <c r="L5" s="169"/>
      <c r="M5" s="169"/>
      <c r="N5" s="169"/>
      <c r="O5" s="169"/>
      <c r="P5" s="169"/>
      <c r="Q5" s="265" t="s">
        <v>127</v>
      </c>
      <c r="R5" s="265" t="s">
        <v>128</v>
      </c>
      <c r="S5" s="265"/>
      <c r="T5" s="265"/>
      <c r="U5" s="169"/>
      <c r="V5" s="265"/>
      <c r="W5" s="265"/>
      <c r="X5" s="265"/>
      <c r="Y5" s="169"/>
      <c r="Z5" s="169"/>
      <c r="AA5" s="166"/>
      <c r="AB5" s="166"/>
      <c r="AC5" s="46" t="s">
        <v>128</v>
      </c>
      <c r="AD5" s="46">
        <f>90.59/100</f>
        <v>0.90590000000000004</v>
      </c>
      <c r="AE5" s="46"/>
    </row>
    <row r="6" spans="1:38" s="74" customFormat="1" ht="19.899999999999999" customHeight="1" x14ac:dyDescent="0.25">
      <c r="A6" s="265" t="s">
        <v>155</v>
      </c>
      <c r="B6" s="167"/>
      <c r="C6" s="265"/>
      <c r="D6" s="265" t="s">
        <v>156</v>
      </c>
      <c r="E6" s="265"/>
      <c r="F6" s="169"/>
      <c r="G6" s="169"/>
      <c r="H6" s="169"/>
      <c r="I6" s="169"/>
      <c r="J6" s="169"/>
      <c r="K6" s="265" t="s">
        <v>148</v>
      </c>
      <c r="L6" s="169"/>
      <c r="M6" s="169"/>
      <c r="N6" s="169"/>
      <c r="O6" s="169"/>
      <c r="P6" s="169"/>
      <c r="Q6" s="265" t="s">
        <v>129</v>
      </c>
      <c r="R6" s="265" t="s">
        <v>130</v>
      </c>
      <c r="S6" s="265"/>
      <c r="T6" s="265"/>
      <c r="U6" s="169"/>
      <c r="V6" s="265"/>
      <c r="W6" s="265"/>
      <c r="X6" s="265"/>
      <c r="Y6" s="265"/>
      <c r="Z6" s="265"/>
      <c r="AA6" s="166"/>
      <c r="AB6" s="166"/>
      <c r="AC6" s="46" t="s">
        <v>130</v>
      </c>
      <c r="AD6" s="46">
        <v>0.71</v>
      </c>
      <c r="AE6" s="46"/>
    </row>
    <row r="7" spans="1:38" s="74" customFormat="1" ht="19.899999999999999" customHeight="1" x14ac:dyDescent="0.25">
      <c r="A7" s="265" t="s">
        <v>157</v>
      </c>
      <c r="B7" s="167"/>
      <c r="C7" s="166"/>
      <c r="D7" s="265" t="s">
        <v>158</v>
      </c>
      <c r="E7" s="265"/>
      <c r="F7" s="166"/>
      <c r="G7" s="166"/>
      <c r="H7" s="166"/>
      <c r="I7" s="166"/>
      <c r="J7" s="166"/>
      <c r="K7" s="169"/>
      <c r="L7" s="166"/>
      <c r="M7" s="166"/>
      <c r="N7" s="166"/>
      <c r="O7" s="166"/>
      <c r="P7" s="166"/>
      <c r="Q7" s="265" t="s">
        <v>131</v>
      </c>
      <c r="R7" s="265" t="s">
        <v>132</v>
      </c>
      <c r="S7" s="265"/>
      <c r="T7" s="265"/>
      <c r="U7" s="166"/>
      <c r="V7" s="265"/>
      <c r="W7" s="265"/>
      <c r="X7" s="265"/>
      <c r="Y7" s="265"/>
      <c r="Z7" s="265"/>
      <c r="AA7" s="166"/>
      <c r="AB7" s="166"/>
      <c r="AC7" s="46" t="s">
        <v>134</v>
      </c>
      <c r="AD7" s="46">
        <v>0.27</v>
      </c>
      <c r="AE7" s="46"/>
    </row>
    <row r="8" spans="1:38" s="74" customFormat="1" ht="19.899999999999999" customHeight="1" x14ac:dyDescent="0.25">
      <c r="A8" s="265" t="s">
        <v>113</v>
      </c>
      <c r="B8" s="167"/>
      <c r="C8" s="166"/>
      <c r="D8" s="265" t="s">
        <v>159</v>
      </c>
      <c r="E8" s="265"/>
      <c r="F8" s="166"/>
      <c r="G8" s="166"/>
      <c r="H8" s="166"/>
      <c r="I8" s="166"/>
      <c r="J8" s="166"/>
      <c r="K8" s="169"/>
      <c r="L8" s="166"/>
      <c r="M8" s="166"/>
      <c r="N8" s="166"/>
      <c r="O8" s="166"/>
      <c r="P8" s="166"/>
      <c r="Q8" s="265" t="s">
        <v>133</v>
      </c>
      <c r="R8" s="265" t="s">
        <v>134</v>
      </c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46" t="s">
        <v>136</v>
      </c>
      <c r="AD8" s="46">
        <v>0.34939999999999999</v>
      </c>
      <c r="AE8" s="46"/>
    </row>
    <row r="9" spans="1:38" s="74" customFormat="1" ht="19.899999999999999" customHeight="1" x14ac:dyDescent="0.25">
      <c r="A9" s="265" t="s">
        <v>160</v>
      </c>
      <c r="B9" s="167"/>
      <c r="C9" s="166"/>
      <c r="D9" s="265" t="s">
        <v>161</v>
      </c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265" t="s">
        <v>135</v>
      </c>
      <c r="R9" s="265" t="s">
        <v>136</v>
      </c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46" t="s">
        <v>142</v>
      </c>
      <c r="AD9" s="46">
        <v>0.1075</v>
      </c>
      <c r="AE9" s="46" t="s">
        <v>143</v>
      </c>
    </row>
    <row r="10" spans="1:38" s="74" customFormat="1" ht="19.899999999999999" customHeight="1" x14ac:dyDescent="0.25">
      <c r="A10" s="265" t="s">
        <v>162</v>
      </c>
      <c r="B10" s="167"/>
      <c r="C10" s="166"/>
      <c r="D10" s="265" t="s">
        <v>114</v>
      </c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46" t="s">
        <v>144</v>
      </c>
      <c r="AD10" s="46">
        <v>3.5889999999999998E-2</v>
      </c>
      <c r="AE10" s="46" t="s">
        <v>143</v>
      </c>
    </row>
    <row r="11" spans="1:38" s="74" customFormat="1" ht="1.1499999999999999" customHeight="1" x14ac:dyDescent="0.25">
      <c r="A11" s="265"/>
      <c r="B11" s="167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46" t="s">
        <v>166</v>
      </c>
      <c r="AD11" s="46">
        <v>0.26</v>
      </c>
      <c r="AE11" s="46"/>
    </row>
    <row r="12" spans="1:38" s="74" customFormat="1" ht="1.1499999999999999" customHeight="1" thickBot="1" x14ac:dyDescent="0.3">
      <c r="A12" s="169"/>
      <c r="B12" s="166"/>
      <c r="C12" s="167" t="s">
        <v>78</v>
      </c>
      <c r="D12" s="166"/>
      <c r="E12" s="167" t="s">
        <v>79</v>
      </c>
      <c r="F12" s="167" t="s">
        <v>80</v>
      </c>
      <c r="G12" s="166"/>
      <c r="H12" s="166"/>
      <c r="I12" s="166"/>
      <c r="J12" s="166"/>
      <c r="K12" s="166"/>
      <c r="L12" s="167" t="s">
        <v>81</v>
      </c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7" t="s">
        <v>82</v>
      </c>
      <c r="AC12" s="46"/>
      <c r="AD12" s="46"/>
      <c r="AE12" s="46"/>
    </row>
    <row r="13" spans="1:38" s="74" customFormat="1" ht="30" customHeight="1" x14ac:dyDescent="0.2">
      <c r="A13" s="170" t="s">
        <v>77</v>
      </c>
      <c r="B13" s="171" t="s">
        <v>0</v>
      </c>
      <c r="C13" s="171" t="s">
        <v>51</v>
      </c>
      <c r="D13" s="171" t="s">
        <v>86</v>
      </c>
      <c r="E13" s="321" t="s">
        <v>87</v>
      </c>
      <c r="F13" s="325" t="s">
        <v>87</v>
      </c>
      <c r="G13" s="326" t="s">
        <v>116</v>
      </c>
      <c r="H13" s="326" t="s">
        <v>117</v>
      </c>
      <c r="I13" s="326" t="s">
        <v>149</v>
      </c>
      <c r="J13" s="326" t="s">
        <v>115</v>
      </c>
      <c r="K13" s="327" t="s">
        <v>51</v>
      </c>
      <c r="L13" s="325" t="s">
        <v>88</v>
      </c>
      <c r="M13" s="326" t="s">
        <v>89</v>
      </c>
      <c r="N13" s="326" t="s">
        <v>120</v>
      </c>
      <c r="O13" s="326" t="s">
        <v>88</v>
      </c>
      <c r="P13" s="326" t="s">
        <v>89</v>
      </c>
      <c r="Q13" s="326" t="s">
        <v>119</v>
      </c>
      <c r="R13" s="326" t="s">
        <v>88</v>
      </c>
      <c r="S13" s="326" t="s">
        <v>89</v>
      </c>
      <c r="T13" s="326" t="s">
        <v>119</v>
      </c>
      <c r="U13" s="326" t="s">
        <v>88</v>
      </c>
      <c r="V13" s="326" t="s">
        <v>89</v>
      </c>
      <c r="W13" s="340" t="s">
        <v>119</v>
      </c>
      <c r="X13" s="327" t="s">
        <v>149</v>
      </c>
      <c r="Y13" s="323" t="s">
        <v>90</v>
      </c>
      <c r="Z13" s="171" t="s">
        <v>140</v>
      </c>
      <c r="AA13" s="321" t="s">
        <v>122</v>
      </c>
      <c r="AB13" s="396" t="s">
        <v>172</v>
      </c>
      <c r="AC13" s="397"/>
      <c r="AD13" s="397"/>
      <c r="AE13" s="398"/>
    </row>
    <row r="14" spans="1:38" s="74" customFormat="1" ht="30" customHeight="1" thickBot="1" x14ac:dyDescent="0.25">
      <c r="A14" s="170" t="s">
        <v>85</v>
      </c>
      <c r="B14" s="171"/>
      <c r="C14" s="171"/>
      <c r="D14" s="171"/>
      <c r="E14" s="321"/>
      <c r="F14" s="328"/>
      <c r="G14" s="171"/>
      <c r="H14" s="171"/>
      <c r="I14" s="171"/>
      <c r="J14" s="171"/>
      <c r="K14" s="329"/>
      <c r="L14" s="328"/>
      <c r="M14" s="171"/>
      <c r="N14" s="171" t="s">
        <v>121</v>
      </c>
      <c r="O14" s="171"/>
      <c r="P14" s="171"/>
      <c r="Q14" s="171" t="s">
        <v>121</v>
      </c>
      <c r="R14" s="171"/>
      <c r="S14" s="171"/>
      <c r="T14" s="171" t="s">
        <v>121</v>
      </c>
      <c r="U14" s="171"/>
      <c r="V14" s="171"/>
      <c r="W14" s="321" t="s">
        <v>121</v>
      </c>
      <c r="X14" s="329"/>
      <c r="Y14" s="323"/>
      <c r="Z14" s="171"/>
      <c r="AA14" s="321"/>
      <c r="AB14" s="399"/>
      <c r="AC14" s="400"/>
      <c r="AD14" s="400"/>
      <c r="AE14" s="401"/>
      <c r="AF14" s="310" t="s">
        <v>164</v>
      </c>
      <c r="AG14" s="310" t="s">
        <v>128</v>
      </c>
      <c r="AH14" s="311" t="s">
        <v>136</v>
      </c>
      <c r="AI14" s="311" t="s">
        <v>141</v>
      </c>
      <c r="AJ14" s="311" t="s">
        <v>134</v>
      </c>
      <c r="AK14" s="311" t="s">
        <v>142</v>
      </c>
      <c r="AL14" s="311" t="s">
        <v>144</v>
      </c>
    </row>
    <row r="15" spans="1:38" s="74" customFormat="1" ht="30" customHeight="1" x14ac:dyDescent="0.2">
      <c r="A15" s="46">
        <v>0</v>
      </c>
      <c r="B15" s="165">
        <f>'Purchase Sales'!B11</f>
        <v>0</v>
      </c>
      <c r="C15" s="164">
        <f>D15</f>
        <v>0</v>
      </c>
      <c r="D15" s="164">
        <f>IF(B15='Purchase Sales'!B$12,'Purchase Sales'!C$12)+IF(Inventory!B15='Purchase Sales'!B$13,'Purchase Sales'!C$13)+IF(Inventory!B15='Purchase Sales'!B$14,'Purchase Sales'!C$14)+'Purchase Sales'!C11</f>
        <v>0</v>
      </c>
      <c r="E15" s="322">
        <f>IF(B15='Purchase Sales'!A$22,'Purchase Sales'!C$22)+IF(Inventory!B15='Purchase Sales'!A$23,'Purchase Sales'!C$23)+IF(Inventory!B15='Purchase Sales'!A$24,'Purchase Sales'!C$24)+IF(Inventory!B15='Purchase Sales'!A$25,'Purchase Sales'!C$25)+IF(Inventory!B15='Purchase Sales'!A$26,'Purchase Sales'!C$26)+IF(Inventory!B15='Purchase Sales'!A$27,'Purchase Sales'!C$27)+IF(Inventory!B15='Purchase Sales'!A$28,'Purchase Sales'!C$28)+IF(Inventory!B15='Purchase Sales'!A$29,'Purchase Sales'!C$29)+IF(Inventory!B15='Purchase Sales'!A$30,'Purchase Sales'!C$30)+IF(Inventory!B15='Purchase Sales'!A$31,'Purchase Sales'!C$31)+IF(Inventory!B15='Purchase Sales'!A$32,'Purchase Sales'!C$32)+IF(Inventory!B15='Purchase Sales'!A$33,'Purchase Sales'!C$33)+IF(Inventory!B15='Purchase Sales'!A$34,'Purchase Sales'!C$34)+IF(Inventory!B15='Purchase Sales'!A$35,'Purchase Sales'!C$35)+IF(Inventory!B15='Purchase Sales'!A$36,'Purchase Sales'!C$36)+IF(Inventory!B15='Purchase Sales'!A$37,'Purchase Sales'!C$37)+IF(Inventory!B15='Purchase Sales'!A$38,'Purchase Sales'!C$38)+IF(Inventory!B15='Purchase Sales'!A$39,'Purchase Sales'!C$39)+IF(Inventory!B15='Purchase Sales'!A$40,'Purchase Sales'!C$40)+IF(Inventory!B15='Purchase Sales'!A$41,'Purchase Sales'!C$41)+IF(Inventory!B15='Purchase Sales'!A$42,'Purchase Sales'!C$42)</f>
        <v>0</v>
      </c>
      <c r="F15" s="330"/>
      <c r="G15" s="172"/>
      <c r="H15" s="172"/>
      <c r="I15" s="320"/>
      <c r="J15" s="304" t="e">
        <f>'Purchase Sales'!E15</f>
        <v>#DIV/0!</v>
      </c>
      <c r="K15" s="331"/>
      <c r="L15" s="336"/>
      <c r="M15" s="304" t="s">
        <v>163</v>
      </c>
      <c r="N15" s="305" t="e">
        <f>J15/45*2.27</f>
        <v>#DIV/0!</v>
      </c>
      <c r="O15" s="313"/>
      <c r="P15" s="304" t="str">
        <f>Q9</f>
        <v xml:space="preserve">W </v>
      </c>
      <c r="Q15" s="305" t="e">
        <f>J15/10</f>
        <v>#DIV/0!</v>
      </c>
      <c r="R15" s="313"/>
      <c r="S15" s="317" t="e">
        <f t="shared" ref="S15:S46" si="0">IF(J15&lt;100,Q$6,0)</f>
        <v>#DIV/0!</v>
      </c>
      <c r="T15" s="318" t="e">
        <f>J15/45*3</f>
        <v>#DIV/0!</v>
      </c>
      <c r="U15" s="313"/>
      <c r="V15" s="317" t="e">
        <f t="shared" ref="V15:V46" si="1">IF(J15&lt;100,Q$8,0)</f>
        <v>#DIV/0!</v>
      </c>
      <c r="W15" s="341" t="e">
        <f>J15/45*1</f>
        <v>#DIV/0!</v>
      </c>
      <c r="X15" s="345"/>
      <c r="Y15" s="324"/>
      <c r="Z15" s="313"/>
      <c r="AA15" s="313">
        <v>12</v>
      </c>
      <c r="AB15" s="173"/>
      <c r="AC15" s="174"/>
      <c r="AD15" s="174"/>
      <c r="AE15" s="175"/>
      <c r="AF15" s="319" t="e">
        <f t="shared" ref="AF15:AF54" si="2">L15*N15*AD$4</f>
        <v>#DIV/0!</v>
      </c>
      <c r="AG15" s="319"/>
      <c r="AH15" s="319" t="e">
        <f t="shared" ref="AH15:AH46" si="3">O15*Q15*$AD$8</f>
        <v>#DIV/0!</v>
      </c>
      <c r="AI15" s="319" t="e">
        <f>T15*R15*AD$6</f>
        <v>#DIV/0!</v>
      </c>
      <c r="AJ15" s="319" t="e">
        <f t="shared" ref="AJ15:AJ46" si="4">W15*U15*AD$7</f>
        <v>#DIV/0!</v>
      </c>
      <c r="AK15" s="74">
        <f t="shared" ref="AK15:AK46" si="5">IF(Y15=2,Z15*AD$9,0)</f>
        <v>0</v>
      </c>
      <c r="AL15" s="74">
        <f t="shared" ref="AL15:AL46" si="6">IF(Y15=1,Z15*AD$10,0)</f>
        <v>0</v>
      </c>
    </row>
    <row r="16" spans="1:38" s="74" customFormat="1" ht="30" customHeight="1" x14ac:dyDescent="0.2">
      <c r="A16" s="46">
        <f>A15+1</f>
        <v>1</v>
      </c>
      <c r="B16" s="165">
        <f>B15+1</f>
        <v>1</v>
      </c>
      <c r="C16" s="185">
        <f t="shared" ref="C16:C47" si="7">C15+D16-E16-F16</f>
        <v>0</v>
      </c>
      <c r="D16" s="164">
        <f>IF(B16='Purchase Sales'!B$12,'Purchase Sales'!C$12)+IF(Inventory!B16='Purchase Sales'!B$13,'Purchase Sales'!C$13)+IF(Inventory!B16='Purchase Sales'!B$14,'Purchase Sales'!C$14)</f>
        <v>0</v>
      </c>
      <c r="E16" s="322">
        <f>IF(B16='Purchase Sales'!A$22,'Purchase Sales'!C$22)+IF(Inventory!B16='Purchase Sales'!A$23,'Purchase Sales'!C$23)+IF(Inventory!B16='Purchase Sales'!A$24,'Purchase Sales'!C$24)+IF(Inventory!B16='Purchase Sales'!A$25,'Purchase Sales'!C$25)+IF(Inventory!B16='Purchase Sales'!A$26,'Purchase Sales'!C$26)+IF(Inventory!B16='Purchase Sales'!A$27,'Purchase Sales'!C$27)+IF(Inventory!B16='Purchase Sales'!A$28,'Purchase Sales'!C$28)+IF(Inventory!B16='Purchase Sales'!A$29,'Purchase Sales'!C$29)+IF(Inventory!B16='Purchase Sales'!A$30,'Purchase Sales'!C$30)+IF(Inventory!B16='Purchase Sales'!A$31,'Purchase Sales'!C$31)+IF(Inventory!B16='Purchase Sales'!A$32,'Purchase Sales'!C$32)+IF(Inventory!B16='Purchase Sales'!A$33,'Purchase Sales'!C$33)+IF(Inventory!B16='Purchase Sales'!A$34,'Purchase Sales'!C$34)+IF(Inventory!B16='Purchase Sales'!A$35,'Purchase Sales'!C$35)+IF(Inventory!B16='Purchase Sales'!A$36,'Purchase Sales'!C$36)+IF(Inventory!B16='Purchase Sales'!A$37,'Purchase Sales'!C$37)+IF(Inventory!B16='Purchase Sales'!A$38,'Purchase Sales'!C$38)+IF(Inventory!B16='Purchase Sales'!A$39,'Purchase Sales'!C$39)+IF(Inventory!B16='Purchase Sales'!A$40,'Purchase Sales'!C$40)+IF(Inventory!B16='Purchase Sales'!A$41,'Purchase Sales'!C$41)+IF(Inventory!B16='Purchase Sales'!A$42,'Purchase Sales'!C$42)</f>
        <v>0</v>
      </c>
      <c r="F16" s="330"/>
      <c r="G16" s="172"/>
      <c r="H16" s="172"/>
      <c r="I16" s="320"/>
      <c r="J16" s="304" t="e">
        <f>IF(J15&lt;115,J15+0.85,115)</f>
        <v>#DIV/0!</v>
      </c>
      <c r="K16" s="331"/>
      <c r="L16" s="336"/>
      <c r="M16" s="304" t="str">
        <f>M15</f>
        <v>E</v>
      </c>
      <c r="N16" s="305" t="e">
        <f t="shared" ref="N16:N44" si="8">J16/45*2.27</f>
        <v>#DIV/0!</v>
      </c>
      <c r="O16" s="313"/>
      <c r="P16" s="304" t="str">
        <f>P15</f>
        <v xml:space="preserve">W </v>
      </c>
      <c r="Q16" s="305" t="e">
        <f t="shared" ref="Q16:Q79" si="9">J16/10</f>
        <v>#DIV/0!</v>
      </c>
      <c r="R16" s="313"/>
      <c r="S16" s="317" t="e">
        <f t="shared" si="0"/>
        <v>#DIV/0!</v>
      </c>
      <c r="T16" s="318" t="e">
        <f t="shared" ref="T16:T79" si="10">J16/45*3</f>
        <v>#DIV/0!</v>
      </c>
      <c r="U16" s="313"/>
      <c r="V16" s="317" t="e">
        <f t="shared" si="1"/>
        <v>#DIV/0!</v>
      </c>
      <c r="W16" s="341" t="e">
        <f>J16/45*1</f>
        <v>#DIV/0!</v>
      </c>
      <c r="X16" s="345"/>
      <c r="Y16" s="324"/>
      <c r="Z16" s="313"/>
      <c r="AA16" s="313"/>
      <c r="AB16" s="173"/>
      <c r="AC16" s="174"/>
      <c r="AD16" s="174"/>
      <c r="AE16" s="175"/>
      <c r="AF16" s="319" t="e">
        <f t="shared" si="2"/>
        <v>#DIV/0!</v>
      </c>
      <c r="AG16" s="319"/>
      <c r="AH16" s="319" t="e">
        <f t="shared" si="3"/>
        <v>#DIV/0!</v>
      </c>
      <c r="AI16" s="319" t="e">
        <f t="shared" ref="AI16:AI79" si="11">T16*R16*AD$6</f>
        <v>#DIV/0!</v>
      </c>
      <c r="AJ16" s="319" t="e">
        <f t="shared" si="4"/>
        <v>#DIV/0!</v>
      </c>
      <c r="AK16" s="74">
        <f t="shared" si="5"/>
        <v>0</v>
      </c>
      <c r="AL16" s="74">
        <f t="shared" si="6"/>
        <v>0</v>
      </c>
    </row>
    <row r="17" spans="1:38" s="74" customFormat="1" ht="30" customHeight="1" x14ac:dyDescent="0.35">
      <c r="A17" s="46">
        <f>A16+1</f>
        <v>2</v>
      </c>
      <c r="B17" s="165">
        <f t="shared" ref="B17:B45" si="12">B16+1</f>
        <v>2</v>
      </c>
      <c r="C17" s="185">
        <f t="shared" si="7"/>
        <v>0</v>
      </c>
      <c r="D17" s="164">
        <f>IF(B17='Purchase Sales'!B$12,'Purchase Sales'!C$12)+IF(Inventory!B17='Purchase Sales'!B$13,'Purchase Sales'!C$13)+IF(Inventory!B17='Purchase Sales'!B$14,'Purchase Sales'!C$14)</f>
        <v>0</v>
      </c>
      <c r="E17" s="322">
        <f>IF(B17='Purchase Sales'!A$22,'Purchase Sales'!C$22)+IF(Inventory!B17='Purchase Sales'!A$23,'Purchase Sales'!C$23)+IF(Inventory!B17='Purchase Sales'!A$24,'Purchase Sales'!C$24)+IF(Inventory!B17='Purchase Sales'!A$25,'Purchase Sales'!C$25)+IF(Inventory!B17='Purchase Sales'!A$26,'Purchase Sales'!C$26)+IF(Inventory!B17='Purchase Sales'!A$27,'Purchase Sales'!C$27)+IF(Inventory!B17='Purchase Sales'!A$28,'Purchase Sales'!C$28)+IF(Inventory!B17='Purchase Sales'!A$29,'Purchase Sales'!C$29)+IF(Inventory!B17='Purchase Sales'!A$30,'Purchase Sales'!C$30)+IF(Inventory!B17='Purchase Sales'!A$31,'Purchase Sales'!C$31)+IF(Inventory!B17='Purchase Sales'!A$32,'Purchase Sales'!C$32)+IF(Inventory!B17='Purchase Sales'!A$33,'Purchase Sales'!C$33)+IF(Inventory!B17='Purchase Sales'!A$34,'Purchase Sales'!C$34)+IF(Inventory!B17='Purchase Sales'!A$35,'Purchase Sales'!C$35)+IF(Inventory!B17='Purchase Sales'!A$36,'Purchase Sales'!C$36)+IF(Inventory!B17='Purchase Sales'!A$37,'Purchase Sales'!C$37)+IF(Inventory!B17='Purchase Sales'!A$38,'Purchase Sales'!C$38)+IF(Inventory!B17='Purchase Sales'!A$39,'Purchase Sales'!C$39)+IF(Inventory!B17='Purchase Sales'!A$40,'Purchase Sales'!C$40)+IF(Inventory!B17='Purchase Sales'!A$41,'Purchase Sales'!C$41)+IF(Inventory!B17='Purchase Sales'!A$42,'Purchase Sales'!C$42)</f>
        <v>0</v>
      </c>
      <c r="F17" s="355"/>
      <c r="G17" s="172"/>
      <c r="H17" s="172"/>
      <c r="I17" s="320"/>
      <c r="J17" s="304" t="e">
        <f t="shared" ref="J17:J80" si="13">IF(J16&lt;115,J16+0.85,115)</f>
        <v>#DIV/0!</v>
      </c>
      <c r="K17" s="331"/>
      <c r="L17" s="336"/>
      <c r="M17" s="304" t="str">
        <f t="shared" ref="M17:M80" si="14">M16</f>
        <v>E</v>
      </c>
      <c r="N17" s="305" t="e">
        <f t="shared" si="8"/>
        <v>#DIV/0!</v>
      </c>
      <c r="O17" s="313"/>
      <c r="P17" s="304" t="str">
        <f t="shared" ref="P17:P80" si="15">P16</f>
        <v xml:space="preserve">W </v>
      </c>
      <c r="Q17" s="305" t="e">
        <f t="shared" si="9"/>
        <v>#DIV/0!</v>
      </c>
      <c r="R17" s="313"/>
      <c r="S17" s="317" t="e">
        <f t="shared" si="0"/>
        <v>#DIV/0!</v>
      </c>
      <c r="T17" s="318" t="e">
        <f t="shared" si="10"/>
        <v>#DIV/0!</v>
      </c>
      <c r="U17" s="313"/>
      <c r="V17" s="317" t="e">
        <f t="shared" si="1"/>
        <v>#DIV/0!</v>
      </c>
      <c r="W17" s="341" t="e">
        <f t="shared" ref="W17:W79" si="16">J17/45*1</f>
        <v>#DIV/0!</v>
      </c>
      <c r="X17" s="345"/>
      <c r="Y17" s="324"/>
      <c r="Z17" s="313"/>
      <c r="AA17" s="313"/>
      <c r="AB17" s="173"/>
      <c r="AC17" s="174"/>
      <c r="AD17" s="174"/>
      <c r="AE17" s="175"/>
      <c r="AF17" s="319" t="e">
        <f t="shared" si="2"/>
        <v>#DIV/0!</v>
      </c>
      <c r="AG17" s="319"/>
      <c r="AH17" s="319" t="e">
        <f t="shared" si="3"/>
        <v>#DIV/0!</v>
      </c>
      <c r="AI17" s="319" t="e">
        <f t="shared" si="11"/>
        <v>#DIV/0!</v>
      </c>
      <c r="AJ17" s="319" t="e">
        <f t="shared" si="4"/>
        <v>#DIV/0!</v>
      </c>
      <c r="AK17" s="74">
        <f t="shared" si="5"/>
        <v>0</v>
      </c>
      <c r="AL17" s="74">
        <f t="shared" si="6"/>
        <v>0</v>
      </c>
    </row>
    <row r="18" spans="1:38" s="74" customFormat="1" ht="30" customHeight="1" x14ac:dyDescent="0.2">
      <c r="A18" s="46">
        <f t="shared" ref="A18:A45" si="17">A17+1</f>
        <v>3</v>
      </c>
      <c r="B18" s="165">
        <f t="shared" si="12"/>
        <v>3</v>
      </c>
      <c r="C18" s="185">
        <f t="shared" si="7"/>
        <v>0</v>
      </c>
      <c r="D18" s="164">
        <f>IF(B18='Purchase Sales'!B$12,'Purchase Sales'!C$12)+IF(Inventory!B18='Purchase Sales'!B$13,'Purchase Sales'!C$13)+IF(Inventory!B18='Purchase Sales'!B$14,'Purchase Sales'!C$14)</f>
        <v>0</v>
      </c>
      <c r="E18" s="322">
        <f>IF(B18='Purchase Sales'!A$22,'Purchase Sales'!C$22)+IF(Inventory!B18='Purchase Sales'!A$23,'Purchase Sales'!C$23)+IF(Inventory!B18='Purchase Sales'!A$24,'Purchase Sales'!C$24)+IF(Inventory!B18='Purchase Sales'!A$25,'Purchase Sales'!C$25)+IF(Inventory!B18='Purchase Sales'!A$26,'Purchase Sales'!C$26)+IF(Inventory!B18='Purchase Sales'!A$27,'Purchase Sales'!C$27)+IF(Inventory!B18='Purchase Sales'!A$28,'Purchase Sales'!C$28)+IF(Inventory!B18='Purchase Sales'!A$29,'Purchase Sales'!C$29)+IF(Inventory!B18='Purchase Sales'!A$30,'Purchase Sales'!C$30)+IF(Inventory!B18='Purchase Sales'!A$31,'Purchase Sales'!C$31)+IF(Inventory!B18='Purchase Sales'!A$32,'Purchase Sales'!C$32)+IF(Inventory!B18='Purchase Sales'!A$33,'Purchase Sales'!C$33)+IF(Inventory!B18='Purchase Sales'!A$34,'Purchase Sales'!C$34)+IF(Inventory!B18='Purchase Sales'!A$35,'Purchase Sales'!C$35)+IF(Inventory!B18='Purchase Sales'!A$36,'Purchase Sales'!C$36)+IF(Inventory!B18='Purchase Sales'!A$37,'Purchase Sales'!C$37)+IF(Inventory!B18='Purchase Sales'!A$38,'Purchase Sales'!C$38)+IF(Inventory!B18='Purchase Sales'!A$39,'Purchase Sales'!C$39)+IF(Inventory!B18='Purchase Sales'!A$40,'Purchase Sales'!C$40)+IF(Inventory!B18='Purchase Sales'!A$41,'Purchase Sales'!C$41)+IF(Inventory!B18='Purchase Sales'!A$42,'Purchase Sales'!C$42)</f>
        <v>0</v>
      </c>
      <c r="F18" s="330"/>
      <c r="G18" s="172"/>
      <c r="H18" s="172"/>
      <c r="I18" s="320"/>
      <c r="J18" s="304" t="e">
        <f t="shared" si="13"/>
        <v>#DIV/0!</v>
      </c>
      <c r="K18" s="331"/>
      <c r="L18" s="336"/>
      <c r="M18" s="304" t="str">
        <f>M17</f>
        <v>E</v>
      </c>
      <c r="N18" s="305" t="e">
        <f t="shared" si="8"/>
        <v>#DIV/0!</v>
      </c>
      <c r="O18" s="313"/>
      <c r="P18" s="304" t="str">
        <f t="shared" si="15"/>
        <v xml:space="preserve">W </v>
      </c>
      <c r="Q18" s="305" t="e">
        <f t="shared" si="9"/>
        <v>#DIV/0!</v>
      </c>
      <c r="R18" s="313"/>
      <c r="S18" s="317" t="e">
        <f t="shared" si="0"/>
        <v>#DIV/0!</v>
      </c>
      <c r="T18" s="318" t="e">
        <f t="shared" si="10"/>
        <v>#DIV/0!</v>
      </c>
      <c r="U18" s="313"/>
      <c r="V18" s="317" t="e">
        <f t="shared" si="1"/>
        <v>#DIV/0!</v>
      </c>
      <c r="W18" s="341" t="e">
        <f t="shared" si="16"/>
        <v>#DIV/0!</v>
      </c>
      <c r="X18" s="345"/>
      <c r="Y18" s="324"/>
      <c r="Z18" s="313"/>
      <c r="AA18" s="313"/>
      <c r="AB18" s="173"/>
      <c r="AC18" s="174"/>
      <c r="AD18" s="174"/>
      <c r="AE18" s="175"/>
      <c r="AF18" s="319" t="e">
        <f t="shared" si="2"/>
        <v>#DIV/0!</v>
      </c>
      <c r="AG18" s="319"/>
      <c r="AH18" s="319" t="e">
        <f t="shared" si="3"/>
        <v>#DIV/0!</v>
      </c>
      <c r="AI18" s="319" t="e">
        <f t="shared" si="11"/>
        <v>#DIV/0!</v>
      </c>
      <c r="AJ18" s="319" t="e">
        <f t="shared" si="4"/>
        <v>#DIV/0!</v>
      </c>
      <c r="AK18" s="74">
        <f t="shared" si="5"/>
        <v>0</v>
      </c>
      <c r="AL18" s="74">
        <f t="shared" si="6"/>
        <v>0</v>
      </c>
    </row>
    <row r="19" spans="1:38" s="74" customFormat="1" ht="30" customHeight="1" x14ac:dyDescent="0.2">
      <c r="A19" s="46">
        <f t="shared" si="17"/>
        <v>4</v>
      </c>
      <c r="B19" s="165">
        <f t="shared" si="12"/>
        <v>4</v>
      </c>
      <c r="C19" s="185">
        <f t="shared" si="7"/>
        <v>0</v>
      </c>
      <c r="D19" s="164">
        <f>IF(B19='Purchase Sales'!B$12,'Purchase Sales'!C$12)+IF(Inventory!B19='Purchase Sales'!B$13,'Purchase Sales'!C$13)+IF(Inventory!B19='Purchase Sales'!B$14,'Purchase Sales'!C$14)</f>
        <v>0</v>
      </c>
      <c r="E19" s="322">
        <f>IF(B19='Purchase Sales'!A$22,'Purchase Sales'!C$22)+IF(Inventory!B19='Purchase Sales'!A$23,'Purchase Sales'!C$23)+IF(Inventory!B19='Purchase Sales'!A$24,'Purchase Sales'!C$24)+IF(Inventory!B19='Purchase Sales'!A$25,'Purchase Sales'!C$25)+IF(Inventory!B19='Purchase Sales'!A$26,'Purchase Sales'!C$26)+IF(Inventory!B19='Purchase Sales'!A$27,'Purchase Sales'!C$27)+IF(Inventory!B19='Purchase Sales'!A$28,'Purchase Sales'!C$28)+IF(Inventory!B19='Purchase Sales'!A$29,'Purchase Sales'!C$29)+IF(Inventory!B19='Purchase Sales'!A$30,'Purchase Sales'!C$30)+IF(Inventory!B19='Purchase Sales'!A$31,'Purchase Sales'!C$31)+IF(Inventory!B19='Purchase Sales'!A$32,'Purchase Sales'!C$32)+IF(Inventory!B19='Purchase Sales'!A$33,'Purchase Sales'!C$33)+IF(Inventory!B19='Purchase Sales'!A$34,'Purchase Sales'!C$34)+IF(Inventory!B19='Purchase Sales'!A$35,'Purchase Sales'!C$35)+IF(Inventory!B19='Purchase Sales'!A$36,'Purchase Sales'!C$36)+IF(Inventory!B19='Purchase Sales'!A$37,'Purchase Sales'!C$37)+IF(Inventory!B19='Purchase Sales'!A$38,'Purchase Sales'!C$38)+IF(Inventory!B19='Purchase Sales'!A$39,'Purchase Sales'!C$39)+IF(Inventory!B19='Purchase Sales'!A$40,'Purchase Sales'!C$40)+IF(Inventory!B19='Purchase Sales'!A$41,'Purchase Sales'!C$41)+IF(Inventory!B19='Purchase Sales'!A$42,'Purchase Sales'!C$42)</f>
        <v>0</v>
      </c>
      <c r="F19" s="330"/>
      <c r="G19" s="172"/>
      <c r="H19" s="172"/>
      <c r="I19" s="320"/>
      <c r="J19" s="304" t="e">
        <f t="shared" si="13"/>
        <v>#DIV/0!</v>
      </c>
      <c r="K19" s="331"/>
      <c r="L19" s="336"/>
      <c r="M19" s="304" t="str">
        <f t="shared" si="14"/>
        <v>E</v>
      </c>
      <c r="N19" s="305" t="e">
        <f t="shared" si="8"/>
        <v>#DIV/0!</v>
      </c>
      <c r="O19" s="313"/>
      <c r="P19" s="304" t="str">
        <f t="shared" si="15"/>
        <v xml:space="preserve">W </v>
      </c>
      <c r="Q19" s="305" t="e">
        <f t="shared" si="9"/>
        <v>#DIV/0!</v>
      </c>
      <c r="R19" s="313"/>
      <c r="S19" s="317" t="e">
        <f t="shared" si="0"/>
        <v>#DIV/0!</v>
      </c>
      <c r="T19" s="318" t="e">
        <f t="shared" si="10"/>
        <v>#DIV/0!</v>
      </c>
      <c r="U19" s="313"/>
      <c r="V19" s="317" t="e">
        <f t="shared" si="1"/>
        <v>#DIV/0!</v>
      </c>
      <c r="W19" s="341" t="e">
        <f t="shared" si="16"/>
        <v>#DIV/0!</v>
      </c>
      <c r="X19" s="345"/>
      <c r="Y19" s="324"/>
      <c r="Z19" s="313"/>
      <c r="AA19" s="313"/>
      <c r="AB19" s="173"/>
      <c r="AC19" s="174"/>
      <c r="AD19" s="174"/>
      <c r="AE19" s="175"/>
      <c r="AF19" s="319" t="e">
        <f t="shared" si="2"/>
        <v>#DIV/0!</v>
      </c>
      <c r="AG19" s="319"/>
      <c r="AH19" s="319" t="e">
        <f t="shared" si="3"/>
        <v>#DIV/0!</v>
      </c>
      <c r="AI19" s="319" t="e">
        <f t="shared" si="11"/>
        <v>#DIV/0!</v>
      </c>
      <c r="AJ19" s="319" t="e">
        <f t="shared" si="4"/>
        <v>#DIV/0!</v>
      </c>
      <c r="AK19" s="74">
        <f t="shared" si="5"/>
        <v>0</v>
      </c>
      <c r="AL19" s="74">
        <f t="shared" si="6"/>
        <v>0</v>
      </c>
    </row>
    <row r="20" spans="1:38" s="74" customFormat="1" ht="30" customHeight="1" x14ac:dyDescent="0.2">
      <c r="A20" s="46">
        <f t="shared" si="17"/>
        <v>5</v>
      </c>
      <c r="B20" s="165">
        <f t="shared" si="12"/>
        <v>5</v>
      </c>
      <c r="C20" s="185">
        <f t="shared" si="7"/>
        <v>0</v>
      </c>
      <c r="D20" s="164">
        <f>IF(B20='Purchase Sales'!B$12,'Purchase Sales'!C$12)+IF(Inventory!B20='Purchase Sales'!B$13,'Purchase Sales'!C$13)+IF(Inventory!B20='Purchase Sales'!B$14,'Purchase Sales'!C$14)</f>
        <v>0</v>
      </c>
      <c r="E20" s="322">
        <f>IF(B20='Purchase Sales'!A$22,'Purchase Sales'!C$22)+IF(Inventory!B20='Purchase Sales'!A$23,'Purchase Sales'!C$23)+IF(Inventory!B20='Purchase Sales'!A$24,'Purchase Sales'!C$24)+IF(Inventory!B20='Purchase Sales'!A$25,'Purchase Sales'!C$25)+IF(Inventory!B20='Purchase Sales'!A$26,'Purchase Sales'!C$26)+IF(Inventory!B20='Purchase Sales'!A$27,'Purchase Sales'!C$27)+IF(Inventory!B20='Purchase Sales'!A$28,'Purchase Sales'!C$28)+IF(Inventory!B20='Purchase Sales'!A$29,'Purchase Sales'!C$29)+IF(Inventory!B20='Purchase Sales'!A$30,'Purchase Sales'!C$30)+IF(Inventory!B20='Purchase Sales'!A$31,'Purchase Sales'!C$31)+IF(Inventory!B20='Purchase Sales'!A$32,'Purchase Sales'!C$32)+IF(Inventory!B20='Purchase Sales'!A$33,'Purchase Sales'!C$33)+IF(Inventory!B20='Purchase Sales'!A$34,'Purchase Sales'!C$34)+IF(Inventory!B20='Purchase Sales'!A$35,'Purchase Sales'!C$35)+IF(Inventory!B20='Purchase Sales'!A$36,'Purchase Sales'!C$36)+IF(Inventory!B20='Purchase Sales'!A$37,'Purchase Sales'!C$37)+IF(Inventory!B20='Purchase Sales'!A$38,'Purchase Sales'!C$38)+IF(Inventory!B20='Purchase Sales'!A$39,'Purchase Sales'!C$39)+IF(Inventory!B20='Purchase Sales'!A$40,'Purchase Sales'!C$40)+IF(Inventory!B20='Purchase Sales'!A$41,'Purchase Sales'!C$41)+IF(Inventory!B20='Purchase Sales'!A$42,'Purchase Sales'!C$42)</f>
        <v>0</v>
      </c>
      <c r="F20" s="330"/>
      <c r="G20" s="172"/>
      <c r="H20" s="172"/>
      <c r="I20" s="320"/>
      <c r="J20" s="304" t="e">
        <f t="shared" si="13"/>
        <v>#DIV/0!</v>
      </c>
      <c r="K20" s="331"/>
      <c r="L20" s="336"/>
      <c r="M20" s="304" t="str">
        <f t="shared" si="14"/>
        <v>E</v>
      </c>
      <c r="N20" s="305" t="e">
        <f t="shared" si="8"/>
        <v>#DIV/0!</v>
      </c>
      <c r="O20" s="313"/>
      <c r="P20" s="304" t="str">
        <f t="shared" si="15"/>
        <v xml:space="preserve">W </v>
      </c>
      <c r="Q20" s="305" t="e">
        <f t="shared" si="9"/>
        <v>#DIV/0!</v>
      </c>
      <c r="R20" s="313"/>
      <c r="S20" s="317" t="e">
        <f t="shared" si="0"/>
        <v>#DIV/0!</v>
      </c>
      <c r="T20" s="318" t="e">
        <f t="shared" si="10"/>
        <v>#DIV/0!</v>
      </c>
      <c r="U20" s="313">
        <v>3</v>
      </c>
      <c r="V20" s="317" t="e">
        <f t="shared" si="1"/>
        <v>#DIV/0!</v>
      </c>
      <c r="W20" s="341" t="e">
        <f t="shared" si="16"/>
        <v>#DIV/0!</v>
      </c>
      <c r="X20" s="345">
        <v>2</v>
      </c>
      <c r="Y20" s="324"/>
      <c r="Z20" s="313"/>
      <c r="AA20" s="313"/>
      <c r="AB20" s="173"/>
      <c r="AC20" s="174"/>
      <c r="AD20" s="174"/>
      <c r="AE20" s="175"/>
      <c r="AF20" s="319" t="e">
        <f t="shared" si="2"/>
        <v>#DIV/0!</v>
      </c>
      <c r="AG20" s="319"/>
      <c r="AH20" s="319" t="e">
        <f t="shared" si="3"/>
        <v>#DIV/0!</v>
      </c>
      <c r="AI20" s="319" t="e">
        <f t="shared" si="11"/>
        <v>#DIV/0!</v>
      </c>
      <c r="AJ20" s="319" t="e">
        <f t="shared" si="4"/>
        <v>#DIV/0!</v>
      </c>
      <c r="AK20" s="74">
        <f t="shared" si="5"/>
        <v>0</v>
      </c>
      <c r="AL20" s="74">
        <f t="shared" si="6"/>
        <v>0</v>
      </c>
    </row>
    <row r="21" spans="1:38" s="74" customFormat="1" ht="30" customHeight="1" x14ac:dyDescent="0.2">
      <c r="A21" s="46">
        <f t="shared" si="17"/>
        <v>6</v>
      </c>
      <c r="B21" s="165">
        <f t="shared" si="12"/>
        <v>6</v>
      </c>
      <c r="C21" s="185">
        <f t="shared" si="7"/>
        <v>0</v>
      </c>
      <c r="D21" s="164">
        <f>IF(B21='Purchase Sales'!B$12,'Purchase Sales'!C$12)+IF(Inventory!B21='Purchase Sales'!B$13,'Purchase Sales'!C$13)+IF(Inventory!B21='Purchase Sales'!B$14,'Purchase Sales'!C$14)</f>
        <v>0</v>
      </c>
      <c r="E21" s="322"/>
      <c r="F21" s="330"/>
      <c r="G21" s="172"/>
      <c r="H21" s="172"/>
      <c r="I21" s="320"/>
      <c r="J21" s="304" t="e">
        <f t="shared" si="13"/>
        <v>#DIV/0!</v>
      </c>
      <c r="K21" s="331"/>
      <c r="L21" s="336"/>
      <c r="M21" s="304" t="str">
        <f t="shared" si="14"/>
        <v>E</v>
      </c>
      <c r="N21" s="305" t="e">
        <f t="shared" si="8"/>
        <v>#DIV/0!</v>
      </c>
      <c r="O21" s="313"/>
      <c r="P21" s="304" t="str">
        <f t="shared" si="15"/>
        <v xml:space="preserve">W </v>
      </c>
      <c r="Q21" s="305" t="e">
        <f t="shared" si="9"/>
        <v>#DIV/0!</v>
      </c>
      <c r="R21" s="313"/>
      <c r="S21" s="317" t="e">
        <f t="shared" si="0"/>
        <v>#DIV/0!</v>
      </c>
      <c r="T21" s="318" t="e">
        <f t="shared" si="10"/>
        <v>#DIV/0!</v>
      </c>
      <c r="U21" s="313"/>
      <c r="V21" s="317" t="e">
        <f t="shared" si="1"/>
        <v>#DIV/0!</v>
      </c>
      <c r="W21" s="341" t="e">
        <f t="shared" si="16"/>
        <v>#DIV/0!</v>
      </c>
      <c r="X21" s="345"/>
      <c r="Y21" s="324"/>
      <c r="Z21" s="313"/>
      <c r="AA21" s="313"/>
      <c r="AB21" s="173"/>
      <c r="AC21" s="174"/>
      <c r="AD21" s="174"/>
      <c r="AE21" s="175"/>
      <c r="AF21" s="319" t="e">
        <f t="shared" si="2"/>
        <v>#DIV/0!</v>
      </c>
      <c r="AG21" s="319"/>
      <c r="AH21" s="319" t="e">
        <f t="shared" si="3"/>
        <v>#DIV/0!</v>
      </c>
      <c r="AI21" s="319" t="e">
        <f t="shared" si="11"/>
        <v>#DIV/0!</v>
      </c>
      <c r="AJ21" s="319" t="e">
        <f t="shared" si="4"/>
        <v>#DIV/0!</v>
      </c>
      <c r="AK21" s="74">
        <f t="shared" si="5"/>
        <v>0</v>
      </c>
      <c r="AL21" s="74">
        <f t="shared" si="6"/>
        <v>0</v>
      </c>
    </row>
    <row r="22" spans="1:38" s="74" customFormat="1" ht="30" customHeight="1" x14ac:dyDescent="0.2">
      <c r="A22" s="46">
        <f t="shared" si="17"/>
        <v>7</v>
      </c>
      <c r="B22" s="165">
        <f t="shared" si="12"/>
        <v>7</v>
      </c>
      <c r="C22" s="185">
        <f t="shared" si="7"/>
        <v>0</v>
      </c>
      <c r="D22" s="164">
        <f>IF(B22='Purchase Sales'!B$12,'Purchase Sales'!C$12)+IF(Inventory!B22='Purchase Sales'!B$13,'Purchase Sales'!C$13)+IF(Inventory!B22='Purchase Sales'!B$14,'Purchase Sales'!C$14)</f>
        <v>0</v>
      </c>
      <c r="E22" s="322">
        <f>IF(B22='Purchase Sales'!A$22,'Purchase Sales'!C$22)+IF(Inventory!B22='Purchase Sales'!A$23,'Purchase Sales'!C$23)+IF(Inventory!B22='Purchase Sales'!A$24,'Purchase Sales'!C$24)+IF(Inventory!B22='Purchase Sales'!A$25,'Purchase Sales'!C$25)+IF(Inventory!B22='Purchase Sales'!A$26,'Purchase Sales'!C$26)+IF(Inventory!B22='Purchase Sales'!A$27,'Purchase Sales'!C$27)+IF(Inventory!B22='Purchase Sales'!A$28,'Purchase Sales'!C$28)+IF(Inventory!B22='Purchase Sales'!A$29,'Purchase Sales'!C$29)+IF(Inventory!B22='Purchase Sales'!A$30,'Purchase Sales'!C$30)+IF(Inventory!B22='Purchase Sales'!A$31,'Purchase Sales'!C$31)+IF(Inventory!B22='Purchase Sales'!A$32,'Purchase Sales'!C$32)+IF(Inventory!B22='Purchase Sales'!A$33,'Purchase Sales'!C$33)+IF(Inventory!B22='Purchase Sales'!A$34,'Purchase Sales'!C$34)+IF(Inventory!B22='Purchase Sales'!A$35,'Purchase Sales'!C$35)+IF(Inventory!B22='Purchase Sales'!A$36,'Purchase Sales'!C$36)+IF(Inventory!B22='Purchase Sales'!A$37,'Purchase Sales'!C$37)+IF(Inventory!B22='Purchase Sales'!A$38,'Purchase Sales'!C$38)+IF(Inventory!B22='Purchase Sales'!A$39,'Purchase Sales'!C$39)+IF(Inventory!B22='Purchase Sales'!A$40,'Purchase Sales'!C$40)+IF(Inventory!B22='Purchase Sales'!A$41,'Purchase Sales'!C$41)+IF(Inventory!B22='Purchase Sales'!A$42,'Purchase Sales'!C$42)</f>
        <v>0</v>
      </c>
      <c r="F22" s="330"/>
      <c r="G22" s="172"/>
      <c r="H22" s="172"/>
      <c r="I22" s="320"/>
      <c r="J22" s="304" t="e">
        <f t="shared" si="13"/>
        <v>#DIV/0!</v>
      </c>
      <c r="K22" s="331"/>
      <c r="L22" s="336"/>
      <c r="M22" s="304" t="str">
        <f t="shared" si="14"/>
        <v>E</v>
      </c>
      <c r="N22" s="305" t="e">
        <f t="shared" si="8"/>
        <v>#DIV/0!</v>
      </c>
      <c r="O22" s="313"/>
      <c r="P22" s="304" t="str">
        <f t="shared" si="15"/>
        <v xml:space="preserve">W </v>
      </c>
      <c r="Q22" s="305" t="e">
        <f t="shared" si="9"/>
        <v>#DIV/0!</v>
      </c>
      <c r="R22" s="313"/>
      <c r="S22" s="317" t="e">
        <f t="shared" si="0"/>
        <v>#DIV/0!</v>
      </c>
      <c r="T22" s="318" t="e">
        <f t="shared" si="10"/>
        <v>#DIV/0!</v>
      </c>
      <c r="U22" s="313"/>
      <c r="V22" s="317" t="e">
        <f t="shared" si="1"/>
        <v>#DIV/0!</v>
      </c>
      <c r="W22" s="341" t="e">
        <f t="shared" si="16"/>
        <v>#DIV/0!</v>
      </c>
      <c r="X22" s="345"/>
      <c r="Y22" s="324"/>
      <c r="Z22" s="313"/>
      <c r="AA22" s="313">
        <v>1</v>
      </c>
      <c r="AB22" s="173"/>
      <c r="AC22" s="174"/>
      <c r="AD22" s="174"/>
      <c r="AE22" s="175"/>
      <c r="AF22" s="319" t="e">
        <f t="shared" si="2"/>
        <v>#DIV/0!</v>
      </c>
      <c r="AG22" s="319"/>
      <c r="AH22" s="319" t="e">
        <f t="shared" si="3"/>
        <v>#DIV/0!</v>
      </c>
      <c r="AI22" s="319" t="e">
        <f t="shared" si="11"/>
        <v>#DIV/0!</v>
      </c>
      <c r="AJ22" s="319" t="e">
        <f t="shared" si="4"/>
        <v>#DIV/0!</v>
      </c>
      <c r="AK22" s="74">
        <f t="shared" si="5"/>
        <v>0</v>
      </c>
      <c r="AL22" s="74">
        <f t="shared" si="6"/>
        <v>0</v>
      </c>
    </row>
    <row r="23" spans="1:38" s="74" customFormat="1" ht="30" customHeight="1" x14ac:dyDescent="0.2">
      <c r="A23" s="46">
        <f t="shared" si="17"/>
        <v>8</v>
      </c>
      <c r="B23" s="165">
        <f t="shared" si="12"/>
        <v>8</v>
      </c>
      <c r="C23" s="185">
        <f t="shared" si="7"/>
        <v>0</v>
      </c>
      <c r="D23" s="164">
        <f>IF(B23='Purchase Sales'!B$12,'Purchase Sales'!C$12)+IF(Inventory!B23='Purchase Sales'!B$13,'Purchase Sales'!C$13)+IF(Inventory!B23='Purchase Sales'!B$14,'Purchase Sales'!C$14)</f>
        <v>0</v>
      </c>
      <c r="E23" s="322">
        <f>IF(B23='Purchase Sales'!A$22,'Purchase Sales'!C$22)+IF(Inventory!B23='Purchase Sales'!A$23,'Purchase Sales'!C$23)+IF(Inventory!B23='Purchase Sales'!A$24,'Purchase Sales'!C$24)+IF(Inventory!B23='Purchase Sales'!A$25,'Purchase Sales'!C$25)+IF(Inventory!B23='Purchase Sales'!A$26,'Purchase Sales'!C$26)+IF(Inventory!B23='Purchase Sales'!A$27,'Purchase Sales'!C$27)+IF(Inventory!B23='Purchase Sales'!A$28,'Purchase Sales'!C$28)+IF(Inventory!B23='Purchase Sales'!A$29,'Purchase Sales'!C$29)+IF(Inventory!B23='Purchase Sales'!A$30,'Purchase Sales'!C$30)+IF(Inventory!B23='Purchase Sales'!A$31,'Purchase Sales'!C$31)+IF(Inventory!B23='Purchase Sales'!A$32,'Purchase Sales'!C$32)+IF(Inventory!B23='Purchase Sales'!A$33,'Purchase Sales'!C$33)+IF(Inventory!B23='Purchase Sales'!A$34,'Purchase Sales'!C$34)+IF(Inventory!B23='Purchase Sales'!A$35,'Purchase Sales'!C$35)+IF(Inventory!B23='Purchase Sales'!A$36,'Purchase Sales'!C$36)+IF(Inventory!B23='Purchase Sales'!A$37,'Purchase Sales'!C$37)+IF(Inventory!B23='Purchase Sales'!A$38,'Purchase Sales'!C$38)+IF(Inventory!B23='Purchase Sales'!A$39,'Purchase Sales'!C$39)+IF(Inventory!B23='Purchase Sales'!A$40,'Purchase Sales'!C$40)+IF(Inventory!B23='Purchase Sales'!A$41,'Purchase Sales'!C$41)+IF(Inventory!B23='Purchase Sales'!A$42,'Purchase Sales'!C$42)</f>
        <v>0</v>
      </c>
      <c r="F23" s="330"/>
      <c r="G23" s="172"/>
      <c r="H23" s="172"/>
      <c r="I23" s="320"/>
      <c r="J23" s="304" t="e">
        <f t="shared" si="13"/>
        <v>#DIV/0!</v>
      </c>
      <c r="K23" s="331"/>
      <c r="L23" s="336"/>
      <c r="M23" s="304" t="str">
        <f t="shared" si="14"/>
        <v>E</v>
      </c>
      <c r="N23" s="305" t="e">
        <f t="shared" si="8"/>
        <v>#DIV/0!</v>
      </c>
      <c r="O23" s="313"/>
      <c r="P23" s="304" t="str">
        <f t="shared" si="15"/>
        <v xml:space="preserve">W </v>
      </c>
      <c r="Q23" s="305" t="e">
        <f t="shared" si="9"/>
        <v>#DIV/0!</v>
      </c>
      <c r="R23" s="313"/>
      <c r="S23" s="317" t="e">
        <f t="shared" si="0"/>
        <v>#DIV/0!</v>
      </c>
      <c r="T23" s="318" t="e">
        <f t="shared" si="10"/>
        <v>#DIV/0!</v>
      </c>
      <c r="U23" s="313">
        <v>2</v>
      </c>
      <c r="V23" s="317" t="e">
        <f t="shared" si="1"/>
        <v>#DIV/0!</v>
      </c>
      <c r="W23" s="341" t="e">
        <f t="shared" si="16"/>
        <v>#DIV/0!</v>
      </c>
      <c r="X23" s="345"/>
      <c r="Y23" s="324"/>
      <c r="Z23" s="313"/>
      <c r="AA23" s="313">
        <v>4</v>
      </c>
      <c r="AB23" s="173"/>
      <c r="AC23" s="174"/>
      <c r="AD23" s="174"/>
      <c r="AE23" s="175"/>
      <c r="AF23" s="319" t="e">
        <f t="shared" si="2"/>
        <v>#DIV/0!</v>
      </c>
      <c r="AG23" s="319"/>
      <c r="AH23" s="319" t="e">
        <f t="shared" si="3"/>
        <v>#DIV/0!</v>
      </c>
      <c r="AI23" s="319" t="e">
        <f t="shared" si="11"/>
        <v>#DIV/0!</v>
      </c>
      <c r="AJ23" s="319" t="e">
        <f t="shared" si="4"/>
        <v>#DIV/0!</v>
      </c>
      <c r="AK23" s="74">
        <f t="shared" si="5"/>
        <v>0</v>
      </c>
      <c r="AL23" s="74">
        <f t="shared" si="6"/>
        <v>0</v>
      </c>
    </row>
    <row r="24" spans="1:38" s="74" customFormat="1" ht="30" customHeight="1" x14ac:dyDescent="0.2">
      <c r="A24" s="46">
        <f t="shared" si="17"/>
        <v>9</v>
      </c>
      <c r="B24" s="165">
        <f t="shared" si="12"/>
        <v>9</v>
      </c>
      <c r="C24" s="185">
        <f t="shared" si="7"/>
        <v>0</v>
      </c>
      <c r="D24" s="164">
        <f>IF(B24='Purchase Sales'!B$12,'Purchase Sales'!C$12)+IF(Inventory!B24='Purchase Sales'!B$13,'Purchase Sales'!C$13)+IF(Inventory!B24='Purchase Sales'!B$14,'Purchase Sales'!C$14)</f>
        <v>0</v>
      </c>
      <c r="E24" s="322">
        <f>IF(B24='Purchase Sales'!A$22,'Purchase Sales'!C$22)+IF(Inventory!B24='Purchase Sales'!A$23,'Purchase Sales'!C$23)+IF(Inventory!B24='Purchase Sales'!A$24,'Purchase Sales'!C$24)+IF(Inventory!B24='Purchase Sales'!A$25,'Purchase Sales'!C$25)+IF(Inventory!B24='Purchase Sales'!A$26,'Purchase Sales'!C$26)+IF(Inventory!B24='Purchase Sales'!A$27,'Purchase Sales'!C$27)+IF(Inventory!B24='Purchase Sales'!A$28,'Purchase Sales'!C$28)+IF(Inventory!B24='Purchase Sales'!A$29,'Purchase Sales'!C$29)+IF(Inventory!B24='Purchase Sales'!A$30,'Purchase Sales'!C$30)+IF(Inventory!B24='Purchase Sales'!A$31,'Purchase Sales'!C$31)+IF(Inventory!B24='Purchase Sales'!A$32,'Purchase Sales'!C$32)+IF(Inventory!B24='Purchase Sales'!A$33,'Purchase Sales'!C$33)+IF(Inventory!B24='Purchase Sales'!A$34,'Purchase Sales'!C$34)+IF(Inventory!B24='Purchase Sales'!A$35,'Purchase Sales'!C$35)+IF(Inventory!B24='Purchase Sales'!A$36,'Purchase Sales'!C$36)+IF(Inventory!B24='Purchase Sales'!A$37,'Purchase Sales'!C$37)+IF(Inventory!B24='Purchase Sales'!A$38,'Purchase Sales'!C$38)+IF(Inventory!B24='Purchase Sales'!A$39,'Purchase Sales'!C$39)+IF(Inventory!B24='Purchase Sales'!A$40,'Purchase Sales'!C$40)+IF(Inventory!B24='Purchase Sales'!A$41,'Purchase Sales'!C$41)+IF(Inventory!B24='Purchase Sales'!A$42,'Purchase Sales'!C$42)</f>
        <v>0</v>
      </c>
      <c r="F24" s="330"/>
      <c r="G24" s="172"/>
      <c r="H24" s="172"/>
      <c r="I24" s="320"/>
      <c r="J24" s="304" t="e">
        <f t="shared" si="13"/>
        <v>#DIV/0!</v>
      </c>
      <c r="K24" s="331"/>
      <c r="L24" s="336"/>
      <c r="M24" s="304" t="str">
        <f t="shared" si="14"/>
        <v>E</v>
      </c>
      <c r="N24" s="305" t="e">
        <f t="shared" si="8"/>
        <v>#DIV/0!</v>
      </c>
      <c r="O24" s="313"/>
      <c r="P24" s="304" t="str">
        <f t="shared" si="15"/>
        <v xml:space="preserve">W </v>
      </c>
      <c r="Q24" s="305" t="e">
        <f t="shared" si="9"/>
        <v>#DIV/0!</v>
      </c>
      <c r="R24" s="313"/>
      <c r="S24" s="317" t="e">
        <f t="shared" si="0"/>
        <v>#DIV/0!</v>
      </c>
      <c r="T24" s="318" t="e">
        <f t="shared" si="10"/>
        <v>#DIV/0!</v>
      </c>
      <c r="U24" s="313">
        <v>4</v>
      </c>
      <c r="V24" s="317" t="e">
        <f t="shared" si="1"/>
        <v>#DIV/0!</v>
      </c>
      <c r="W24" s="341" t="e">
        <f t="shared" si="16"/>
        <v>#DIV/0!</v>
      </c>
      <c r="X24" s="345"/>
      <c r="Y24" s="324"/>
      <c r="Z24" s="313"/>
      <c r="AA24" s="313"/>
      <c r="AB24" s="173"/>
      <c r="AC24" s="174"/>
      <c r="AD24" s="174"/>
      <c r="AE24" s="175"/>
      <c r="AF24" s="319" t="e">
        <f t="shared" si="2"/>
        <v>#DIV/0!</v>
      </c>
      <c r="AG24" s="319"/>
      <c r="AH24" s="319" t="e">
        <f t="shared" si="3"/>
        <v>#DIV/0!</v>
      </c>
      <c r="AI24" s="319" t="e">
        <f t="shared" si="11"/>
        <v>#DIV/0!</v>
      </c>
      <c r="AJ24" s="319" t="e">
        <f t="shared" si="4"/>
        <v>#DIV/0!</v>
      </c>
      <c r="AK24" s="74">
        <f t="shared" si="5"/>
        <v>0</v>
      </c>
      <c r="AL24" s="74">
        <f t="shared" si="6"/>
        <v>0</v>
      </c>
    </row>
    <row r="25" spans="1:38" s="74" customFormat="1" ht="30" customHeight="1" x14ac:dyDescent="0.2">
      <c r="A25" s="46">
        <f t="shared" si="17"/>
        <v>10</v>
      </c>
      <c r="B25" s="165">
        <f t="shared" si="12"/>
        <v>10</v>
      </c>
      <c r="C25" s="185">
        <f t="shared" si="7"/>
        <v>0</v>
      </c>
      <c r="D25" s="164">
        <f>IF(B25='Purchase Sales'!B$12,'Purchase Sales'!C$12)+IF(Inventory!B25='Purchase Sales'!B$13,'Purchase Sales'!C$13)+IF(Inventory!B25='Purchase Sales'!B$14,'Purchase Sales'!C$14)</f>
        <v>0</v>
      </c>
      <c r="E25" s="322">
        <f>IF(B25='Purchase Sales'!A$22,'Purchase Sales'!C$22)+IF(Inventory!B25='Purchase Sales'!A$23,'Purchase Sales'!C$23)+IF(Inventory!B25='Purchase Sales'!A$24,'Purchase Sales'!C$24)+IF(Inventory!B25='Purchase Sales'!A$25,'Purchase Sales'!C$25)+IF(Inventory!B25='Purchase Sales'!A$26,'Purchase Sales'!C$26)+IF(Inventory!B25='Purchase Sales'!A$27,'Purchase Sales'!C$27)+IF(Inventory!B25='Purchase Sales'!A$28,'Purchase Sales'!C$28)+IF(Inventory!B25='Purchase Sales'!A$29,'Purchase Sales'!C$29)+IF(Inventory!B25='Purchase Sales'!A$30,'Purchase Sales'!C$30)+IF(Inventory!B25='Purchase Sales'!A$31,'Purchase Sales'!C$31)+IF(Inventory!B25='Purchase Sales'!A$32,'Purchase Sales'!C$32)+IF(Inventory!B25='Purchase Sales'!A$33,'Purchase Sales'!C$33)+IF(Inventory!B25='Purchase Sales'!A$34,'Purchase Sales'!C$34)+IF(Inventory!B25='Purchase Sales'!A$35,'Purchase Sales'!C$35)+IF(Inventory!B25='Purchase Sales'!A$36,'Purchase Sales'!C$36)+IF(Inventory!B25='Purchase Sales'!A$37,'Purchase Sales'!C$37)+IF(Inventory!B25='Purchase Sales'!A$38,'Purchase Sales'!C$38)+IF(Inventory!B25='Purchase Sales'!A$39,'Purchase Sales'!C$39)+IF(Inventory!B25='Purchase Sales'!A$40,'Purchase Sales'!C$40)+IF(Inventory!B25='Purchase Sales'!A$41,'Purchase Sales'!C$41)+IF(Inventory!B25='Purchase Sales'!A$42,'Purchase Sales'!C$42)</f>
        <v>0</v>
      </c>
      <c r="F25" s="330"/>
      <c r="G25" s="172"/>
      <c r="H25" s="172"/>
      <c r="I25" s="320"/>
      <c r="J25" s="304" t="e">
        <f t="shared" si="13"/>
        <v>#DIV/0!</v>
      </c>
      <c r="K25" s="331"/>
      <c r="L25" s="336"/>
      <c r="M25" s="304" t="str">
        <f t="shared" si="14"/>
        <v>E</v>
      </c>
      <c r="N25" s="305" t="e">
        <f t="shared" si="8"/>
        <v>#DIV/0!</v>
      </c>
      <c r="O25" s="313"/>
      <c r="P25" s="304" t="str">
        <f t="shared" si="15"/>
        <v xml:space="preserve">W </v>
      </c>
      <c r="Q25" s="305" t="e">
        <f t="shared" si="9"/>
        <v>#DIV/0!</v>
      </c>
      <c r="R25" s="313"/>
      <c r="S25" s="317" t="e">
        <f t="shared" si="0"/>
        <v>#DIV/0!</v>
      </c>
      <c r="T25" s="318" t="e">
        <f t="shared" si="10"/>
        <v>#DIV/0!</v>
      </c>
      <c r="U25" s="313">
        <v>4</v>
      </c>
      <c r="V25" s="317" t="e">
        <f t="shared" si="1"/>
        <v>#DIV/0!</v>
      </c>
      <c r="W25" s="341" t="e">
        <f t="shared" si="16"/>
        <v>#DIV/0!</v>
      </c>
      <c r="X25" s="345">
        <v>1</v>
      </c>
      <c r="Y25" s="324"/>
      <c r="Z25" s="313"/>
      <c r="AA25" s="313"/>
      <c r="AB25" s="173"/>
      <c r="AC25" s="174"/>
      <c r="AD25" s="174"/>
      <c r="AE25" s="175"/>
      <c r="AF25" s="319" t="e">
        <f t="shared" si="2"/>
        <v>#DIV/0!</v>
      </c>
      <c r="AG25" s="319"/>
      <c r="AH25" s="319" t="e">
        <f t="shared" si="3"/>
        <v>#DIV/0!</v>
      </c>
      <c r="AI25" s="319" t="e">
        <f t="shared" si="11"/>
        <v>#DIV/0!</v>
      </c>
      <c r="AJ25" s="319" t="e">
        <f t="shared" si="4"/>
        <v>#DIV/0!</v>
      </c>
      <c r="AK25" s="74">
        <f t="shared" si="5"/>
        <v>0</v>
      </c>
      <c r="AL25" s="74">
        <f t="shared" si="6"/>
        <v>0</v>
      </c>
    </row>
    <row r="26" spans="1:38" s="74" customFormat="1" ht="30" customHeight="1" x14ac:dyDescent="0.2">
      <c r="A26" s="46">
        <f t="shared" si="17"/>
        <v>11</v>
      </c>
      <c r="B26" s="165">
        <f t="shared" si="12"/>
        <v>11</v>
      </c>
      <c r="C26" s="185">
        <f t="shared" si="7"/>
        <v>0</v>
      </c>
      <c r="D26" s="164">
        <f>IF(B26='Purchase Sales'!B$12,'Purchase Sales'!C$12)+IF(Inventory!B26='Purchase Sales'!B$13,'Purchase Sales'!C$13)+IF(Inventory!B26='Purchase Sales'!B$14,'Purchase Sales'!C$14)</f>
        <v>0</v>
      </c>
      <c r="E26" s="322">
        <f>IF(B26='Purchase Sales'!A$22,'Purchase Sales'!C$22)+IF(Inventory!B26='Purchase Sales'!A$23,'Purchase Sales'!C$23)+IF(Inventory!B26='Purchase Sales'!A$24,'Purchase Sales'!C$24)+IF(Inventory!B26='Purchase Sales'!A$25,'Purchase Sales'!C$25)+IF(Inventory!B26='Purchase Sales'!A$26,'Purchase Sales'!C$26)+IF(Inventory!B26='Purchase Sales'!A$27,'Purchase Sales'!C$27)+IF(Inventory!B26='Purchase Sales'!A$28,'Purchase Sales'!C$28)+IF(Inventory!B26='Purchase Sales'!A$29,'Purchase Sales'!C$29)+IF(Inventory!B26='Purchase Sales'!A$30,'Purchase Sales'!C$30)+IF(Inventory!B26='Purchase Sales'!A$31,'Purchase Sales'!C$31)+IF(Inventory!B26='Purchase Sales'!A$32,'Purchase Sales'!C$32)+IF(Inventory!B26='Purchase Sales'!A$33,'Purchase Sales'!C$33)+IF(Inventory!B26='Purchase Sales'!A$34,'Purchase Sales'!C$34)+IF(Inventory!B26='Purchase Sales'!A$35,'Purchase Sales'!C$35)+IF(Inventory!B26='Purchase Sales'!A$36,'Purchase Sales'!C$36)+IF(Inventory!B26='Purchase Sales'!A$37,'Purchase Sales'!C$37)+IF(Inventory!B26='Purchase Sales'!A$38,'Purchase Sales'!C$38)+IF(Inventory!B26='Purchase Sales'!A$39,'Purchase Sales'!C$39)+IF(Inventory!B26='Purchase Sales'!A$40,'Purchase Sales'!C$40)+IF(Inventory!B26='Purchase Sales'!A$41,'Purchase Sales'!C$41)+IF(Inventory!B26='Purchase Sales'!A$42,'Purchase Sales'!C$42)</f>
        <v>0</v>
      </c>
      <c r="F26" s="330"/>
      <c r="G26" s="313"/>
      <c r="H26" s="172"/>
      <c r="I26" s="320"/>
      <c r="J26" s="304" t="e">
        <f t="shared" si="13"/>
        <v>#DIV/0!</v>
      </c>
      <c r="K26" s="331"/>
      <c r="L26" s="336"/>
      <c r="M26" s="304" t="str">
        <f t="shared" si="14"/>
        <v>E</v>
      </c>
      <c r="N26" s="305" t="e">
        <f t="shared" si="8"/>
        <v>#DIV/0!</v>
      </c>
      <c r="O26" s="313">
        <v>2</v>
      </c>
      <c r="P26" s="304" t="str">
        <f t="shared" si="15"/>
        <v xml:space="preserve">W </v>
      </c>
      <c r="Q26" s="305" t="e">
        <f t="shared" si="9"/>
        <v>#DIV/0!</v>
      </c>
      <c r="R26" s="313"/>
      <c r="S26" s="317" t="e">
        <f t="shared" si="0"/>
        <v>#DIV/0!</v>
      </c>
      <c r="T26" s="318" t="e">
        <f t="shared" si="10"/>
        <v>#DIV/0!</v>
      </c>
      <c r="U26" s="313">
        <v>5</v>
      </c>
      <c r="V26" s="317" t="e">
        <f t="shared" si="1"/>
        <v>#DIV/0!</v>
      </c>
      <c r="W26" s="341" t="e">
        <f t="shared" si="16"/>
        <v>#DIV/0!</v>
      </c>
      <c r="X26" s="345">
        <v>1</v>
      </c>
      <c r="Y26" s="324"/>
      <c r="Z26" s="313"/>
      <c r="AA26" s="313">
        <v>4</v>
      </c>
      <c r="AB26" s="173"/>
      <c r="AC26" s="174"/>
      <c r="AD26" s="174"/>
      <c r="AE26" s="175"/>
      <c r="AF26" s="319" t="e">
        <f t="shared" si="2"/>
        <v>#DIV/0!</v>
      </c>
      <c r="AG26" s="319"/>
      <c r="AH26" s="319" t="e">
        <f t="shared" si="3"/>
        <v>#DIV/0!</v>
      </c>
      <c r="AI26" s="319" t="e">
        <f t="shared" si="11"/>
        <v>#DIV/0!</v>
      </c>
      <c r="AJ26" s="319" t="e">
        <f t="shared" si="4"/>
        <v>#DIV/0!</v>
      </c>
      <c r="AK26" s="74">
        <f t="shared" si="5"/>
        <v>0</v>
      </c>
      <c r="AL26" s="74">
        <f t="shared" si="6"/>
        <v>0</v>
      </c>
    </row>
    <row r="27" spans="1:38" s="74" customFormat="1" ht="30" customHeight="1" x14ac:dyDescent="0.2">
      <c r="A27" s="46">
        <f t="shared" si="17"/>
        <v>12</v>
      </c>
      <c r="B27" s="165">
        <f t="shared" si="12"/>
        <v>12</v>
      </c>
      <c r="C27" s="185">
        <f t="shared" si="7"/>
        <v>0</v>
      </c>
      <c r="D27" s="164">
        <f>IF(B27='Purchase Sales'!B$12,'Purchase Sales'!C$12)+IF(Inventory!B27='Purchase Sales'!B$13,'Purchase Sales'!C$13)+IF(Inventory!B27='Purchase Sales'!B$14,'Purchase Sales'!C$14)</f>
        <v>0</v>
      </c>
      <c r="E27" s="322">
        <f>IF(B27='Purchase Sales'!A$22,'Purchase Sales'!C$22)+IF(Inventory!B27='Purchase Sales'!A$23,'Purchase Sales'!C$23)+IF(Inventory!B27='Purchase Sales'!A$24,'Purchase Sales'!C$24)+IF(Inventory!B27='Purchase Sales'!A$25,'Purchase Sales'!C$25)+IF(Inventory!B27='Purchase Sales'!A$26,'Purchase Sales'!C$26)+IF(Inventory!B27='Purchase Sales'!A$27,'Purchase Sales'!C$27)+IF(Inventory!B27='Purchase Sales'!A$28,'Purchase Sales'!C$28)+IF(Inventory!B27='Purchase Sales'!A$29,'Purchase Sales'!C$29)+IF(Inventory!B27='Purchase Sales'!A$30,'Purchase Sales'!C$30)+IF(Inventory!B27='Purchase Sales'!A$31,'Purchase Sales'!C$31)+IF(Inventory!B27='Purchase Sales'!A$32,'Purchase Sales'!C$32)+IF(Inventory!B27='Purchase Sales'!A$33,'Purchase Sales'!C$33)+IF(Inventory!B27='Purchase Sales'!A$34,'Purchase Sales'!C$34)+IF(Inventory!B27='Purchase Sales'!A$35,'Purchase Sales'!C$35)+IF(Inventory!B27='Purchase Sales'!A$36,'Purchase Sales'!C$36)+IF(Inventory!B27='Purchase Sales'!A$37,'Purchase Sales'!C$37)+IF(Inventory!B27='Purchase Sales'!A$38,'Purchase Sales'!C$38)+IF(Inventory!B27='Purchase Sales'!A$39,'Purchase Sales'!C$39)+IF(Inventory!B27='Purchase Sales'!A$40,'Purchase Sales'!C$40)+IF(Inventory!B27='Purchase Sales'!A$41,'Purchase Sales'!C$41)+IF(Inventory!B27='Purchase Sales'!A$42,'Purchase Sales'!C$42)</f>
        <v>0</v>
      </c>
      <c r="F27" s="330"/>
      <c r="G27" s="172"/>
      <c r="H27" s="172"/>
      <c r="I27" s="320"/>
      <c r="J27" s="304" t="e">
        <f t="shared" si="13"/>
        <v>#DIV/0!</v>
      </c>
      <c r="K27" s="331"/>
      <c r="L27" s="336"/>
      <c r="M27" s="304" t="str">
        <f t="shared" si="14"/>
        <v>E</v>
      </c>
      <c r="N27" s="305" t="e">
        <f t="shared" si="8"/>
        <v>#DIV/0!</v>
      </c>
      <c r="O27" s="313"/>
      <c r="P27" s="304" t="str">
        <f t="shared" si="15"/>
        <v xml:space="preserve">W </v>
      </c>
      <c r="Q27" s="305" t="e">
        <f t="shared" si="9"/>
        <v>#DIV/0!</v>
      </c>
      <c r="R27" s="313"/>
      <c r="S27" s="317" t="e">
        <f t="shared" si="0"/>
        <v>#DIV/0!</v>
      </c>
      <c r="T27" s="318" t="e">
        <f t="shared" si="10"/>
        <v>#DIV/0!</v>
      </c>
      <c r="U27" s="313">
        <v>8</v>
      </c>
      <c r="V27" s="317" t="e">
        <f t="shared" si="1"/>
        <v>#DIV/0!</v>
      </c>
      <c r="W27" s="341" t="e">
        <f t="shared" si="16"/>
        <v>#DIV/0!</v>
      </c>
      <c r="X27" s="345"/>
      <c r="Y27" s="324"/>
      <c r="Z27" s="313"/>
      <c r="AA27" s="313"/>
      <c r="AB27" s="173"/>
      <c r="AC27" s="174"/>
      <c r="AD27" s="174"/>
      <c r="AE27" s="175"/>
      <c r="AF27" s="319" t="e">
        <f t="shared" si="2"/>
        <v>#DIV/0!</v>
      </c>
      <c r="AG27" s="319"/>
      <c r="AH27" s="319" t="e">
        <f t="shared" si="3"/>
        <v>#DIV/0!</v>
      </c>
      <c r="AI27" s="319" t="e">
        <f t="shared" si="11"/>
        <v>#DIV/0!</v>
      </c>
      <c r="AJ27" s="319" t="e">
        <f t="shared" si="4"/>
        <v>#DIV/0!</v>
      </c>
      <c r="AK27" s="74">
        <f t="shared" si="5"/>
        <v>0</v>
      </c>
      <c r="AL27" s="74">
        <f t="shared" si="6"/>
        <v>0</v>
      </c>
    </row>
    <row r="28" spans="1:38" s="74" customFormat="1" ht="30" customHeight="1" x14ac:dyDescent="0.2">
      <c r="A28" s="46">
        <f t="shared" si="17"/>
        <v>13</v>
      </c>
      <c r="B28" s="165">
        <f t="shared" si="12"/>
        <v>13</v>
      </c>
      <c r="C28" s="185">
        <f t="shared" si="7"/>
        <v>0</v>
      </c>
      <c r="D28" s="164">
        <f>IF(B28='Purchase Sales'!B$12,'Purchase Sales'!C$12)+IF(Inventory!B28='Purchase Sales'!B$13,'Purchase Sales'!C$13)+IF(Inventory!B28='Purchase Sales'!B$14,'Purchase Sales'!C$14)</f>
        <v>0</v>
      </c>
      <c r="E28" s="322">
        <f>IF(B28='Purchase Sales'!A$22,'Purchase Sales'!C$22)+IF(Inventory!B28='Purchase Sales'!A$23,'Purchase Sales'!C$23)+IF(Inventory!B28='Purchase Sales'!A$24,'Purchase Sales'!C$24)+IF(Inventory!B28='Purchase Sales'!A$25,'Purchase Sales'!C$25)+IF(Inventory!B28='Purchase Sales'!A$26,'Purchase Sales'!C$26)+IF(Inventory!B28='Purchase Sales'!A$27,'Purchase Sales'!C$27)+IF(Inventory!B28='Purchase Sales'!A$28,'Purchase Sales'!C$28)+IF(Inventory!B28='Purchase Sales'!A$29,'Purchase Sales'!C$29)+IF(Inventory!B28='Purchase Sales'!A$30,'Purchase Sales'!C$30)+IF(Inventory!B28='Purchase Sales'!A$31,'Purchase Sales'!C$31)+IF(Inventory!B28='Purchase Sales'!A$32,'Purchase Sales'!C$32)+IF(Inventory!B28='Purchase Sales'!A$33,'Purchase Sales'!C$33)+IF(Inventory!B28='Purchase Sales'!A$34,'Purchase Sales'!C$34)+IF(Inventory!B28='Purchase Sales'!A$35,'Purchase Sales'!C$35)+IF(Inventory!B28='Purchase Sales'!A$36,'Purchase Sales'!C$36)+IF(Inventory!B28='Purchase Sales'!A$37,'Purchase Sales'!C$37)+IF(Inventory!B28='Purchase Sales'!A$38,'Purchase Sales'!C$38)+IF(Inventory!B28='Purchase Sales'!A$39,'Purchase Sales'!C$39)+IF(Inventory!B28='Purchase Sales'!A$40,'Purchase Sales'!C$40)+IF(Inventory!B28='Purchase Sales'!A$41,'Purchase Sales'!C$41)+IF(Inventory!B28='Purchase Sales'!A$42,'Purchase Sales'!C$42)</f>
        <v>0</v>
      </c>
      <c r="F28" s="330"/>
      <c r="G28" s="172"/>
      <c r="H28" s="172"/>
      <c r="I28" s="320"/>
      <c r="J28" s="304" t="e">
        <f t="shared" si="13"/>
        <v>#DIV/0!</v>
      </c>
      <c r="K28" s="331"/>
      <c r="L28" s="336"/>
      <c r="M28" s="304" t="str">
        <f t="shared" si="14"/>
        <v>E</v>
      </c>
      <c r="N28" s="305" t="e">
        <f t="shared" si="8"/>
        <v>#DIV/0!</v>
      </c>
      <c r="O28" s="313"/>
      <c r="P28" s="304" t="str">
        <f t="shared" si="15"/>
        <v xml:space="preserve">W </v>
      </c>
      <c r="Q28" s="305" t="e">
        <f t="shared" si="9"/>
        <v>#DIV/0!</v>
      </c>
      <c r="R28" s="313"/>
      <c r="S28" s="317" t="e">
        <f t="shared" si="0"/>
        <v>#DIV/0!</v>
      </c>
      <c r="T28" s="318" t="e">
        <f t="shared" si="10"/>
        <v>#DIV/0!</v>
      </c>
      <c r="U28" s="313">
        <v>5</v>
      </c>
      <c r="V28" s="317" t="e">
        <f t="shared" si="1"/>
        <v>#DIV/0!</v>
      </c>
      <c r="W28" s="341" t="e">
        <f t="shared" si="16"/>
        <v>#DIV/0!</v>
      </c>
      <c r="X28" s="345">
        <v>2</v>
      </c>
      <c r="Y28" s="324"/>
      <c r="Z28" s="313"/>
      <c r="AA28" s="313">
        <v>4</v>
      </c>
      <c r="AB28" s="173"/>
      <c r="AC28" s="174"/>
      <c r="AD28" s="174"/>
      <c r="AE28" s="175"/>
      <c r="AF28" s="319" t="e">
        <f t="shared" si="2"/>
        <v>#DIV/0!</v>
      </c>
      <c r="AG28" s="319"/>
      <c r="AH28" s="319" t="e">
        <f t="shared" si="3"/>
        <v>#DIV/0!</v>
      </c>
      <c r="AI28" s="319" t="e">
        <f t="shared" si="11"/>
        <v>#DIV/0!</v>
      </c>
      <c r="AJ28" s="319" t="e">
        <f t="shared" si="4"/>
        <v>#DIV/0!</v>
      </c>
      <c r="AK28" s="74">
        <f t="shared" si="5"/>
        <v>0</v>
      </c>
      <c r="AL28" s="74">
        <f t="shared" si="6"/>
        <v>0</v>
      </c>
    </row>
    <row r="29" spans="1:38" s="74" customFormat="1" ht="30" customHeight="1" x14ac:dyDescent="0.2">
      <c r="A29" s="46">
        <f t="shared" si="17"/>
        <v>14</v>
      </c>
      <c r="B29" s="165">
        <f t="shared" si="12"/>
        <v>14</v>
      </c>
      <c r="C29" s="185">
        <f t="shared" si="7"/>
        <v>0</v>
      </c>
      <c r="D29" s="164">
        <f>IF(B29='Purchase Sales'!B$12,'Purchase Sales'!C$12)+IF(Inventory!B29='Purchase Sales'!B$13,'Purchase Sales'!C$13)+IF(Inventory!B29='Purchase Sales'!B$14,'Purchase Sales'!C$14)</f>
        <v>0</v>
      </c>
      <c r="E29" s="322">
        <f>IF(B29='Purchase Sales'!A$22,'Purchase Sales'!C$22)+IF(Inventory!B29='Purchase Sales'!A$23,'Purchase Sales'!C$23)+IF(Inventory!B29='Purchase Sales'!A$24,'Purchase Sales'!C$24)+IF(Inventory!B29='Purchase Sales'!A$25,'Purchase Sales'!C$25)+IF(Inventory!B29='Purchase Sales'!A$26,'Purchase Sales'!C$26)+IF(Inventory!B29='Purchase Sales'!A$27,'Purchase Sales'!C$27)+IF(Inventory!B29='Purchase Sales'!A$28,'Purchase Sales'!C$28)+IF(Inventory!B29='Purchase Sales'!A$29,'Purchase Sales'!C$29)+IF(Inventory!B29='Purchase Sales'!A$30,'Purchase Sales'!C$30)+IF(Inventory!B29='Purchase Sales'!A$31,'Purchase Sales'!C$31)+IF(Inventory!B29='Purchase Sales'!A$32,'Purchase Sales'!C$32)+IF(Inventory!B29='Purchase Sales'!A$33,'Purchase Sales'!C$33)+IF(Inventory!B29='Purchase Sales'!A$34,'Purchase Sales'!C$34)+IF(Inventory!B29='Purchase Sales'!A$35,'Purchase Sales'!C$35)+IF(Inventory!B29='Purchase Sales'!A$36,'Purchase Sales'!C$36)+IF(Inventory!B29='Purchase Sales'!A$37,'Purchase Sales'!C$37)+IF(Inventory!B29='Purchase Sales'!A$38,'Purchase Sales'!C$38)+IF(Inventory!B29='Purchase Sales'!A$39,'Purchase Sales'!C$39)+IF(Inventory!B29='Purchase Sales'!A$40,'Purchase Sales'!C$40)+IF(Inventory!B29='Purchase Sales'!A$41,'Purchase Sales'!C$41)+IF(Inventory!B29='Purchase Sales'!A$42,'Purchase Sales'!C$42)</f>
        <v>0</v>
      </c>
      <c r="F29" s="330"/>
      <c r="G29" s="172"/>
      <c r="H29" s="172"/>
      <c r="I29" s="320"/>
      <c r="J29" s="304" t="e">
        <f t="shared" si="13"/>
        <v>#DIV/0!</v>
      </c>
      <c r="K29" s="331"/>
      <c r="L29" s="336"/>
      <c r="M29" s="304" t="str">
        <f t="shared" si="14"/>
        <v>E</v>
      </c>
      <c r="N29" s="305" t="e">
        <f t="shared" si="8"/>
        <v>#DIV/0!</v>
      </c>
      <c r="O29" s="313"/>
      <c r="P29" s="304" t="str">
        <f t="shared" si="15"/>
        <v xml:space="preserve">W </v>
      </c>
      <c r="Q29" s="305" t="e">
        <f t="shared" si="9"/>
        <v>#DIV/0!</v>
      </c>
      <c r="R29" s="313"/>
      <c r="S29" s="317" t="e">
        <f t="shared" si="0"/>
        <v>#DIV/0!</v>
      </c>
      <c r="T29" s="318" t="e">
        <f t="shared" si="10"/>
        <v>#DIV/0!</v>
      </c>
      <c r="U29" s="313">
        <v>11</v>
      </c>
      <c r="V29" s="317" t="e">
        <f t="shared" si="1"/>
        <v>#DIV/0!</v>
      </c>
      <c r="W29" s="341" t="e">
        <f t="shared" si="16"/>
        <v>#DIV/0!</v>
      </c>
      <c r="X29" s="345"/>
      <c r="Y29" s="324"/>
      <c r="Z29" s="313"/>
      <c r="AA29" s="313"/>
      <c r="AB29" s="173"/>
      <c r="AC29" s="174"/>
      <c r="AD29" s="174"/>
      <c r="AE29" s="175"/>
      <c r="AF29" s="319" t="e">
        <f t="shared" si="2"/>
        <v>#DIV/0!</v>
      </c>
      <c r="AG29" s="319"/>
      <c r="AH29" s="319" t="e">
        <f t="shared" si="3"/>
        <v>#DIV/0!</v>
      </c>
      <c r="AI29" s="319" t="e">
        <f t="shared" si="11"/>
        <v>#DIV/0!</v>
      </c>
      <c r="AJ29" s="319" t="e">
        <f t="shared" si="4"/>
        <v>#DIV/0!</v>
      </c>
      <c r="AK29" s="74">
        <f t="shared" si="5"/>
        <v>0</v>
      </c>
      <c r="AL29" s="74">
        <f t="shared" si="6"/>
        <v>0</v>
      </c>
    </row>
    <row r="30" spans="1:38" s="74" customFormat="1" ht="30" customHeight="1" x14ac:dyDescent="0.2">
      <c r="A30" s="46">
        <f t="shared" si="17"/>
        <v>15</v>
      </c>
      <c r="B30" s="165">
        <f t="shared" si="12"/>
        <v>15</v>
      </c>
      <c r="C30" s="185">
        <f t="shared" si="7"/>
        <v>0</v>
      </c>
      <c r="D30" s="164">
        <f>IF(B30='Purchase Sales'!B$12,'Purchase Sales'!C$12)+IF(Inventory!B30='Purchase Sales'!B$13,'Purchase Sales'!C$13)+IF(Inventory!B30='Purchase Sales'!B$14,'Purchase Sales'!C$14)</f>
        <v>0</v>
      </c>
      <c r="E30" s="322">
        <f>IF(B30='Purchase Sales'!A$22,'Purchase Sales'!C$22)+IF(Inventory!B30='Purchase Sales'!A$23,'Purchase Sales'!C$23)+IF(Inventory!B30='Purchase Sales'!A$24,'Purchase Sales'!C$24)+IF(Inventory!B30='Purchase Sales'!A$25,'Purchase Sales'!C$25)+IF(Inventory!B30='Purchase Sales'!A$26,'Purchase Sales'!C$26)+IF(Inventory!B30='Purchase Sales'!A$27,'Purchase Sales'!C$27)+IF(Inventory!B30='Purchase Sales'!A$28,'Purchase Sales'!C$28)+IF(Inventory!B30='Purchase Sales'!A$29,'Purchase Sales'!C$29)+IF(Inventory!B30='Purchase Sales'!A$30,'Purchase Sales'!C$30)+IF(Inventory!B30='Purchase Sales'!A$31,'Purchase Sales'!C$31)+IF(Inventory!B30='Purchase Sales'!A$32,'Purchase Sales'!C$32)+IF(Inventory!B30='Purchase Sales'!A$33,'Purchase Sales'!C$33)+IF(Inventory!B30='Purchase Sales'!A$34,'Purchase Sales'!C$34)+IF(Inventory!B30='Purchase Sales'!A$35,'Purchase Sales'!C$35)+IF(Inventory!B30='Purchase Sales'!A$36,'Purchase Sales'!C$36)+IF(Inventory!B30='Purchase Sales'!A$37,'Purchase Sales'!C$37)+IF(Inventory!B30='Purchase Sales'!A$38,'Purchase Sales'!C$38)+IF(Inventory!B30='Purchase Sales'!A$39,'Purchase Sales'!C$39)+IF(Inventory!B30='Purchase Sales'!A$40,'Purchase Sales'!C$40)+IF(Inventory!B30='Purchase Sales'!A$41,'Purchase Sales'!C$41)+IF(Inventory!B30='Purchase Sales'!A$42,'Purchase Sales'!C$42)</f>
        <v>0</v>
      </c>
      <c r="F30" s="330"/>
      <c r="G30" s="172"/>
      <c r="H30" s="172"/>
      <c r="I30" s="320"/>
      <c r="J30" s="304" t="e">
        <f t="shared" si="13"/>
        <v>#DIV/0!</v>
      </c>
      <c r="K30" s="331"/>
      <c r="L30" s="336"/>
      <c r="M30" s="304" t="str">
        <f t="shared" si="14"/>
        <v>E</v>
      </c>
      <c r="N30" s="305" t="e">
        <f t="shared" si="8"/>
        <v>#DIV/0!</v>
      </c>
      <c r="O30" s="313"/>
      <c r="P30" s="304" t="str">
        <f t="shared" si="15"/>
        <v xml:space="preserve">W </v>
      </c>
      <c r="Q30" s="305" t="e">
        <f t="shared" si="9"/>
        <v>#DIV/0!</v>
      </c>
      <c r="R30" s="313"/>
      <c r="S30" s="317" t="e">
        <f t="shared" si="0"/>
        <v>#DIV/0!</v>
      </c>
      <c r="T30" s="318" t="e">
        <f t="shared" si="10"/>
        <v>#DIV/0!</v>
      </c>
      <c r="U30" s="313">
        <v>8</v>
      </c>
      <c r="V30" s="317" t="e">
        <f t="shared" si="1"/>
        <v>#DIV/0!</v>
      </c>
      <c r="W30" s="341" t="e">
        <f t="shared" si="16"/>
        <v>#DIV/0!</v>
      </c>
      <c r="X30" s="345">
        <v>1</v>
      </c>
      <c r="Y30" s="324"/>
      <c r="Z30" s="313"/>
      <c r="AA30" s="313">
        <v>4</v>
      </c>
      <c r="AB30" s="173"/>
      <c r="AC30" s="174"/>
      <c r="AD30" s="174"/>
      <c r="AE30" s="175"/>
      <c r="AF30" s="319" t="e">
        <f t="shared" si="2"/>
        <v>#DIV/0!</v>
      </c>
      <c r="AG30" s="319"/>
      <c r="AH30" s="319" t="e">
        <f t="shared" si="3"/>
        <v>#DIV/0!</v>
      </c>
      <c r="AI30" s="319" t="e">
        <f t="shared" si="11"/>
        <v>#DIV/0!</v>
      </c>
      <c r="AJ30" s="319" t="e">
        <f t="shared" si="4"/>
        <v>#DIV/0!</v>
      </c>
      <c r="AK30" s="74">
        <f t="shared" si="5"/>
        <v>0</v>
      </c>
      <c r="AL30" s="74">
        <f t="shared" si="6"/>
        <v>0</v>
      </c>
    </row>
    <row r="31" spans="1:38" s="74" customFormat="1" ht="30" customHeight="1" x14ac:dyDescent="0.2">
      <c r="A31" s="46">
        <f t="shared" si="17"/>
        <v>16</v>
      </c>
      <c r="B31" s="165">
        <f t="shared" si="12"/>
        <v>16</v>
      </c>
      <c r="C31" s="185">
        <f t="shared" si="7"/>
        <v>0</v>
      </c>
      <c r="D31" s="164">
        <f>IF(B31='Purchase Sales'!B$12,'Purchase Sales'!C$12)+IF(Inventory!B31='Purchase Sales'!B$13,'Purchase Sales'!C$13)+IF(Inventory!B31='Purchase Sales'!B$14,'Purchase Sales'!C$14)</f>
        <v>0</v>
      </c>
      <c r="E31" s="322">
        <f>IF(B31='Purchase Sales'!A$22,'Purchase Sales'!C$22)+IF(Inventory!B31='Purchase Sales'!A$23,'Purchase Sales'!C$23)+IF(Inventory!B31='Purchase Sales'!A$24,'Purchase Sales'!C$24)+IF(Inventory!B31='Purchase Sales'!A$25,'Purchase Sales'!C$25)+IF(Inventory!B31='Purchase Sales'!A$26,'Purchase Sales'!C$26)+IF(Inventory!B31='Purchase Sales'!A$27,'Purchase Sales'!C$27)+IF(Inventory!B31='Purchase Sales'!A$28,'Purchase Sales'!C$28)+IF(Inventory!B31='Purchase Sales'!A$29,'Purchase Sales'!C$29)+IF(Inventory!B31='Purchase Sales'!A$30,'Purchase Sales'!C$30)+IF(Inventory!B31='Purchase Sales'!A$31,'Purchase Sales'!C$31)+IF(Inventory!B31='Purchase Sales'!A$32,'Purchase Sales'!C$32)+IF(Inventory!B31='Purchase Sales'!A$33,'Purchase Sales'!C$33)+IF(Inventory!B31='Purchase Sales'!A$34,'Purchase Sales'!C$34)+IF(Inventory!B31='Purchase Sales'!A$35,'Purchase Sales'!C$35)+IF(Inventory!B31='Purchase Sales'!A$36,'Purchase Sales'!C$36)+IF(Inventory!B31='Purchase Sales'!A$37,'Purchase Sales'!C$37)+IF(Inventory!B31='Purchase Sales'!A$38,'Purchase Sales'!C$38)+IF(Inventory!B31='Purchase Sales'!A$39,'Purchase Sales'!C$39)+IF(Inventory!B31='Purchase Sales'!A$40,'Purchase Sales'!C$40)+IF(Inventory!B31='Purchase Sales'!A$41,'Purchase Sales'!C$41)+IF(Inventory!B31='Purchase Sales'!A$42,'Purchase Sales'!C$42)</f>
        <v>0</v>
      </c>
      <c r="F31" s="330"/>
      <c r="G31" s="172"/>
      <c r="H31" s="172"/>
      <c r="I31" s="320"/>
      <c r="J31" s="304" t="e">
        <f t="shared" si="13"/>
        <v>#DIV/0!</v>
      </c>
      <c r="K31" s="331"/>
      <c r="L31" s="336"/>
      <c r="M31" s="304" t="str">
        <f t="shared" si="14"/>
        <v>E</v>
      </c>
      <c r="N31" s="305" t="e">
        <f t="shared" si="8"/>
        <v>#DIV/0!</v>
      </c>
      <c r="O31" s="313"/>
      <c r="P31" s="304" t="str">
        <f t="shared" si="15"/>
        <v xml:space="preserve">W </v>
      </c>
      <c r="Q31" s="305" t="e">
        <f t="shared" si="9"/>
        <v>#DIV/0!</v>
      </c>
      <c r="R31" s="313"/>
      <c r="S31" s="317" t="e">
        <f t="shared" si="0"/>
        <v>#DIV/0!</v>
      </c>
      <c r="T31" s="318" t="e">
        <f t="shared" si="10"/>
        <v>#DIV/0!</v>
      </c>
      <c r="U31" s="313">
        <v>2</v>
      </c>
      <c r="V31" s="317" t="e">
        <f t="shared" si="1"/>
        <v>#DIV/0!</v>
      </c>
      <c r="W31" s="341" t="e">
        <f t="shared" si="16"/>
        <v>#DIV/0!</v>
      </c>
      <c r="X31" s="345">
        <v>1</v>
      </c>
      <c r="Y31" s="324"/>
      <c r="Z31" s="313"/>
      <c r="AA31" s="313"/>
      <c r="AB31" s="173"/>
      <c r="AC31" s="174"/>
      <c r="AD31" s="174"/>
      <c r="AE31" s="175"/>
      <c r="AF31" s="319" t="e">
        <f t="shared" si="2"/>
        <v>#DIV/0!</v>
      </c>
      <c r="AG31" s="319"/>
      <c r="AH31" s="319" t="e">
        <f t="shared" si="3"/>
        <v>#DIV/0!</v>
      </c>
      <c r="AI31" s="319" t="e">
        <f t="shared" si="11"/>
        <v>#DIV/0!</v>
      </c>
      <c r="AJ31" s="319" t="e">
        <f t="shared" si="4"/>
        <v>#DIV/0!</v>
      </c>
      <c r="AK31" s="74">
        <f t="shared" si="5"/>
        <v>0</v>
      </c>
      <c r="AL31" s="74">
        <f t="shared" si="6"/>
        <v>0</v>
      </c>
    </row>
    <row r="32" spans="1:38" s="74" customFormat="1" ht="30" customHeight="1" x14ac:dyDescent="0.2">
      <c r="A32" s="46">
        <f t="shared" si="17"/>
        <v>17</v>
      </c>
      <c r="B32" s="165">
        <f t="shared" si="12"/>
        <v>17</v>
      </c>
      <c r="C32" s="185">
        <f t="shared" si="7"/>
        <v>0</v>
      </c>
      <c r="D32" s="164">
        <f>IF(B32='Purchase Sales'!B$12,'Purchase Sales'!C$12)+IF(Inventory!B32='Purchase Sales'!B$13,'Purchase Sales'!C$13)+IF(Inventory!B32='Purchase Sales'!B$14,'Purchase Sales'!C$14)</f>
        <v>0</v>
      </c>
      <c r="E32" s="322">
        <f>IF(B32='Purchase Sales'!A$22,'Purchase Sales'!C$22)+IF(Inventory!B32='Purchase Sales'!A$23,'Purchase Sales'!C$23)+IF(Inventory!B32='Purchase Sales'!A$24,'Purchase Sales'!C$24)+IF(Inventory!B32='Purchase Sales'!A$25,'Purchase Sales'!C$25)+IF(Inventory!B32='Purchase Sales'!A$26,'Purchase Sales'!C$26)+IF(Inventory!B32='Purchase Sales'!A$27,'Purchase Sales'!C$27)+IF(Inventory!B32='Purchase Sales'!A$28,'Purchase Sales'!C$28)+IF(Inventory!B32='Purchase Sales'!A$29,'Purchase Sales'!C$29)+IF(Inventory!B32='Purchase Sales'!A$30,'Purchase Sales'!C$30)+IF(Inventory!B32='Purchase Sales'!A$31,'Purchase Sales'!C$31)+IF(Inventory!B32='Purchase Sales'!A$32,'Purchase Sales'!C$32)+IF(Inventory!B32='Purchase Sales'!A$33,'Purchase Sales'!C$33)+IF(Inventory!B32='Purchase Sales'!A$34,'Purchase Sales'!C$34)+IF(Inventory!B32='Purchase Sales'!A$35,'Purchase Sales'!C$35)+IF(Inventory!B32='Purchase Sales'!A$36,'Purchase Sales'!C$36)+IF(Inventory!B32='Purchase Sales'!A$37,'Purchase Sales'!C$37)+IF(Inventory!B32='Purchase Sales'!A$38,'Purchase Sales'!C$38)+IF(Inventory!B32='Purchase Sales'!A$39,'Purchase Sales'!C$39)+IF(Inventory!B32='Purchase Sales'!A$40,'Purchase Sales'!C$40)+IF(Inventory!B32='Purchase Sales'!A$41,'Purchase Sales'!C$41)+IF(Inventory!B32='Purchase Sales'!A$42,'Purchase Sales'!C$42)</f>
        <v>0</v>
      </c>
      <c r="F32" s="330"/>
      <c r="G32" s="172"/>
      <c r="H32" s="172"/>
      <c r="I32" s="320"/>
      <c r="J32" s="304" t="e">
        <f t="shared" si="13"/>
        <v>#DIV/0!</v>
      </c>
      <c r="K32" s="331"/>
      <c r="L32" s="336"/>
      <c r="M32" s="304" t="str">
        <f t="shared" si="14"/>
        <v>E</v>
      </c>
      <c r="N32" s="305" t="e">
        <f t="shared" si="8"/>
        <v>#DIV/0!</v>
      </c>
      <c r="O32" s="313"/>
      <c r="P32" s="304" t="str">
        <f t="shared" si="15"/>
        <v xml:space="preserve">W </v>
      </c>
      <c r="Q32" s="305" t="e">
        <f t="shared" si="9"/>
        <v>#DIV/0!</v>
      </c>
      <c r="R32" s="313"/>
      <c r="S32" s="317" t="e">
        <f t="shared" si="0"/>
        <v>#DIV/0!</v>
      </c>
      <c r="T32" s="318" t="e">
        <f t="shared" si="10"/>
        <v>#DIV/0!</v>
      </c>
      <c r="U32" s="313"/>
      <c r="V32" s="317" t="e">
        <f t="shared" si="1"/>
        <v>#DIV/0!</v>
      </c>
      <c r="W32" s="341" t="e">
        <f t="shared" si="16"/>
        <v>#DIV/0!</v>
      </c>
      <c r="X32" s="345"/>
      <c r="Y32" s="324"/>
      <c r="Z32" s="313"/>
      <c r="AA32" s="313">
        <v>4</v>
      </c>
      <c r="AB32" s="173"/>
      <c r="AC32" s="174"/>
      <c r="AD32" s="174"/>
      <c r="AE32" s="175"/>
      <c r="AF32" s="319" t="e">
        <f t="shared" si="2"/>
        <v>#DIV/0!</v>
      </c>
      <c r="AG32" s="319"/>
      <c r="AH32" s="319" t="e">
        <f t="shared" si="3"/>
        <v>#DIV/0!</v>
      </c>
      <c r="AI32" s="319" t="e">
        <f t="shared" si="11"/>
        <v>#DIV/0!</v>
      </c>
      <c r="AJ32" s="319" t="e">
        <f t="shared" si="4"/>
        <v>#DIV/0!</v>
      </c>
      <c r="AK32" s="74">
        <f t="shared" si="5"/>
        <v>0</v>
      </c>
      <c r="AL32" s="74">
        <f t="shared" si="6"/>
        <v>0</v>
      </c>
    </row>
    <row r="33" spans="1:38" s="74" customFormat="1" ht="30" customHeight="1" x14ac:dyDescent="0.2">
      <c r="A33" s="46">
        <f t="shared" si="17"/>
        <v>18</v>
      </c>
      <c r="B33" s="165">
        <f t="shared" si="12"/>
        <v>18</v>
      </c>
      <c r="C33" s="185">
        <f t="shared" si="7"/>
        <v>0</v>
      </c>
      <c r="D33" s="164">
        <f>IF(B33='Purchase Sales'!B$12,'Purchase Sales'!C$12)+IF(Inventory!B33='Purchase Sales'!B$13,'Purchase Sales'!C$13)+IF(Inventory!B33='Purchase Sales'!B$14,'Purchase Sales'!C$14)</f>
        <v>0</v>
      </c>
      <c r="E33" s="322">
        <f>IF(B33='Purchase Sales'!A$22,'Purchase Sales'!C$22)+IF(Inventory!B33='Purchase Sales'!A$23,'Purchase Sales'!C$23)+IF(Inventory!B33='Purchase Sales'!A$24,'Purchase Sales'!C$24)+IF(Inventory!B33='Purchase Sales'!A$25,'Purchase Sales'!C$25)+IF(Inventory!B33='Purchase Sales'!A$26,'Purchase Sales'!C$26)+IF(Inventory!B33='Purchase Sales'!A$27,'Purchase Sales'!C$27)+IF(Inventory!B33='Purchase Sales'!A$28,'Purchase Sales'!C$28)+IF(Inventory!B33='Purchase Sales'!A$29,'Purchase Sales'!C$29)+IF(Inventory!B33='Purchase Sales'!A$30,'Purchase Sales'!C$30)+IF(Inventory!B33='Purchase Sales'!A$31,'Purchase Sales'!C$31)+IF(Inventory!B33='Purchase Sales'!A$32,'Purchase Sales'!C$32)+IF(Inventory!B33='Purchase Sales'!A$33,'Purchase Sales'!C$33)+IF(Inventory!B33='Purchase Sales'!A$34,'Purchase Sales'!C$34)+IF(Inventory!B33='Purchase Sales'!A$35,'Purchase Sales'!C$35)+IF(Inventory!B33='Purchase Sales'!A$36,'Purchase Sales'!C$36)+IF(Inventory!B33='Purchase Sales'!A$37,'Purchase Sales'!C$37)+IF(Inventory!B33='Purchase Sales'!A$38,'Purchase Sales'!C$38)+IF(Inventory!B33='Purchase Sales'!A$39,'Purchase Sales'!C$39)+IF(Inventory!B33='Purchase Sales'!A$40,'Purchase Sales'!C$40)+IF(Inventory!B33='Purchase Sales'!A$41,'Purchase Sales'!C$41)+IF(Inventory!B33='Purchase Sales'!A$42,'Purchase Sales'!C$42)</f>
        <v>0</v>
      </c>
      <c r="F33" s="330"/>
      <c r="G33" s="172"/>
      <c r="H33" s="172"/>
      <c r="I33" s="320"/>
      <c r="J33" s="304" t="e">
        <f t="shared" si="13"/>
        <v>#DIV/0!</v>
      </c>
      <c r="K33" s="331"/>
      <c r="L33" s="336"/>
      <c r="M33" s="304" t="str">
        <f t="shared" si="14"/>
        <v>E</v>
      </c>
      <c r="N33" s="305" t="e">
        <f t="shared" si="8"/>
        <v>#DIV/0!</v>
      </c>
      <c r="O33" s="313"/>
      <c r="P33" s="304" t="str">
        <f t="shared" si="15"/>
        <v xml:space="preserve">W </v>
      </c>
      <c r="Q33" s="305" t="e">
        <f t="shared" si="9"/>
        <v>#DIV/0!</v>
      </c>
      <c r="R33" s="313"/>
      <c r="S33" s="317" t="e">
        <f t="shared" si="0"/>
        <v>#DIV/0!</v>
      </c>
      <c r="T33" s="318" t="e">
        <f t="shared" si="10"/>
        <v>#DIV/0!</v>
      </c>
      <c r="U33" s="313">
        <v>9</v>
      </c>
      <c r="V33" s="317" t="e">
        <f t="shared" si="1"/>
        <v>#DIV/0!</v>
      </c>
      <c r="W33" s="341" t="e">
        <f t="shared" si="16"/>
        <v>#DIV/0!</v>
      </c>
      <c r="X33" s="345">
        <v>1</v>
      </c>
      <c r="Y33" s="324"/>
      <c r="Z33" s="313"/>
      <c r="AA33" s="313"/>
      <c r="AB33" s="173"/>
      <c r="AC33" s="174"/>
      <c r="AD33" s="174"/>
      <c r="AE33" s="175"/>
      <c r="AF33" s="319" t="e">
        <f t="shared" si="2"/>
        <v>#DIV/0!</v>
      </c>
      <c r="AG33" s="319"/>
      <c r="AH33" s="319" t="e">
        <f t="shared" si="3"/>
        <v>#DIV/0!</v>
      </c>
      <c r="AI33" s="319" t="e">
        <f t="shared" si="11"/>
        <v>#DIV/0!</v>
      </c>
      <c r="AJ33" s="319" t="e">
        <f t="shared" si="4"/>
        <v>#DIV/0!</v>
      </c>
      <c r="AK33" s="74">
        <f t="shared" si="5"/>
        <v>0</v>
      </c>
      <c r="AL33" s="74">
        <f t="shared" si="6"/>
        <v>0</v>
      </c>
    </row>
    <row r="34" spans="1:38" s="74" customFormat="1" ht="30" customHeight="1" x14ac:dyDescent="0.2">
      <c r="A34" s="46">
        <f t="shared" si="17"/>
        <v>19</v>
      </c>
      <c r="B34" s="165">
        <f t="shared" si="12"/>
        <v>19</v>
      </c>
      <c r="C34" s="185">
        <f t="shared" si="7"/>
        <v>0</v>
      </c>
      <c r="D34" s="164">
        <f>IF(B34='Purchase Sales'!B$12,'Purchase Sales'!C$12)+IF(Inventory!B34='Purchase Sales'!B$13,'Purchase Sales'!C$13)+IF(Inventory!B34='Purchase Sales'!B$14,'Purchase Sales'!C$14)</f>
        <v>0</v>
      </c>
      <c r="E34" s="322">
        <f>IF(B34='Purchase Sales'!A$22,'Purchase Sales'!C$22)+IF(Inventory!B34='Purchase Sales'!A$23,'Purchase Sales'!C$23)+IF(Inventory!B34='Purchase Sales'!A$24,'Purchase Sales'!C$24)+IF(Inventory!B34='Purchase Sales'!A$25,'Purchase Sales'!C$25)+IF(Inventory!B34='Purchase Sales'!A$26,'Purchase Sales'!C$26)+IF(Inventory!B34='Purchase Sales'!A$27,'Purchase Sales'!C$27)+IF(Inventory!B34='Purchase Sales'!A$28,'Purchase Sales'!C$28)+IF(Inventory!B34='Purchase Sales'!A$29,'Purchase Sales'!C$29)+IF(Inventory!B34='Purchase Sales'!A$30,'Purchase Sales'!C$30)+IF(Inventory!B34='Purchase Sales'!A$31,'Purchase Sales'!C$31)+IF(Inventory!B34='Purchase Sales'!A$32,'Purchase Sales'!C$32)+IF(Inventory!B34='Purchase Sales'!A$33,'Purchase Sales'!C$33)+IF(Inventory!B34='Purchase Sales'!A$34,'Purchase Sales'!C$34)+IF(Inventory!B34='Purchase Sales'!A$35,'Purchase Sales'!C$35)+IF(Inventory!B34='Purchase Sales'!A$36,'Purchase Sales'!C$36)+IF(Inventory!B34='Purchase Sales'!A$37,'Purchase Sales'!C$37)+IF(Inventory!B34='Purchase Sales'!A$38,'Purchase Sales'!C$38)+IF(Inventory!B34='Purchase Sales'!A$39,'Purchase Sales'!C$39)+IF(Inventory!B34='Purchase Sales'!A$40,'Purchase Sales'!C$40)+IF(Inventory!B34='Purchase Sales'!A$41,'Purchase Sales'!C$41)+IF(Inventory!B34='Purchase Sales'!A$42,'Purchase Sales'!C$42)</f>
        <v>0</v>
      </c>
      <c r="F34" s="330"/>
      <c r="G34" s="172"/>
      <c r="H34" s="172"/>
      <c r="I34" s="320"/>
      <c r="J34" s="304" t="e">
        <f t="shared" si="13"/>
        <v>#DIV/0!</v>
      </c>
      <c r="K34" s="331"/>
      <c r="L34" s="336"/>
      <c r="M34" s="304" t="str">
        <f t="shared" si="14"/>
        <v>E</v>
      </c>
      <c r="N34" s="305" t="e">
        <f t="shared" si="8"/>
        <v>#DIV/0!</v>
      </c>
      <c r="O34" s="313"/>
      <c r="P34" s="304" t="str">
        <f t="shared" si="15"/>
        <v xml:space="preserve">W </v>
      </c>
      <c r="Q34" s="305" t="e">
        <f t="shared" si="9"/>
        <v>#DIV/0!</v>
      </c>
      <c r="R34" s="313"/>
      <c r="S34" s="317" t="e">
        <f t="shared" si="0"/>
        <v>#DIV/0!</v>
      </c>
      <c r="T34" s="318" t="e">
        <f t="shared" si="10"/>
        <v>#DIV/0!</v>
      </c>
      <c r="U34" s="313">
        <v>11</v>
      </c>
      <c r="V34" s="317" t="e">
        <f t="shared" si="1"/>
        <v>#DIV/0!</v>
      </c>
      <c r="W34" s="341" t="e">
        <f t="shared" si="16"/>
        <v>#DIV/0!</v>
      </c>
      <c r="X34" s="345">
        <v>1</v>
      </c>
      <c r="Y34" s="324"/>
      <c r="Z34" s="313"/>
      <c r="AA34" s="313">
        <v>4</v>
      </c>
      <c r="AB34" s="173"/>
      <c r="AC34" s="174"/>
      <c r="AD34" s="174"/>
      <c r="AE34" s="175"/>
      <c r="AF34" s="319" t="e">
        <f t="shared" si="2"/>
        <v>#DIV/0!</v>
      </c>
      <c r="AG34" s="319"/>
      <c r="AH34" s="319" t="e">
        <f t="shared" si="3"/>
        <v>#DIV/0!</v>
      </c>
      <c r="AI34" s="319" t="e">
        <f t="shared" si="11"/>
        <v>#DIV/0!</v>
      </c>
      <c r="AJ34" s="319" t="e">
        <f t="shared" si="4"/>
        <v>#DIV/0!</v>
      </c>
      <c r="AK34" s="74">
        <f t="shared" si="5"/>
        <v>0</v>
      </c>
      <c r="AL34" s="74">
        <f t="shared" si="6"/>
        <v>0</v>
      </c>
    </row>
    <row r="35" spans="1:38" s="74" customFormat="1" ht="30" customHeight="1" x14ac:dyDescent="0.2">
      <c r="A35" s="46">
        <f t="shared" si="17"/>
        <v>20</v>
      </c>
      <c r="B35" s="165">
        <f t="shared" si="12"/>
        <v>20</v>
      </c>
      <c r="C35" s="185">
        <f t="shared" si="7"/>
        <v>0</v>
      </c>
      <c r="D35" s="164">
        <f>IF(B35='Purchase Sales'!B$12,'Purchase Sales'!C$12)+IF(Inventory!B35='Purchase Sales'!B$13,'Purchase Sales'!C$13)+IF(Inventory!B35='Purchase Sales'!B$14,'Purchase Sales'!C$14)</f>
        <v>0</v>
      </c>
      <c r="E35" s="322">
        <f>IF(B35='Purchase Sales'!A$22,'Purchase Sales'!C$22)+IF(Inventory!B35='Purchase Sales'!A$23,'Purchase Sales'!C$23)+IF(Inventory!B35='Purchase Sales'!A$24,'Purchase Sales'!C$24)+IF(Inventory!B35='Purchase Sales'!A$25,'Purchase Sales'!C$25)+IF(Inventory!B35='Purchase Sales'!A$26,'Purchase Sales'!C$26)+IF(Inventory!B35='Purchase Sales'!A$27,'Purchase Sales'!C$27)+IF(Inventory!B35='Purchase Sales'!A$28,'Purchase Sales'!C$28)+IF(Inventory!B35='Purchase Sales'!A$29,'Purchase Sales'!C$29)+IF(Inventory!B35='Purchase Sales'!A$30,'Purchase Sales'!C$30)+IF(Inventory!B35='Purchase Sales'!A$31,'Purchase Sales'!C$31)+IF(Inventory!B35='Purchase Sales'!A$32,'Purchase Sales'!C$32)+IF(Inventory!B35='Purchase Sales'!A$33,'Purchase Sales'!C$33)+IF(Inventory!B35='Purchase Sales'!A$34,'Purchase Sales'!C$34)+IF(Inventory!B35='Purchase Sales'!A$35,'Purchase Sales'!C$35)+IF(Inventory!B35='Purchase Sales'!A$36,'Purchase Sales'!C$36)+IF(Inventory!B35='Purchase Sales'!A$37,'Purchase Sales'!C$37)+IF(Inventory!B35='Purchase Sales'!A$38,'Purchase Sales'!C$38)+IF(Inventory!B35='Purchase Sales'!A$39,'Purchase Sales'!C$39)+IF(Inventory!B35='Purchase Sales'!A$40,'Purchase Sales'!C$40)+IF(Inventory!B35='Purchase Sales'!A$41,'Purchase Sales'!C$41)+IF(Inventory!B35='Purchase Sales'!A$42,'Purchase Sales'!C$42)</f>
        <v>0</v>
      </c>
      <c r="F35" s="330"/>
      <c r="G35" s="172"/>
      <c r="H35" s="172"/>
      <c r="I35" s="320"/>
      <c r="J35" s="304" t="e">
        <f t="shared" si="13"/>
        <v>#DIV/0!</v>
      </c>
      <c r="K35" s="331"/>
      <c r="L35" s="336"/>
      <c r="M35" s="304" t="str">
        <f t="shared" si="14"/>
        <v>E</v>
      </c>
      <c r="N35" s="305" t="e">
        <f t="shared" si="8"/>
        <v>#DIV/0!</v>
      </c>
      <c r="O35" s="313"/>
      <c r="P35" s="304" t="str">
        <f t="shared" si="15"/>
        <v xml:space="preserve">W </v>
      </c>
      <c r="Q35" s="305" t="e">
        <f t="shared" si="9"/>
        <v>#DIV/0!</v>
      </c>
      <c r="R35" s="313"/>
      <c r="S35" s="317" t="e">
        <f t="shared" si="0"/>
        <v>#DIV/0!</v>
      </c>
      <c r="T35" s="318" t="e">
        <f t="shared" si="10"/>
        <v>#DIV/0!</v>
      </c>
      <c r="U35" s="313">
        <v>12</v>
      </c>
      <c r="V35" s="317" t="e">
        <f t="shared" si="1"/>
        <v>#DIV/0!</v>
      </c>
      <c r="W35" s="341" t="e">
        <f t="shared" si="16"/>
        <v>#DIV/0!</v>
      </c>
      <c r="X35" s="345"/>
      <c r="Y35" s="324"/>
      <c r="Z35" s="313"/>
      <c r="AA35" s="313"/>
      <c r="AB35" s="173"/>
      <c r="AC35" s="174"/>
      <c r="AD35" s="174"/>
      <c r="AE35" s="175"/>
      <c r="AF35" s="319" t="e">
        <f t="shared" si="2"/>
        <v>#DIV/0!</v>
      </c>
      <c r="AG35" s="319"/>
      <c r="AH35" s="319" t="e">
        <f t="shared" si="3"/>
        <v>#DIV/0!</v>
      </c>
      <c r="AI35" s="319" t="e">
        <f t="shared" si="11"/>
        <v>#DIV/0!</v>
      </c>
      <c r="AJ35" s="319" t="e">
        <f t="shared" si="4"/>
        <v>#DIV/0!</v>
      </c>
      <c r="AK35" s="74">
        <f t="shared" si="5"/>
        <v>0</v>
      </c>
      <c r="AL35" s="74">
        <f t="shared" si="6"/>
        <v>0</v>
      </c>
    </row>
    <row r="36" spans="1:38" s="74" customFormat="1" ht="30" customHeight="1" x14ac:dyDescent="0.2">
      <c r="A36" s="46">
        <f t="shared" si="17"/>
        <v>21</v>
      </c>
      <c r="B36" s="165">
        <f t="shared" si="12"/>
        <v>21</v>
      </c>
      <c r="C36" s="185">
        <f t="shared" si="7"/>
        <v>0</v>
      </c>
      <c r="D36" s="164">
        <f>IF(B36='Purchase Sales'!B$12,'Purchase Sales'!C$12)+IF(Inventory!B36='Purchase Sales'!B$13,'Purchase Sales'!C$13)+IF(Inventory!B36='Purchase Sales'!B$14,'Purchase Sales'!C$14)</f>
        <v>0</v>
      </c>
      <c r="E36" s="322">
        <f>IF(B36='Purchase Sales'!A$22,'Purchase Sales'!C$22)+IF(Inventory!B36='Purchase Sales'!A$23,'Purchase Sales'!C$23)+IF(Inventory!B36='Purchase Sales'!A$24,'Purchase Sales'!C$24)+IF(Inventory!B36='Purchase Sales'!A$25,'Purchase Sales'!C$25)+IF(Inventory!B36='Purchase Sales'!A$26,'Purchase Sales'!C$26)+IF(Inventory!B36='Purchase Sales'!A$27,'Purchase Sales'!C$27)+IF(Inventory!B36='Purchase Sales'!A$28,'Purchase Sales'!C$28)+IF(Inventory!B36='Purchase Sales'!A$29,'Purchase Sales'!C$29)+IF(Inventory!B36='Purchase Sales'!A$30,'Purchase Sales'!C$30)+IF(Inventory!B36='Purchase Sales'!A$31,'Purchase Sales'!C$31)+IF(Inventory!B36='Purchase Sales'!A$32,'Purchase Sales'!C$32)+IF(Inventory!B36='Purchase Sales'!A$33,'Purchase Sales'!C$33)+IF(Inventory!B36='Purchase Sales'!A$34,'Purchase Sales'!C$34)+IF(Inventory!B36='Purchase Sales'!A$35,'Purchase Sales'!C$35)+IF(Inventory!B36='Purchase Sales'!A$36,'Purchase Sales'!C$36)+IF(Inventory!B36='Purchase Sales'!A$37,'Purchase Sales'!C$37)+IF(Inventory!B36='Purchase Sales'!A$38,'Purchase Sales'!C$38)+IF(Inventory!B36='Purchase Sales'!A$39,'Purchase Sales'!C$39)+IF(Inventory!B36='Purchase Sales'!A$40,'Purchase Sales'!C$40)+IF(Inventory!B36='Purchase Sales'!A$41,'Purchase Sales'!C$41)+IF(Inventory!B36='Purchase Sales'!A$42,'Purchase Sales'!C$42)</f>
        <v>0</v>
      </c>
      <c r="F36" s="330"/>
      <c r="G36" s="172"/>
      <c r="H36" s="172"/>
      <c r="I36" s="320"/>
      <c r="J36" s="304" t="e">
        <f t="shared" si="13"/>
        <v>#DIV/0!</v>
      </c>
      <c r="K36" s="331"/>
      <c r="L36" s="336"/>
      <c r="M36" s="304" t="str">
        <f t="shared" si="14"/>
        <v>E</v>
      </c>
      <c r="N36" s="305" t="e">
        <f t="shared" si="8"/>
        <v>#DIV/0!</v>
      </c>
      <c r="O36" s="313"/>
      <c r="P36" s="304" t="str">
        <f t="shared" si="15"/>
        <v xml:space="preserve">W </v>
      </c>
      <c r="Q36" s="305" t="e">
        <f t="shared" si="9"/>
        <v>#DIV/0!</v>
      </c>
      <c r="R36" s="313"/>
      <c r="S36" s="317" t="e">
        <f t="shared" si="0"/>
        <v>#DIV/0!</v>
      </c>
      <c r="T36" s="318" t="e">
        <f t="shared" si="10"/>
        <v>#DIV/0!</v>
      </c>
      <c r="U36" s="313">
        <v>13</v>
      </c>
      <c r="V36" s="317" t="e">
        <f t="shared" si="1"/>
        <v>#DIV/0!</v>
      </c>
      <c r="W36" s="341" t="e">
        <f t="shared" si="16"/>
        <v>#DIV/0!</v>
      </c>
      <c r="X36" s="345">
        <v>1</v>
      </c>
      <c r="Y36" s="324"/>
      <c r="Z36" s="313"/>
      <c r="AA36" s="313">
        <v>4</v>
      </c>
      <c r="AB36" s="173"/>
      <c r="AC36" s="174"/>
      <c r="AD36" s="174"/>
      <c r="AE36" s="175"/>
      <c r="AF36" s="319" t="e">
        <f t="shared" si="2"/>
        <v>#DIV/0!</v>
      </c>
      <c r="AG36" s="319"/>
      <c r="AH36" s="319" t="e">
        <f t="shared" si="3"/>
        <v>#DIV/0!</v>
      </c>
      <c r="AI36" s="319" t="e">
        <f t="shared" si="11"/>
        <v>#DIV/0!</v>
      </c>
      <c r="AJ36" s="319" t="e">
        <f t="shared" si="4"/>
        <v>#DIV/0!</v>
      </c>
      <c r="AK36" s="74">
        <f t="shared" si="5"/>
        <v>0</v>
      </c>
      <c r="AL36" s="74">
        <f t="shared" si="6"/>
        <v>0</v>
      </c>
    </row>
    <row r="37" spans="1:38" s="74" customFormat="1" ht="30" customHeight="1" x14ac:dyDescent="0.2">
      <c r="A37" s="46">
        <f t="shared" si="17"/>
        <v>22</v>
      </c>
      <c r="B37" s="165">
        <f t="shared" si="12"/>
        <v>22</v>
      </c>
      <c r="C37" s="185">
        <f t="shared" si="7"/>
        <v>0</v>
      </c>
      <c r="D37" s="164">
        <f>IF(B37='Purchase Sales'!B$12,'Purchase Sales'!C$12)+IF(Inventory!B37='Purchase Sales'!B$13,'Purchase Sales'!C$13)+IF(Inventory!B37='Purchase Sales'!B$14,'Purchase Sales'!C$14)</f>
        <v>0</v>
      </c>
      <c r="E37" s="322">
        <f>IF(B37='Purchase Sales'!A$22,'Purchase Sales'!C$22)+IF(Inventory!B37='Purchase Sales'!A$23,'Purchase Sales'!C$23)+IF(Inventory!B37='Purchase Sales'!A$24,'Purchase Sales'!C$24)+IF(Inventory!B37='Purchase Sales'!A$25,'Purchase Sales'!C$25)+IF(Inventory!B37='Purchase Sales'!A$26,'Purchase Sales'!C$26)+IF(Inventory!B37='Purchase Sales'!A$27,'Purchase Sales'!C$27)+IF(Inventory!B37='Purchase Sales'!A$28,'Purchase Sales'!C$28)+IF(Inventory!B37='Purchase Sales'!A$29,'Purchase Sales'!C$29)+IF(Inventory!B37='Purchase Sales'!A$30,'Purchase Sales'!C$30)+IF(Inventory!B37='Purchase Sales'!A$31,'Purchase Sales'!C$31)+IF(Inventory!B37='Purchase Sales'!A$32,'Purchase Sales'!C$32)+IF(Inventory!B37='Purchase Sales'!A$33,'Purchase Sales'!C$33)+IF(Inventory!B37='Purchase Sales'!A$34,'Purchase Sales'!C$34)+IF(Inventory!B37='Purchase Sales'!A$35,'Purchase Sales'!C$35)+IF(Inventory!B37='Purchase Sales'!A$36,'Purchase Sales'!C$36)+IF(Inventory!B37='Purchase Sales'!A$37,'Purchase Sales'!C$37)+IF(Inventory!B37='Purchase Sales'!A$38,'Purchase Sales'!C$38)+IF(Inventory!B37='Purchase Sales'!A$39,'Purchase Sales'!C$39)+IF(Inventory!B37='Purchase Sales'!A$40,'Purchase Sales'!C$40)+IF(Inventory!B37='Purchase Sales'!A$41,'Purchase Sales'!C$41)+IF(Inventory!B37='Purchase Sales'!A$42,'Purchase Sales'!C$42)</f>
        <v>0</v>
      </c>
      <c r="F37" s="330"/>
      <c r="G37" s="172"/>
      <c r="H37" s="172"/>
      <c r="I37" s="320"/>
      <c r="J37" s="304" t="e">
        <f t="shared" si="13"/>
        <v>#DIV/0!</v>
      </c>
      <c r="K37" s="331"/>
      <c r="L37" s="336"/>
      <c r="M37" s="304" t="str">
        <f t="shared" si="14"/>
        <v>E</v>
      </c>
      <c r="N37" s="305" t="e">
        <f t="shared" si="8"/>
        <v>#DIV/0!</v>
      </c>
      <c r="O37" s="313"/>
      <c r="P37" s="304" t="str">
        <f t="shared" si="15"/>
        <v xml:space="preserve">W </v>
      </c>
      <c r="Q37" s="305" t="e">
        <f t="shared" si="9"/>
        <v>#DIV/0!</v>
      </c>
      <c r="R37" s="313"/>
      <c r="S37" s="317" t="e">
        <f t="shared" si="0"/>
        <v>#DIV/0!</v>
      </c>
      <c r="T37" s="318" t="e">
        <f t="shared" si="10"/>
        <v>#DIV/0!</v>
      </c>
      <c r="U37" s="313">
        <v>8</v>
      </c>
      <c r="V37" s="317" t="e">
        <f t="shared" si="1"/>
        <v>#DIV/0!</v>
      </c>
      <c r="W37" s="341" t="e">
        <f t="shared" si="16"/>
        <v>#DIV/0!</v>
      </c>
      <c r="X37" s="345"/>
      <c r="Y37" s="324"/>
      <c r="Z37" s="313"/>
      <c r="AA37" s="313"/>
      <c r="AB37" s="173"/>
      <c r="AC37" s="174"/>
      <c r="AD37" s="174"/>
      <c r="AE37" s="175"/>
      <c r="AF37" s="319" t="e">
        <f t="shared" si="2"/>
        <v>#DIV/0!</v>
      </c>
      <c r="AG37" s="319"/>
      <c r="AH37" s="319" t="e">
        <f t="shared" si="3"/>
        <v>#DIV/0!</v>
      </c>
      <c r="AI37" s="319" t="e">
        <f t="shared" si="11"/>
        <v>#DIV/0!</v>
      </c>
      <c r="AJ37" s="319" t="e">
        <f t="shared" si="4"/>
        <v>#DIV/0!</v>
      </c>
      <c r="AK37" s="74">
        <f t="shared" si="5"/>
        <v>0</v>
      </c>
      <c r="AL37" s="74">
        <f t="shared" si="6"/>
        <v>0</v>
      </c>
    </row>
    <row r="38" spans="1:38" s="74" customFormat="1" ht="30" customHeight="1" x14ac:dyDescent="0.2">
      <c r="A38" s="46">
        <f t="shared" si="17"/>
        <v>23</v>
      </c>
      <c r="B38" s="165">
        <f t="shared" si="12"/>
        <v>23</v>
      </c>
      <c r="C38" s="185">
        <f t="shared" si="7"/>
        <v>0</v>
      </c>
      <c r="D38" s="164">
        <f>IF(B38='Purchase Sales'!B$12,'Purchase Sales'!C$12)+IF(Inventory!B38='Purchase Sales'!B$13,'Purchase Sales'!C$13)+IF(Inventory!B38='Purchase Sales'!B$14,'Purchase Sales'!C$14)</f>
        <v>0</v>
      </c>
      <c r="E38" s="322">
        <f>IF(B38='Purchase Sales'!A$22,'Purchase Sales'!C$22)+IF(Inventory!B38='Purchase Sales'!A$23,'Purchase Sales'!C$23)+IF(Inventory!B38='Purchase Sales'!A$24,'Purchase Sales'!C$24)+IF(Inventory!B38='Purchase Sales'!A$25,'Purchase Sales'!C$25)+IF(Inventory!B38='Purchase Sales'!A$26,'Purchase Sales'!C$26)+IF(Inventory!B38='Purchase Sales'!A$27,'Purchase Sales'!C$27)+IF(Inventory!B38='Purchase Sales'!A$28,'Purchase Sales'!C$28)+IF(Inventory!B38='Purchase Sales'!A$29,'Purchase Sales'!C$29)+IF(Inventory!B38='Purchase Sales'!A$30,'Purchase Sales'!C$30)+IF(Inventory!B38='Purchase Sales'!A$31,'Purchase Sales'!C$31)+IF(Inventory!B38='Purchase Sales'!A$32,'Purchase Sales'!C$32)+IF(Inventory!B38='Purchase Sales'!A$33,'Purchase Sales'!C$33)+IF(Inventory!B38='Purchase Sales'!A$34,'Purchase Sales'!C$34)+IF(Inventory!B38='Purchase Sales'!A$35,'Purchase Sales'!C$35)+IF(Inventory!B38='Purchase Sales'!A$36,'Purchase Sales'!C$36)+IF(Inventory!B38='Purchase Sales'!A$37,'Purchase Sales'!C$37)+IF(Inventory!B38='Purchase Sales'!A$38,'Purchase Sales'!C$38)+IF(Inventory!B38='Purchase Sales'!A$39,'Purchase Sales'!C$39)+IF(Inventory!B38='Purchase Sales'!A$40,'Purchase Sales'!C$40)+IF(Inventory!B38='Purchase Sales'!A$41,'Purchase Sales'!C$41)+IF(Inventory!B38='Purchase Sales'!A$42,'Purchase Sales'!C$42)</f>
        <v>0</v>
      </c>
      <c r="F38" s="330"/>
      <c r="G38" s="172"/>
      <c r="H38" s="172"/>
      <c r="I38" s="320"/>
      <c r="J38" s="304" t="e">
        <f t="shared" si="13"/>
        <v>#DIV/0!</v>
      </c>
      <c r="K38" s="331"/>
      <c r="L38" s="336"/>
      <c r="M38" s="304" t="str">
        <f t="shared" si="14"/>
        <v>E</v>
      </c>
      <c r="N38" s="305" t="e">
        <f t="shared" si="8"/>
        <v>#DIV/0!</v>
      </c>
      <c r="O38" s="313"/>
      <c r="P38" s="304" t="str">
        <f t="shared" si="15"/>
        <v xml:space="preserve">W </v>
      </c>
      <c r="Q38" s="305" t="e">
        <f t="shared" si="9"/>
        <v>#DIV/0!</v>
      </c>
      <c r="R38" s="313"/>
      <c r="S38" s="317" t="e">
        <f t="shared" si="0"/>
        <v>#DIV/0!</v>
      </c>
      <c r="T38" s="318" t="e">
        <f t="shared" si="10"/>
        <v>#DIV/0!</v>
      </c>
      <c r="U38" s="313">
        <v>7</v>
      </c>
      <c r="V38" s="317" t="e">
        <f t="shared" si="1"/>
        <v>#DIV/0!</v>
      </c>
      <c r="W38" s="341" t="e">
        <f t="shared" si="16"/>
        <v>#DIV/0!</v>
      </c>
      <c r="X38" s="345"/>
      <c r="Y38" s="324"/>
      <c r="Z38" s="313"/>
      <c r="AA38" s="313"/>
      <c r="AB38" s="173"/>
      <c r="AC38" s="174"/>
      <c r="AD38" s="174"/>
      <c r="AE38" s="175"/>
      <c r="AF38" s="319" t="e">
        <f t="shared" si="2"/>
        <v>#DIV/0!</v>
      </c>
      <c r="AG38" s="319"/>
      <c r="AH38" s="319" t="e">
        <f t="shared" si="3"/>
        <v>#DIV/0!</v>
      </c>
      <c r="AI38" s="319" t="e">
        <f t="shared" si="11"/>
        <v>#DIV/0!</v>
      </c>
      <c r="AJ38" s="319" t="e">
        <f t="shared" si="4"/>
        <v>#DIV/0!</v>
      </c>
      <c r="AK38" s="74">
        <f t="shared" si="5"/>
        <v>0</v>
      </c>
      <c r="AL38" s="74">
        <f t="shared" si="6"/>
        <v>0</v>
      </c>
    </row>
    <row r="39" spans="1:38" s="74" customFormat="1" ht="30" customHeight="1" x14ac:dyDescent="0.2">
      <c r="A39" s="46">
        <f t="shared" si="17"/>
        <v>24</v>
      </c>
      <c r="B39" s="165">
        <f t="shared" si="12"/>
        <v>24</v>
      </c>
      <c r="C39" s="185">
        <f t="shared" si="7"/>
        <v>0</v>
      </c>
      <c r="D39" s="164">
        <f>IF(B39='Purchase Sales'!B$12,'Purchase Sales'!C$12)+IF(Inventory!B39='Purchase Sales'!B$13,'Purchase Sales'!C$13)+IF(Inventory!B39='Purchase Sales'!B$14,'Purchase Sales'!C$14)</f>
        <v>0</v>
      </c>
      <c r="E39" s="322">
        <f>IF(B39='Purchase Sales'!A$22,'Purchase Sales'!C$22)+IF(Inventory!B39='Purchase Sales'!A$23,'Purchase Sales'!C$23)+IF(Inventory!B39='Purchase Sales'!A$24,'Purchase Sales'!C$24)+IF(Inventory!B39='Purchase Sales'!A$25,'Purchase Sales'!C$25)+IF(Inventory!B39='Purchase Sales'!A$26,'Purchase Sales'!C$26)+IF(Inventory!B39='Purchase Sales'!A$27,'Purchase Sales'!C$27)+IF(Inventory!B39='Purchase Sales'!A$28,'Purchase Sales'!C$28)+IF(Inventory!B39='Purchase Sales'!A$29,'Purchase Sales'!C$29)+IF(Inventory!B39='Purchase Sales'!A$30,'Purchase Sales'!C$30)+IF(Inventory!B39='Purchase Sales'!A$31,'Purchase Sales'!C$31)+IF(Inventory!B39='Purchase Sales'!A$32,'Purchase Sales'!C$32)+IF(Inventory!B39='Purchase Sales'!A$33,'Purchase Sales'!C$33)+IF(Inventory!B39='Purchase Sales'!A$34,'Purchase Sales'!C$34)+IF(Inventory!B39='Purchase Sales'!A$35,'Purchase Sales'!C$35)+IF(Inventory!B39='Purchase Sales'!A$36,'Purchase Sales'!C$36)+IF(Inventory!B39='Purchase Sales'!A$37,'Purchase Sales'!C$37)+IF(Inventory!B39='Purchase Sales'!A$38,'Purchase Sales'!C$38)+IF(Inventory!B39='Purchase Sales'!A$39,'Purchase Sales'!C$39)+IF(Inventory!B39='Purchase Sales'!A$40,'Purchase Sales'!C$40)+IF(Inventory!B39='Purchase Sales'!A$41,'Purchase Sales'!C$41)+IF(Inventory!B39='Purchase Sales'!A$42,'Purchase Sales'!C$42)</f>
        <v>0</v>
      </c>
      <c r="F39" s="330"/>
      <c r="G39" s="172"/>
      <c r="H39" s="172"/>
      <c r="I39" s="320"/>
      <c r="J39" s="304" t="e">
        <f t="shared" si="13"/>
        <v>#DIV/0!</v>
      </c>
      <c r="K39" s="331"/>
      <c r="L39" s="336"/>
      <c r="M39" s="304" t="str">
        <f t="shared" si="14"/>
        <v>E</v>
      </c>
      <c r="N39" s="305" t="e">
        <f t="shared" si="8"/>
        <v>#DIV/0!</v>
      </c>
      <c r="O39" s="313"/>
      <c r="P39" s="304" t="str">
        <f t="shared" si="15"/>
        <v xml:space="preserve">W </v>
      </c>
      <c r="Q39" s="305" t="e">
        <f t="shared" si="9"/>
        <v>#DIV/0!</v>
      </c>
      <c r="R39" s="313"/>
      <c r="S39" s="317" t="e">
        <f t="shared" si="0"/>
        <v>#DIV/0!</v>
      </c>
      <c r="T39" s="318" t="e">
        <f t="shared" si="10"/>
        <v>#DIV/0!</v>
      </c>
      <c r="U39" s="313">
        <v>19</v>
      </c>
      <c r="V39" s="317" t="e">
        <f t="shared" si="1"/>
        <v>#DIV/0!</v>
      </c>
      <c r="W39" s="341" t="e">
        <f t="shared" si="16"/>
        <v>#DIV/0!</v>
      </c>
      <c r="X39" s="345">
        <v>2</v>
      </c>
      <c r="Y39" s="324"/>
      <c r="Z39" s="313"/>
      <c r="AA39" s="313">
        <v>4</v>
      </c>
      <c r="AB39" s="173"/>
      <c r="AC39" s="174"/>
      <c r="AD39" s="174"/>
      <c r="AE39" s="175"/>
      <c r="AF39" s="319" t="e">
        <f t="shared" si="2"/>
        <v>#DIV/0!</v>
      </c>
      <c r="AG39" s="319"/>
      <c r="AH39" s="319" t="e">
        <f t="shared" si="3"/>
        <v>#DIV/0!</v>
      </c>
      <c r="AI39" s="319" t="e">
        <f t="shared" si="11"/>
        <v>#DIV/0!</v>
      </c>
      <c r="AJ39" s="319" t="e">
        <f t="shared" si="4"/>
        <v>#DIV/0!</v>
      </c>
      <c r="AK39" s="74">
        <f t="shared" si="5"/>
        <v>0</v>
      </c>
      <c r="AL39" s="74">
        <f t="shared" si="6"/>
        <v>0</v>
      </c>
    </row>
    <row r="40" spans="1:38" s="74" customFormat="1" ht="30" customHeight="1" x14ac:dyDescent="0.2">
      <c r="A40" s="46">
        <f t="shared" si="17"/>
        <v>25</v>
      </c>
      <c r="B40" s="165">
        <f t="shared" si="12"/>
        <v>25</v>
      </c>
      <c r="C40" s="185">
        <f t="shared" si="7"/>
        <v>0</v>
      </c>
      <c r="D40" s="164">
        <f>IF(B40='Purchase Sales'!B$12,'Purchase Sales'!C$12)+IF(Inventory!B40='Purchase Sales'!B$13,'Purchase Sales'!C$13)+IF(Inventory!B40='Purchase Sales'!B$14,'Purchase Sales'!C$14)</f>
        <v>0</v>
      </c>
      <c r="E40" s="322">
        <f>IF(B40='Purchase Sales'!A$22,'Purchase Sales'!C$22)+IF(Inventory!B40='Purchase Sales'!A$23,'Purchase Sales'!C$23)+IF(Inventory!B40='Purchase Sales'!A$24,'Purchase Sales'!C$24)+IF(Inventory!B40='Purchase Sales'!A$25,'Purchase Sales'!C$25)+IF(Inventory!B40='Purchase Sales'!A$26,'Purchase Sales'!C$26)+IF(Inventory!B40='Purchase Sales'!A$27,'Purchase Sales'!C$27)+IF(Inventory!B40='Purchase Sales'!A$28,'Purchase Sales'!C$28)+IF(Inventory!B40='Purchase Sales'!A$29,'Purchase Sales'!C$29)+IF(Inventory!B40='Purchase Sales'!A$30,'Purchase Sales'!C$30)+IF(Inventory!B40='Purchase Sales'!A$31,'Purchase Sales'!C$31)+IF(Inventory!B40='Purchase Sales'!A$32,'Purchase Sales'!C$32)+IF(Inventory!B40='Purchase Sales'!A$33,'Purchase Sales'!C$33)+IF(Inventory!B40='Purchase Sales'!A$34,'Purchase Sales'!C$34)+IF(Inventory!B40='Purchase Sales'!A$35,'Purchase Sales'!C$35)+IF(Inventory!B40='Purchase Sales'!A$36,'Purchase Sales'!C$36)+IF(Inventory!B40='Purchase Sales'!A$37,'Purchase Sales'!C$37)+IF(Inventory!B40='Purchase Sales'!A$38,'Purchase Sales'!C$38)+IF(Inventory!B40='Purchase Sales'!A$39,'Purchase Sales'!C$39)+IF(Inventory!B40='Purchase Sales'!A$40,'Purchase Sales'!C$40)+IF(Inventory!B40='Purchase Sales'!A$41,'Purchase Sales'!C$41)+IF(Inventory!B40='Purchase Sales'!A$42,'Purchase Sales'!C$42)</f>
        <v>0</v>
      </c>
      <c r="F40" s="330"/>
      <c r="G40" s="172"/>
      <c r="H40" s="172"/>
      <c r="I40" s="320"/>
      <c r="J40" s="304" t="e">
        <f t="shared" si="13"/>
        <v>#DIV/0!</v>
      </c>
      <c r="K40" s="331"/>
      <c r="L40" s="336"/>
      <c r="M40" s="304" t="str">
        <f t="shared" si="14"/>
        <v>E</v>
      </c>
      <c r="N40" s="305" t="e">
        <f>J40/45*2.27</f>
        <v>#DIV/0!</v>
      </c>
      <c r="O40" s="313"/>
      <c r="P40" s="304" t="str">
        <f t="shared" si="15"/>
        <v xml:space="preserve">W </v>
      </c>
      <c r="Q40" s="305" t="e">
        <f t="shared" si="9"/>
        <v>#DIV/0!</v>
      </c>
      <c r="R40" s="313"/>
      <c r="S40" s="317" t="e">
        <f t="shared" si="0"/>
        <v>#DIV/0!</v>
      </c>
      <c r="T40" s="318" t="e">
        <f t="shared" si="10"/>
        <v>#DIV/0!</v>
      </c>
      <c r="U40" s="313">
        <v>15</v>
      </c>
      <c r="V40" s="317" t="e">
        <f t="shared" si="1"/>
        <v>#DIV/0!</v>
      </c>
      <c r="W40" s="341" t="e">
        <f t="shared" si="16"/>
        <v>#DIV/0!</v>
      </c>
      <c r="X40" s="345"/>
      <c r="Y40" s="324"/>
      <c r="Z40" s="313"/>
      <c r="AA40" s="313"/>
      <c r="AB40" s="173"/>
      <c r="AC40" s="174"/>
      <c r="AD40" s="174"/>
      <c r="AE40" s="175"/>
      <c r="AF40" s="319" t="e">
        <f t="shared" si="2"/>
        <v>#DIV/0!</v>
      </c>
      <c r="AG40" s="319"/>
      <c r="AH40" s="319" t="e">
        <f t="shared" si="3"/>
        <v>#DIV/0!</v>
      </c>
      <c r="AI40" s="319" t="e">
        <f t="shared" si="11"/>
        <v>#DIV/0!</v>
      </c>
      <c r="AJ40" s="319" t="e">
        <f t="shared" si="4"/>
        <v>#DIV/0!</v>
      </c>
      <c r="AK40" s="74">
        <f t="shared" si="5"/>
        <v>0</v>
      </c>
      <c r="AL40" s="74">
        <f t="shared" si="6"/>
        <v>0</v>
      </c>
    </row>
    <row r="41" spans="1:38" s="74" customFormat="1" ht="30" customHeight="1" x14ac:dyDescent="0.2">
      <c r="A41" s="46">
        <f t="shared" si="17"/>
        <v>26</v>
      </c>
      <c r="B41" s="165">
        <f t="shared" si="12"/>
        <v>26</v>
      </c>
      <c r="C41" s="185">
        <f t="shared" si="7"/>
        <v>0</v>
      </c>
      <c r="D41" s="164">
        <f>IF(B41='Purchase Sales'!B$12,'Purchase Sales'!C$12)+IF(Inventory!B41='Purchase Sales'!B$13,'Purchase Sales'!C$13)+IF(Inventory!B41='Purchase Sales'!B$14,'Purchase Sales'!C$14)</f>
        <v>0</v>
      </c>
      <c r="E41" s="322">
        <f>IF(B41='Purchase Sales'!A$22,'Purchase Sales'!C$22)+IF(Inventory!B41='Purchase Sales'!A$23,'Purchase Sales'!C$23)+IF(Inventory!B41='Purchase Sales'!A$24,'Purchase Sales'!C$24)+IF(Inventory!B41='Purchase Sales'!A$25,'Purchase Sales'!C$25)+IF(Inventory!B41='Purchase Sales'!A$26,'Purchase Sales'!C$26)+IF(Inventory!B41='Purchase Sales'!A$27,'Purchase Sales'!C$27)+IF(Inventory!B41='Purchase Sales'!A$28,'Purchase Sales'!C$28)+IF(Inventory!B41='Purchase Sales'!A$29,'Purchase Sales'!C$29)+IF(Inventory!B41='Purchase Sales'!A$30,'Purchase Sales'!C$30)+IF(Inventory!B41='Purchase Sales'!A$31,'Purchase Sales'!C$31)+IF(Inventory!B41='Purchase Sales'!A$32,'Purchase Sales'!C$32)+IF(Inventory!B41='Purchase Sales'!A$33,'Purchase Sales'!C$33)+IF(Inventory!B41='Purchase Sales'!A$34,'Purchase Sales'!C$34)+IF(Inventory!B41='Purchase Sales'!A$35,'Purchase Sales'!C$35)+IF(Inventory!B41='Purchase Sales'!A$36,'Purchase Sales'!C$36)+IF(Inventory!B41='Purchase Sales'!A$37,'Purchase Sales'!C$37)+IF(Inventory!B41='Purchase Sales'!A$38,'Purchase Sales'!C$38)+IF(Inventory!B41='Purchase Sales'!A$39,'Purchase Sales'!C$39)+IF(Inventory!B41='Purchase Sales'!A$40,'Purchase Sales'!C$40)+IF(Inventory!B41='Purchase Sales'!A$41,'Purchase Sales'!C$41)+IF(Inventory!B41='Purchase Sales'!A$42,'Purchase Sales'!C$42)</f>
        <v>0</v>
      </c>
      <c r="F41" s="330"/>
      <c r="G41" s="172"/>
      <c r="H41" s="172"/>
      <c r="I41" s="320"/>
      <c r="J41" s="304" t="e">
        <f t="shared" si="13"/>
        <v>#DIV/0!</v>
      </c>
      <c r="K41" s="331"/>
      <c r="L41" s="336"/>
      <c r="M41" s="304" t="str">
        <f t="shared" si="14"/>
        <v>E</v>
      </c>
      <c r="N41" s="305" t="e">
        <f t="shared" si="8"/>
        <v>#DIV/0!</v>
      </c>
      <c r="O41" s="313"/>
      <c r="P41" s="304" t="str">
        <f t="shared" si="15"/>
        <v xml:space="preserve">W </v>
      </c>
      <c r="Q41" s="305" t="e">
        <f t="shared" si="9"/>
        <v>#DIV/0!</v>
      </c>
      <c r="R41" s="313"/>
      <c r="S41" s="317" t="e">
        <f t="shared" si="0"/>
        <v>#DIV/0!</v>
      </c>
      <c r="T41" s="318" t="e">
        <f t="shared" si="10"/>
        <v>#DIV/0!</v>
      </c>
      <c r="U41" s="313">
        <v>21</v>
      </c>
      <c r="V41" s="317" t="e">
        <f t="shared" si="1"/>
        <v>#DIV/0!</v>
      </c>
      <c r="W41" s="341" t="e">
        <f t="shared" si="16"/>
        <v>#DIV/0!</v>
      </c>
      <c r="X41" s="345">
        <v>1</v>
      </c>
      <c r="Y41" s="324"/>
      <c r="Z41" s="313"/>
      <c r="AA41" s="313">
        <v>4</v>
      </c>
      <c r="AB41" s="173"/>
      <c r="AC41" s="174"/>
      <c r="AD41" s="174"/>
      <c r="AE41" s="175"/>
      <c r="AF41" s="319" t="e">
        <f t="shared" si="2"/>
        <v>#DIV/0!</v>
      </c>
      <c r="AG41" s="319"/>
      <c r="AH41" s="319" t="e">
        <f t="shared" si="3"/>
        <v>#DIV/0!</v>
      </c>
      <c r="AI41" s="319" t="e">
        <f t="shared" si="11"/>
        <v>#DIV/0!</v>
      </c>
      <c r="AJ41" s="319" t="e">
        <f t="shared" si="4"/>
        <v>#DIV/0!</v>
      </c>
      <c r="AK41" s="74">
        <f t="shared" si="5"/>
        <v>0</v>
      </c>
      <c r="AL41" s="74">
        <f t="shared" si="6"/>
        <v>0</v>
      </c>
    </row>
    <row r="42" spans="1:38" s="74" customFormat="1" ht="30" customHeight="1" x14ac:dyDescent="0.2">
      <c r="A42" s="46">
        <f t="shared" si="17"/>
        <v>27</v>
      </c>
      <c r="B42" s="165">
        <f t="shared" si="12"/>
        <v>27</v>
      </c>
      <c r="C42" s="185">
        <f t="shared" si="7"/>
        <v>0</v>
      </c>
      <c r="D42" s="164">
        <f>IF(B42='Purchase Sales'!B$12,'Purchase Sales'!C$12)+IF(Inventory!B42='Purchase Sales'!B$13,'Purchase Sales'!C$13)+IF(Inventory!B42='Purchase Sales'!B$14,'Purchase Sales'!C$14)</f>
        <v>0</v>
      </c>
      <c r="E42" s="322">
        <f>IF(B42='Purchase Sales'!A$22,'Purchase Sales'!C$22)+IF(Inventory!B42='Purchase Sales'!A$23,'Purchase Sales'!C$23)+IF(Inventory!B42='Purchase Sales'!A$24,'Purchase Sales'!C$24)+IF(Inventory!B42='Purchase Sales'!A$25,'Purchase Sales'!C$25)+IF(Inventory!B42='Purchase Sales'!A$26,'Purchase Sales'!C$26)+IF(Inventory!B42='Purchase Sales'!A$27,'Purchase Sales'!C$27)+IF(Inventory!B42='Purchase Sales'!A$28,'Purchase Sales'!C$28)+IF(Inventory!B42='Purchase Sales'!A$29,'Purchase Sales'!C$29)+IF(Inventory!B42='Purchase Sales'!A$30,'Purchase Sales'!C$30)+IF(Inventory!B42='Purchase Sales'!A$31,'Purchase Sales'!C$31)+IF(Inventory!B42='Purchase Sales'!A$32,'Purchase Sales'!C$32)+IF(Inventory!B42='Purchase Sales'!A$33,'Purchase Sales'!C$33)+IF(Inventory!B42='Purchase Sales'!A$34,'Purchase Sales'!C$34)+IF(Inventory!B42='Purchase Sales'!A$35,'Purchase Sales'!C$35)+IF(Inventory!B42='Purchase Sales'!A$36,'Purchase Sales'!C$36)+IF(Inventory!B42='Purchase Sales'!A$37,'Purchase Sales'!C$37)+IF(Inventory!B42='Purchase Sales'!A$38,'Purchase Sales'!C$38)+IF(Inventory!B42='Purchase Sales'!A$39,'Purchase Sales'!C$39)+IF(Inventory!B42='Purchase Sales'!A$40,'Purchase Sales'!C$40)+IF(Inventory!B42='Purchase Sales'!A$41,'Purchase Sales'!C$41)+IF(Inventory!B42='Purchase Sales'!A$42,'Purchase Sales'!C$42)</f>
        <v>0</v>
      </c>
      <c r="F42" s="330"/>
      <c r="G42" s="172"/>
      <c r="H42" s="172"/>
      <c r="I42" s="320"/>
      <c r="J42" s="304" t="e">
        <f t="shared" si="13"/>
        <v>#DIV/0!</v>
      </c>
      <c r="K42" s="331"/>
      <c r="L42" s="336"/>
      <c r="M42" s="304" t="str">
        <f t="shared" si="14"/>
        <v>E</v>
      </c>
      <c r="N42" s="305" t="e">
        <f t="shared" si="8"/>
        <v>#DIV/0!</v>
      </c>
      <c r="O42" s="313"/>
      <c r="P42" s="304" t="str">
        <f t="shared" si="15"/>
        <v xml:space="preserve">W </v>
      </c>
      <c r="Q42" s="305" t="e">
        <f t="shared" si="9"/>
        <v>#DIV/0!</v>
      </c>
      <c r="R42" s="313"/>
      <c r="S42" s="317" t="e">
        <f t="shared" si="0"/>
        <v>#DIV/0!</v>
      </c>
      <c r="T42" s="318" t="e">
        <f t="shared" si="10"/>
        <v>#DIV/0!</v>
      </c>
      <c r="U42" s="313">
        <v>15</v>
      </c>
      <c r="V42" s="317" t="e">
        <f t="shared" si="1"/>
        <v>#DIV/0!</v>
      </c>
      <c r="W42" s="341" t="e">
        <f t="shared" si="16"/>
        <v>#DIV/0!</v>
      </c>
      <c r="X42" s="345">
        <v>2</v>
      </c>
      <c r="Y42" s="324"/>
      <c r="Z42" s="313"/>
      <c r="AA42" s="313"/>
      <c r="AB42" s="173"/>
      <c r="AC42" s="174"/>
      <c r="AD42" s="174"/>
      <c r="AE42" s="175"/>
      <c r="AF42" s="319" t="e">
        <f t="shared" si="2"/>
        <v>#DIV/0!</v>
      </c>
      <c r="AG42" s="319"/>
      <c r="AH42" s="319" t="e">
        <f t="shared" si="3"/>
        <v>#DIV/0!</v>
      </c>
      <c r="AI42" s="319" t="e">
        <f t="shared" si="11"/>
        <v>#DIV/0!</v>
      </c>
      <c r="AJ42" s="319" t="e">
        <f t="shared" si="4"/>
        <v>#DIV/0!</v>
      </c>
      <c r="AK42" s="74">
        <f t="shared" si="5"/>
        <v>0</v>
      </c>
      <c r="AL42" s="74">
        <f t="shared" si="6"/>
        <v>0</v>
      </c>
    </row>
    <row r="43" spans="1:38" s="74" customFormat="1" ht="30" customHeight="1" x14ac:dyDescent="0.2">
      <c r="A43" s="46">
        <f t="shared" si="17"/>
        <v>28</v>
      </c>
      <c r="B43" s="165">
        <f t="shared" si="12"/>
        <v>28</v>
      </c>
      <c r="C43" s="185">
        <f t="shared" si="7"/>
        <v>0</v>
      </c>
      <c r="D43" s="164">
        <f>IF(B43='Purchase Sales'!B$12,'Purchase Sales'!C$12)+IF(Inventory!B43='Purchase Sales'!B$13,'Purchase Sales'!C$13)+IF(Inventory!B43='Purchase Sales'!B$14,'Purchase Sales'!C$14)</f>
        <v>0</v>
      </c>
      <c r="E43" s="322">
        <f>IF(B43='Purchase Sales'!A$22,'Purchase Sales'!C$22)+IF(Inventory!B43='Purchase Sales'!A$23,'Purchase Sales'!C$23)+IF(Inventory!B43='Purchase Sales'!A$24,'Purchase Sales'!C$24)+IF(Inventory!B43='Purchase Sales'!A$25,'Purchase Sales'!C$25)+IF(Inventory!B43='Purchase Sales'!A$26,'Purchase Sales'!C$26)+IF(Inventory!B43='Purchase Sales'!A$27,'Purchase Sales'!C$27)+IF(Inventory!B43='Purchase Sales'!A$28,'Purchase Sales'!C$28)+IF(Inventory!B43='Purchase Sales'!A$29,'Purchase Sales'!C$29)+IF(Inventory!B43='Purchase Sales'!A$30,'Purchase Sales'!C$30)+IF(Inventory!B43='Purchase Sales'!A$31,'Purchase Sales'!C$31)+IF(Inventory!B43='Purchase Sales'!A$32,'Purchase Sales'!C$32)+IF(Inventory!B43='Purchase Sales'!A$33,'Purchase Sales'!C$33)+IF(Inventory!B43='Purchase Sales'!A$34,'Purchase Sales'!C$34)+IF(Inventory!B43='Purchase Sales'!A$35,'Purchase Sales'!C$35)+IF(Inventory!B43='Purchase Sales'!A$36,'Purchase Sales'!C$36)+IF(Inventory!B43='Purchase Sales'!A$37,'Purchase Sales'!C$37)+IF(Inventory!B43='Purchase Sales'!A$38,'Purchase Sales'!C$38)+IF(Inventory!B43='Purchase Sales'!A$39,'Purchase Sales'!C$39)+IF(Inventory!B43='Purchase Sales'!A$40,'Purchase Sales'!C$40)+IF(Inventory!B43='Purchase Sales'!A$41,'Purchase Sales'!C$41)+IF(Inventory!B43='Purchase Sales'!A$42,'Purchase Sales'!C$42)</f>
        <v>0</v>
      </c>
      <c r="F43" s="330"/>
      <c r="G43" s="172"/>
      <c r="H43" s="172"/>
      <c r="I43" s="320"/>
      <c r="J43" s="304" t="e">
        <f t="shared" si="13"/>
        <v>#DIV/0!</v>
      </c>
      <c r="K43" s="331"/>
      <c r="L43" s="336"/>
      <c r="M43" s="304" t="str">
        <f t="shared" si="14"/>
        <v>E</v>
      </c>
      <c r="N43" s="305" t="e">
        <f t="shared" si="8"/>
        <v>#DIV/0!</v>
      </c>
      <c r="O43" s="313"/>
      <c r="P43" s="304" t="str">
        <f t="shared" si="15"/>
        <v xml:space="preserve">W </v>
      </c>
      <c r="Q43" s="305" t="e">
        <f t="shared" si="9"/>
        <v>#DIV/0!</v>
      </c>
      <c r="R43" s="313"/>
      <c r="S43" s="317" t="e">
        <f t="shared" si="0"/>
        <v>#DIV/0!</v>
      </c>
      <c r="T43" s="318" t="e">
        <f t="shared" si="10"/>
        <v>#DIV/0!</v>
      </c>
      <c r="U43" s="313">
        <v>12</v>
      </c>
      <c r="V43" s="317" t="e">
        <f t="shared" si="1"/>
        <v>#DIV/0!</v>
      </c>
      <c r="W43" s="341" t="e">
        <f t="shared" si="16"/>
        <v>#DIV/0!</v>
      </c>
      <c r="X43" s="345">
        <v>1</v>
      </c>
      <c r="Y43" s="324"/>
      <c r="Z43" s="313"/>
      <c r="AA43" s="313">
        <v>4</v>
      </c>
      <c r="AB43" s="173"/>
      <c r="AC43" s="174"/>
      <c r="AD43" s="174"/>
      <c r="AE43" s="175"/>
      <c r="AF43" s="319" t="e">
        <f t="shared" si="2"/>
        <v>#DIV/0!</v>
      </c>
      <c r="AG43" s="319"/>
      <c r="AH43" s="319" t="e">
        <f t="shared" si="3"/>
        <v>#DIV/0!</v>
      </c>
      <c r="AI43" s="319" t="e">
        <f t="shared" si="11"/>
        <v>#DIV/0!</v>
      </c>
      <c r="AJ43" s="319" t="e">
        <f t="shared" si="4"/>
        <v>#DIV/0!</v>
      </c>
      <c r="AK43" s="74">
        <f t="shared" si="5"/>
        <v>0</v>
      </c>
      <c r="AL43" s="74">
        <f t="shared" si="6"/>
        <v>0</v>
      </c>
    </row>
    <row r="44" spans="1:38" s="74" customFormat="1" ht="30" customHeight="1" x14ac:dyDescent="0.2">
      <c r="A44" s="46">
        <f t="shared" si="17"/>
        <v>29</v>
      </c>
      <c r="B44" s="165">
        <f t="shared" si="12"/>
        <v>29</v>
      </c>
      <c r="C44" s="185">
        <f t="shared" si="7"/>
        <v>0</v>
      </c>
      <c r="D44" s="164">
        <f>IF(B44='Purchase Sales'!B$12,'Purchase Sales'!C$12)+IF(Inventory!B44='Purchase Sales'!B$13,'Purchase Sales'!C$13)+IF(Inventory!B44='Purchase Sales'!B$14,'Purchase Sales'!C$14)</f>
        <v>0</v>
      </c>
      <c r="E44" s="322">
        <f>IF(B44='Purchase Sales'!A$22,'Purchase Sales'!C$22)+IF(Inventory!B44='Purchase Sales'!A$23,'Purchase Sales'!C$23)+IF(Inventory!B44='Purchase Sales'!A$24,'Purchase Sales'!C$24)+IF(Inventory!B44='Purchase Sales'!A$25,'Purchase Sales'!C$25)+IF(Inventory!B44='Purchase Sales'!A$26,'Purchase Sales'!C$26)+IF(Inventory!B44='Purchase Sales'!A$27,'Purchase Sales'!C$27)+IF(Inventory!B44='Purchase Sales'!A$28,'Purchase Sales'!C$28)+IF(Inventory!B44='Purchase Sales'!A$29,'Purchase Sales'!C$29)+IF(Inventory!B44='Purchase Sales'!A$30,'Purchase Sales'!C$30)+IF(Inventory!B44='Purchase Sales'!A$31,'Purchase Sales'!C$31)+IF(Inventory!B44='Purchase Sales'!A$32,'Purchase Sales'!C$32)+IF(Inventory!B44='Purchase Sales'!A$33,'Purchase Sales'!C$33)+IF(Inventory!B44='Purchase Sales'!A$34,'Purchase Sales'!C$34)+IF(Inventory!B44='Purchase Sales'!A$35,'Purchase Sales'!C$35)+IF(Inventory!B44='Purchase Sales'!A$36,'Purchase Sales'!C$36)+IF(Inventory!B44='Purchase Sales'!A$37,'Purchase Sales'!C$37)+IF(Inventory!B44='Purchase Sales'!A$38,'Purchase Sales'!C$38)+IF(Inventory!B44='Purchase Sales'!A$39,'Purchase Sales'!C$39)+IF(Inventory!B44='Purchase Sales'!A$40,'Purchase Sales'!C$40)+IF(Inventory!B44='Purchase Sales'!A$41,'Purchase Sales'!C$41)+IF(Inventory!B44='Purchase Sales'!A$42,'Purchase Sales'!C$42)</f>
        <v>0</v>
      </c>
      <c r="F44" s="330"/>
      <c r="G44" s="172"/>
      <c r="H44" s="172"/>
      <c r="I44" s="320"/>
      <c r="J44" s="304" t="e">
        <f t="shared" si="13"/>
        <v>#DIV/0!</v>
      </c>
      <c r="K44" s="331"/>
      <c r="L44" s="336"/>
      <c r="M44" s="304" t="str">
        <f t="shared" si="14"/>
        <v>E</v>
      </c>
      <c r="N44" s="305" t="e">
        <f t="shared" si="8"/>
        <v>#DIV/0!</v>
      </c>
      <c r="O44" s="313"/>
      <c r="P44" s="304" t="str">
        <f t="shared" si="15"/>
        <v xml:space="preserve">W </v>
      </c>
      <c r="Q44" s="305" t="e">
        <f t="shared" si="9"/>
        <v>#DIV/0!</v>
      </c>
      <c r="R44" s="313"/>
      <c r="S44" s="317" t="e">
        <f t="shared" si="0"/>
        <v>#DIV/0!</v>
      </c>
      <c r="T44" s="318" t="e">
        <f t="shared" si="10"/>
        <v>#DIV/0!</v>
      </c>
      <c r="U44" s="313">
        <v>14</v>
      </c>
      <c r="V44" s="317" t="e">
        <f t="shared" si="1"/>
        <v>#DIV/0!</v>
      </c>
      <c r="W44" s="341" t="e">
        <f t="shared" si="16"/>
        <v>#DIV/0!</v>
      </c>
      <c r="X44" s="345"/>
      <c r="Y44" s="324"/>
      <c r="Z44" s="313"/>
      <c r="AA44" s="313"/>
      <c r="AB44" s="173"/>
      <c r="AC44" s="174"/>
      <c r="AD44" s="174"/>
      <c r="AE44" s="175"/>
      <c r="AF44" s="319" t="e">
        <f t="shared" si="2"/>
        <v>#DIV/0!</v>
      </c>
      <c r="AG44" s="319"/>
      <c r="AH44" s="319" t="e">
        <f t="shared" si="3"/>
        <v>#DIV/0!</v>
      </c>
      <c r="AI44" s="319" t="e">
        <f t="shared" si="11"/>
        <v>#DIV/0!</v>
      </c>
      <c r="AJ44" s="319" t="e">
        <f t="shared" si="4"/>
        <v>#DIV/0!</v>
      </c>
      <c r="AK44" s="74">
        <f t="shared" si="5"/>
        <v>0</v>
      </c>
      <c r="AL44" s="74">
        <f t="shared" si="6"/>
        <v>0</v>
      </c>
    </row>
    <row r="45" spans="1:38" s="74" customFormat="1" ht="30" customHeight="1" x14ac:dyDescent="0.2">
      <c r="A45" s="46">
        <f t="shared" si="17"/>
        <v>30</v>
      </c>
      <c r="B45" s="165">
        <f t="shared" si="12"/>
        <v>30</v>
      </c>
      <c r="C45" s="185">
        <f t="shared" si="7"/>
        <v>0</v>
      </c>
      <c r="D45" s="164">
        <f>IF(B45='Purchase Sales'!B$12,'Purchase Sales'!C$12)+IF(Inventory!B45='Purchase Sales'!B$13,'Purchase Sales'!C$13)+IF(Inventory!B45='Purchase Sales'!B$14,'Purchase Sales'!C$14)</f>
        <v>0</v>
      </c>
      <c r="E45" s="322">
        <f>IF(B45='Purchase Sales'!A$22,'Purchase Sales'!C$22)+IF(Inventory!B45='Purchase Sales'!A$23,'Purchase Sales'!C$23)+IF(Inventory!B45='Purchase Sales'!A$24,'Purchase Sales'!C$24)+IF(Inventory!B45='Purchase Sales'!A$25,'Purchase Sales'!C$25)+IF(Inventory!B45='Purchase Sales'!A$26,'Purchase Sales'!C$26)+IF(Inventory!B45='Purchase Sales'!A$27,'Purchase Sales'!C$27)+IF(Inventory!B45='Purchase Sales'!A$28,'Purchase Sales'!C$28)+IF(Inventory!B45='Purchase Sales'!A$29,'Purchase Sales'!C$29)+IF(Inventory!B45='Purchase Sales'!A$30,'Purchase Sales'!C$30)+IF(Inventory!B45='Purchase Sales'!A$31,'Purchase Sales'!C$31)+IF(Inventory!B45='Purchase Sales'!A$32,'Purchase Sales'!C$32)+IF(Inventory!B45='Purchase Sales'!A$33,'Purchase Sales'!C$33)+IF(Inventory!B45='Purchase Sales'!A$34,'Purchase Sales'!C$34)+IF(Inventory!B45='Purchase Sales'!A$35,'Purchase Sales'!C$35)+IF(Inventory!B45='Purchase Sales'!A$36,'Purchase Sales'!C$36)+IF(Inventory!B45='Purchase Sales'!A$37,'Purchase Sales'!C$37)+IF(Inventory!B45='Purchase Sales'!A$38,'Purchase Sales'!C$38)+IF(Inventory!B45='Purchase Sales'!A$39,'Purchase Sales'!C$39)+IF(Inventory!B45='Purchase Sales'!A$40,'Purchase Sales'!C$40)+IF(Inventory!B45='Purchase Sales'!A$41,'Purchase Sales'!C$41)+IF(Inventory!B45='Purchase Sales'!A$42,'Purchase Sales'!C$42)</f>
        <v>0</v>
      </c>
      <c r="F45" s="330"/>
      <c r="G45" s="172"/>
      <c r="H45" s="172"/>
      <c r="I45" s="320"/>
      <c r="J45" s="304" t="e">
        <f t="shared" si="13"/>
        <v>#DIV/0!</v>
      </c>
      <c r="K45" s="331"/>
      <c r="L45" s="336"/>
      <c r="M45" s="304" t="s">
        <v>165</v>
      </c>
      <c r="N45" s="305" t="e">
        <f t="shared" ref="N45:N79" si="18">J45/15</f>
        <v>#DIV/0!</v>
      </c>
      <c r="O45" s="313"/>
      <c r="P45" s="304" t="str">
        <f t="shared" si="15"/>
        <v xml:space="preserve">W </v>
      </c>
      <c r="Q45" s="305" t="e">
        <f t="shared" si="9"/>
        <v>#DIV/0!</v>
      </c>
      <c r="R45" s="313"/>
      <c r="S45" s="317" t="e">
        <f t="shared" si="0"/>
        <v>#DIV/0!</v>
      </c>
      <c r="T45" s="318" t="e">
        <f t="shared" si="10"/>
        <v>#DIV/0!</v>
      </c>
      <c r="U45" s="313">
        <v>22</v>
      </c>
      <c r="V45" s="317" t="e">
        <f t="shared" si="1"/>
        <v>#DIV/0!</v>
      </c>
      <c r="W45" s="341" t="e">
        <f t="shared" si="16"/>
        <v>#DIV/0!</v>
      </c>
      <c r="X45" s="345"/>
      <c r="Y45" s="324"/>
      <c r="Z45" s="313"/>
      <c r="AA45" s="313"/>
      <c r="AB45" s="173"/>
      <c r="AC45" s="174"/>
      <c r="AD45" s="174"/>
      <c r="AE45" s="175"/>
      <c r="AF45" s="319" t="e">
        <f t="shared" si="2"/>
        <v>#DIV/0!</v>
      </c>
      <c r="AG45" s="319" t="e">
        <f t="shared" ref="AG45:AG76" si="19">L45*N45*AD$5</f>
        <v>#DIV/0!</v>
      </c>
      <c r="AH45" s="319" t="e">
        <f t="shared" si="3"/>
        <v>#DIV/0!</v>
      </c>
      <c r="AI45" s="319" t="e">
        <f t="shared" si="11"/>
        <v>#DIV/0!</v>
      </c>
      <c r="AJ45" s="319" t="e">
        <f t="shared" si="4"/>
        <v>#DIV/0!</v>
      </c>
      <c r="AK45" s="74">
        <f t="shared" si="5"/>
        <v>0</v>
      </c>
      <c r="AL45" s="74">
        <f t="shared" si="6"/>
        <v>0</v>
      </c>
    </row>
    <row r="46" spans="1:38" s="74" customFormat="1" ht="30" customHeight="1" x14ac:dyDescent="0.2">
      <c r="A46" s="46">
        <f>A45+1</f>
        <v>31</v>
      </c>
      <c r="B46" s="165">
        <f>B45+1</f>
        <v>31</v>
      </c>
      <c r="C46" s="185">
        <f t="shared" si="7"/>
        <v>0</v>
      </c>
      <c r="D46" s="164"/>
      <c r="E46" s="322">
        <f>IF(B46='Purchase Sales'!A$22,'Purchase Sales'!C$22)+IF(Inventory!B46='Purchase Sales'!A$23,'Purchase Sales'!C$23)+IF(Inventory!B46='Purchase Sales'!A$24,'Purchase Sales'!C$24)+IF(Inventory!B46='Purchase Sales'!A$25,'Purchase Sales'!C$25)+IF(Inventory!B46='Purchase Sales'!A$26,'Purchase Sales'!C$26)+IF(Inventory!B46='Purchase Sales'!A$27,'Purchase Sales'!C$27)+IF(Inventory!B46='Purchase Sales'!A$28,'Purchase Sales'!C$28)+IF(Inventory!B46='Purchase Sales'!A$29,'Purchase Sales'!C$29)+IF(Inventory!B46='Purchase Sales'!A$30,'Purchase Sales'!C$30)+IF(Inventory!B46='Purchase Sales'!A$31,'Purchase Sales'!C$31)+IF(Inventory!B46='Purchase Sales'!A$32,'Purchase Sales'!C$32)+IF(Inventory!B46='Purchase Sales'!A$33,'Purchase Sales'!C$33)+IF(Inventory!B46='Purchase Sales'!A$34,'Purchase Sales'!C$34)+IF(Inventory!B46='Purchase Sales'!A$35,'Purchase Sales'!C$35)+IF(Inventory!B46='Purchase Sales'!A$36,'Purchase Sales'!C$36)+IF(Inventory!B46='Purchase Sales'!A$37,'Purchase Sales'!C$37)+IF(Inventory!B46='Purchase Sales'!A$38,'Purchase Sales'!C$38)+IF(Inventory!B46='Purchase Sales'!A$39,'Purchase Sales'!C$39)+IF(Inventory!B46='Purchase Sales'!A$40,'Purchase Sales'!C$40)+IF(Inventory!B46='Purchase Sales'!A$41,'Purchase Sales'!C$41)+IF(Inventory!B46='Purchase Sales'!A$42,'Purchase Sales'!C$42)</f>
        <v>0</v>
      </c>
      <c r="F46" s="330"/>
      <c r="G46" s="172"/>
      <c r="H46" s="172"/>
      <c r="I46" s="320"/>
      <c r="J46" s="304" t="e">
        <f t="shared" si="13"/>
        <v>#DIV/0!</v>
      </c>
      <c r="K46" s="331"/>
      <c r="L46" s="336"/>
      <c r="M46" s="304" t="str">
        <f t="shared" si="14"/>
        <v>L</v>
      </c>
      <c r="N46" s="305" t="e">
        <f t="shared" si="18"/>
        <v>#DIV/0!</v>
      </c>
      <c r="O46" s="313"/>
      <c r="P46" s="304" t="str">
        <f t="shared" si="15"/>
        <v xml:space="preserve">W </v>
      </c>
      <c r="Q46" s="305" t="e">
        <f t="shared" si="9"/>
        <v>#DIV/0!</v>
      </c>
      <c r="R46" s="313"/>
      <c r="S46" s="317" t="e">
        <f t="shared" si="0"/>
        <v>#DIV/0!</v>
      </c>
      <c r="T46" s="318" t="e">
        <f t="shared" si="10"/>
        <v>#DIV/0!</v>
      </c>
      <c r="U46" s="313"/>
      <c r="V46" s="317" t="e">
        <f t="shared" si="1"/>
        <v>#DIV/0!</v>
      </c>
      <c r="W46" s="341" t="e">
        <f t="shared" si="16"/>
        <v>#DIV/0!</v>
      </c>
      <c r="X46" s="345"/>
      <c r="Y46" s="324"/>
      <c r="Z46" s="313"/>
      <c r="AA46" s="313">
        <v>1</v>
      </c>
      <c r="AB46" s="173"/>
      <c r="AC46" s="174"/>
      <c r="AD46" s="174"/>
      <c r="AE46" s="175"/>
      <c r="AF46" s="319" t="e">
        <f t="shared" si="2"/>
        <v>#DIV/0!</v>
      </c>
      <c r="AG46" s="319" t="e">
        <f t="shared" si="19"/>
        <v>#DIV/0!</v>
      </c>
      <c r="AH46" s="319" t="e">
        <f t="shared" si="3"/>
        <v>#DIV/0!</v>
      </c>
      <c r="AI46" s="319" t="e">
        <f t="shared" si="11"/>
        <v>#DIV/0!</v>
      </c>
      <c r="AJ46" s="319" t="e">
        <f t="shared" si="4"/>
        <v>#DIV/0!</v>
      </c>
      <c r="AK46" s="74">
        <f t="shared" si="5"/>
        <v>0</v>
      </c>
      <c r="AL46" s="74">
        <f t="shared" si="6"/>
        <v>0</v>
      </c>
    </row>
    <row r="47" spans="1:38" s="74" customFormat="1" ht="30" customHeight="1" x14ac:dyDescent="0.2">
      <c r="A47" s="46">
        <f>A46+1</f>
        <v>32</v>
      </c>
      <c r="B47" s="165">
        <f t="shared" ref="B47:B75" si="20">B46+1</f>
        <v>32</v>
      </c>
      <c r="C47" s="185">
        <f t="shared" si="7"/>
        <v>0</v>
      </c>
      <c r="D47" s="164"/>
      <c r="E47" s="322">
        <f>IF(B47='Purchase Sales'!A$22,'Purchase Sales'!C$22)+IF(Inventory!B47='Purchase Sales'!A$23,'Purchase Sales'!C$23)+IF(Inventory!B47='Purchase Sales'!A$24,'Purchase Sales'!C$24)+IF(Inventory!B47='Purchase Sales'!A$25,'Purchase Sales'!C$25)+IF(Inventory!B47='Purchase Sales'!A$26,'Purchase Sales'!C$26)+IF(Inventory!B47='Purchase Sales'!A$27,'Purchase Sales'!C$27)+IF(Inventory!B47='Purchase Sales'!A$28,'Purchase Sales'!C$28)+IF(Inventory!B47='Purchase Sales'!A$29,'Purchase Sales'!C$29)+IF(Inventory!B47='Purchase Sales'!A$30,'Purchase Sales'!C$30)+IF(Inventory!B47='Purchase Sales'!A$31,'Purchase Sales'!C$31)+IF(Inventory!B47='Purchase Sales'!A$32,'Purchase Sales'!C$32)+IF(Inventory!B47='Purchase Sales'!A$33,'Purchase Sales'!C$33)+IF(Inventory!B47='Purchase Sales'!A$34,'Purchase Sales'!C$34)+IF(Inventory!B47='Purchase Sales'!A$35,'Purchase Sales'!C$35)+IF(Inventory!B47='Purchase Sales'!A$36,'Purchase Sales'!C$36)+IF(Inventory!B47='Purchase Sales'!A$37,'Purchase Sales'!C$37)+IF(Inventory!B47='Purchase Sales'!A$38,'Purchase Sales'!C$38)+IF(Inventory!B47='Purchase Sales'!A$39,'Purchase Sales'!C$39)+IF(Inventory!B47='Purchase Sales'!A$40,'Purchase Sales'!C$40)+IF(Inventory!B47='Purchase Sales'!A$41,'Purchase Sales'!C$41)+IF(Inventory!B47='Purchase Sales'!A$42,'Purchase Sales'!C$42)</f>
        <v>0</v>
      </c>
      <c r="F47" s="330"/>
      <c r="G47" s="172"/>
      <c r="H47" s="172"/>
      <c r="I47" s="320"/>
      <c r="J47" s="304" t="e">
        <f t="shared" si="13"/>
        <v>#DIV/0!</v>
      </c>
      <c r="K47" s="331"/>
      <c r="L47" s="336"/>
      <c r="M47" s="304" t="str">
        <f t="shared" si="14"/>
        <v>L</v>
      </c>
      <c r="N47" s="305" t="e">
        <f t="shared" si="18"/>
        <v>#DIV/0!</v>
      </c>
      <c r="O47" s="313"/>
      <c r="P47" s="304" t="str">
        <f t="shared" si="15"/>
        <v xml:space="preserve">W </v>
      </c>
      <c r="Q47" s="305" t="e">
        <f t="shared" si="9"/>
        <v>#DIV/0!</v>
      </c>
      <c r="R47" s="313"/>
      <c r="S47" s="317" t="e">
        <f t="shared" ref="S47:S78" si="21">IF(J47&lt;100,Q$6,0)</f>
        <v>#DIV/0!</v>
      </c>
      <c r="T47" s="318" t="e">
        <f t="shared" si="10"/>
        <v>#DIV/0!</v>
      </c>
      <c r="U47" s="313"/>
      <c r="V47" s="317" t="e">
        <f t="shared" ref="V47:V78" si="22">IF(J47&lt;100,Q$8,0)</f>
        <v>#DIV/0!</v>
      </c>
      <c r="W47" s="341" t="e">
        <f t="shared" si="16"/>
        <v>#DIV/0!</v>
      </c>
      <c r="X47" s="345"/>
      <c r="Y47" s="324"/>
      <c r="Z47" s="313"/>
      <c r="AA47" s="313"/>
      <c r="AB47" s="173"/>
      <c r="AC47" s="174"/>
      <c r="AD47" s="174"/>
      <c r="AE47" s="175"/>
      <c r="AF47" s="319" t="e">
        <f t="shared" si="2"/>
        <v>#DIV/0!</v>
      </c>
      <c r="AG47" s="319" t="e">
        <f t="shared" si="19"/>
        <v>#DIV/0!</v>
      </c>
      <c r="AH47" s="319" t="e">
        <f t="shared" ref="AH47:AH78" si="23">O47*Q47*$AD$8</f>
        <v>#DIV/0!</v>
      </c>
      <c r="AI47" s="319" t="e">
        <f t="shared" si="11"/>
        <v>#DIV/0!</v>
      </c>
      <c r="AJ47" s="319" t="e">
        <f t="shared" ref="AJ47:AJ78" si="24">W47*U47*AD$7</f>
        <v>#DIV/0!</v>
      </c>
      <c r="AK47" s="74">
        <f t="shared" ref="AK47:AK78" si="25">IF(Y47=2,Z47*AD$9,0)</f>
        <v>0</v>
      </c>
      <c r="AL47" s="74">
        <f t="shared" ref="AL47:AL78" si="26">IF(Y47=1,Z47*AD$10,0)</f>
        <v>0</v>
      </c>
    </row>
    <row r="48" spans="1:38" s="74" customFormat="1" ht="30" customHeight="1" x14ac:dyDescent="0.2">
      <c r="A48" s="46">
        <f t="shared" ref="A48:A75" si="27">A47+1</f>
        <v>33</v>
      </c>
      <c r="B48" s="165">
        <f t="shared" si="20"/>
        <v>33</v>
      </c>
      <c r="C48" s="185">
        <f t="shared" ref="C48:C79" si="28">C47+D48-E48-F48</f>
        <v>0</v>
      </c>
      <c r="D48" s="164"/>
      <c r="E48" s="322">
        <f>IF(B48='Purchase Sales'!A$22,'Purchase Sales'!C$22)+IF(Inventory!B48='Purchase Sales'!A$23,'Purchase Sales'!C$23)+IF(Inventory!B48='Purchase Sales'!A$24,'Purchase Sales'!C$24)+IF(Inventory!B48='Purchase Sales'!A$25,'Purchase Sales'!C$25)+IF(Inventory!B48='Purchase Sales'!A$26,'Purchase Sales'!C$26)+IF(Inventory!B48='Purchase Sales'!A$27,'Purchase Sales'!C$27)+IF(Inventory!B48='Purchase Sales'!A$28,'Purchase Sales'!C$28)+IF(Inventory!B48='Purchase Sales'!A$29,'Purchase Sales'!C$29)+IF(Inventory!B48='Purchase Sales'!A$30,'Purchase Sales'!C$30)+IF(Inventory!B48='Purchase Sales'!A$31,'Purchase Sales'!C$31)+IF(Inventory!B48='Purchase Sales'!A$32,'Purchase Sales'!C$32)+IF(Inventory!B48='Purchase Sales'!A$33,'Purchase Sales'!C$33)+IF(Inventory!B48='Purchase Sales'!A$34,'Purchase Sales'!C$34)+IF(Inventory!B48='Purchase Sales'!A$35,'Purchase Sales'!C$35)+IF(Inventory!B48='Purchase Sales'!A$36,'Purchase Sales'!C$36)+IF(Inventory!B48='Purchase Sales'!A$37,'Purchase Sales'!C$37)+IF(Inventory!B48='Purchase Sales'!A$38,'Purchase Sales'!C$38)+IF(Inventory!B48='Purchase Sales'!A$39,'Purchase Sales'!C$39)+IF(Inventory!B48='Purchase Sales'!A$40,'Purchase Sales'!C$40)+IF(Inventory!B48='Purchase Sales'!A$41,'Purchase Sales'!C$41)+IF(Inventory!B48='Purchase Sales'!A$42,'Purchase Sales'!C$42)</f>
        <v>0</v>
      </c>
      <c r="F48" s="330"/>
      <c r="G48" s="172"/>
      <c r="H48" s="172"/>
      <c r="I48" s="320"/>
      <c r="J48" s="304" t="e">
        <f t="shared" si="13"/>
        <v>#DIV/0!</v>
      </c>
      <c r="K48" s="331"/>
      <c r="L48" s="336"/>
      <c r="M48" s="304" t="str">
        <f t="shared" si="14"/>
        <v>L</v>
      </c>
      <c r="N48" s="305" t="e">
        <f t="shared" si="18"/>
        <v>#DIV/0!</v>
      </c>
      <c r="O48" s="313"/>
      <c r="P48" s="304" t="str">
        <f t="shared" si="15"/>
        <v xml:space="preserve">W </v>
      </c>
      <c r="Q48" s="305" t="e">
        <f t="shared" si="9"/>
        <v>#DIV/0!</v>
      </c>
      <c r="R48" s="313"/>
      <c r="S48" s="317" t="e">
        <f t="shared" si="21"/>
        <v>#DIV/0!</v>
      </c>
      <c r="T48" s="318" t="e">
        <f t="shared" si="10"/>
        <v>#DIV/0!</v>
      </c>
      <c r="U48" s="313"/>
      <c r="V48" s="317" t="e">
        <f t="shared" si="22"/>
        <v>#DIV/0!</v>
      </c>
      <c r="W48" s="341" t="e">
        <f t="shared" si="16"/>
        <v>#DIV/0!</v>
      </c>
      <c r="X48" s="345"/>
      <c r="Y48" s="324"/>
      <c r="Z48" s="313"/>
      <c r="AA48" s="313">
        <v>36</v>
      </c>
      <c r="AB48" s="173"/>
      <c r="AC48" s="174"/>
      <c r="AD48" s="174"/>
      <c r="AE48" s="175"/>
      <c r="AF48" s="319" t="e">
        <f t="shared" si="2"/>
        <v>#DIV/0!</v>
      </c>
      <c r="AG48" s="319" t="e">
        <f t="shared" si="19"/>
        <v>#DIV/0!</v>
      </c>
      <c r="AH48" s="319" t="e">
        <f t="shared" si="23"/>
        <v>#DIV/0!</v>
      </c>
      <c r="AI48" s="319" t="e">
        <f t="shared" si="11"/>
        <v>#DIV/0!</v>
      </c>
      <c r="AJ48" s="319" t="e">
        <f t="shared" si="24"/>
        <v>#DIV/0!</v>
      </c>
      <c r="AK48" s="74">
        <f t="shared" si="25"/>
        <v>0</v>
      </c>
      <c r="AL48" s="74">
        <f t="shared" si="26"/>
        <v>0</v>
      </c>
    </row>
    <row r="49" spans="1:38" s="74" customFormat="1" ht="30" customHeight="1" x14ac:dyDescent="0.2">
      <c r="A49" s="46">
        <f t="shared" si="27"/>
        <v>34</v>
      </c>
      <c r="B49" s="165">
        <f t="shared" si="20"/>
        <v>34</v>
      </c>
      <c r="C49" s="185">
        <f t="shared" si="28"/>
        <v>0</v>
      </c>
      <c r="D49" s="164"/>
      <c r="E49" s="322">
        <f>IF(B49='Purchase Sales'!A$22,'Purchase Sales'!C$22)+IF(Inventory!B49='Purchase Sales'!A$23,'Purchase Sales'!C$23)+IF(Inventory!B49='Purchase Sales'!A$24,'Purchase Sales'!C$24)+IF(Inventory!B49='Purchase Sales'!A$25,'Purchase Sales'!C$25)+IF(Inventory!B49='Purchase Sales'!A$26,'Purchase Sales'!C$26)+IF(Inventory!B49='Purchase Sales'!A$27,'Purchase Sales'!C$27)+IF(Inventory!B49='Purchase Sales'!A$28,'Purchase Sales'!C$28)+IF(Inventory!B49='Purchase Sales'!A$29,'Purchase Sales'!C$29)+IF(Inventory!B49='Purchase Sales'!A$30,'Purchase Sales'!C$30)+IF(Inventory!B49='Purchase Sales'!A$31,'Purchase Sales'!C$31)+IF(Inventory!B49='Purchase Sales'!A$32,'Purchase Sales'!C$32)+IF(Inventory!B49='Purchase Sales'!A$33,'Purchase Sales'!C$33)+IF(Inventory!B49='Purchase Sales'!A$34,'Purchase Sales'!C$34)+IF(Inventory!B49='Purchase Sales'!A$35,'Purchase Sales'!C$35)+IF(Inventory!B49='Purchase Sales'!A$36,'Purchase Sales'!C$36)+IF(Inventory!B49='Purchase Sales'!A$37,'Purchase Sales'!C$37)+IF(Inventory!B49='Purchase Sales'!A$38,'Purchase Sales'!C$38)+IF(Inventory!B49='Purchase Sales'!A$39,'Purchase Sales'!C$39)+IF(Inventory!B49='Purchase Sales'!A$40,'Purchase Sales'!C$40)+IF(Inventory!B49='Purchase Sales'!A$41,'Purchase Sales'!C$41)+IF(Inventory!B49='Purchase Sales'!A$42,'Purchase Sales'!C$42)</f>
        <v>0</v>
      </c>
      <c r="F49" s="330"/>
      <c r="G49" s="172"/>
      <c r="H49" s="172"/>
      <c r="I49" s="320"/>
      <c r="J49" s="304" t="e">
        <f t="shared" si="13"/>
        <v>#DIV/0!</v>
      </c>
      <c r="K49" s="331"/>
      <c r="L49" s="336"/>
      <c r="M49" s="304" t="str">
        <f t="shared" si="14"/>
        <v>L</v>
      </c>
      <c r="N49" s="305" t="e">
        <f t="shared" si="18"/>
        <v>#DIV/0!</v>
      </c>
      <c r="O49" s="313">
        <v>5</v>
      </c>
      <c r="P49" s="304" t="str">
        <f t="shared" si="15"/>
        <v xml:space="preserve">W </v>
      </c>
      <c r="Q49" s="305" t="e">
        <f t="shared" si="9"/>
        <v>#DIV/0!</v>
      </c>
      <c r="R49" s="313"/>
      <c r="S49" s="317" t="e">
        <f t="shared" si="21"/>
        <v>#DIV/0!</v>
      </c>
      <c r="T49" s="318" t="e">
        <f t="shared" si="10"/>
        <v>#DIV/0!</v>
      </c>
      <c r="U49" s="313">
        <v>8</v>
      </c>
      <c r="V49" s="317" t="e">
        <f t="shared" si="22"/>
        <v>#DIV/0!</v>
      </c>
      <c r="W49" s="341" t="e">
        <f t="shared" si="16"/>
        <v>#DIV/0!</v>
      </c>
      <c r="X49" s="345"/>
      <c r="Y49" s="324"/>
      <c r="Z49" s="313"/>
      <c r="AA49" s="313"/>
      <c r="AB49" s="173"/>
      <c r="AC49" s="174"/>
      <c r="AD49" s="174"/>
      <c r="AE49" s="175"/>
      <c r="AF49" s="319" t="e">
        <f t="shared" si="2"/>
        <v>#DIV/0!</v>
      </c>
      <c r="AG49" s="319" t="e">
        <f t="shared" si="19"/>
        <v>#DIV/0!</v>
      </c>
      <c r="AH49" s="319" t="e">
        <f t="shared" si="23"/>
        <v>#DIV/0!</v>
      </c>
      <c r="AI49" s="319" t="e">
        <f t="shared" si="11"/>
        <v>#DIV/0!</v>
      </c>
      <c r="AJ49" s="319" t="e">
        <f t="shared" si="24"/>
        <v>#DIV/0!</v>
      </c>
      <c r="AK49" s="74">
        <f t="shared" si="25"/>
        <v>0</v>
      </c>
      <c r="AL49" s="74">
        <f t="shared" si="26"/>
        <v>0</v>
      </c>
    </row>
    <row r="50" spans="1:38" s="74" customFormat="1" ht="30" customHeight="1" x14ac:dyDescent="0.2">
      <c r="A50" s="46">
        <f t="shared" si="27"/>
        <v>35</v>
      </c>
      <c r="B50" s="165">
        <f t="shared" si="20"/>
        <v>35</v>
      </c>
      <c r="C50" s="185">
        <f t="shared" si="28"/>
        <v>0</v>
      </c>
      <c r="D50" s="164"/>
      <c r="E50" s="322">
        <f>IF(B50='Purchase Sales'!A$22,'Purchase Sales'!C$22)+IF(Inventory!B50='Purchase Sales'!A$23,'Purchase Sales'!C$23)+IF(Inventory!B50='Purchase Sales'!A$24,'Purchase Sales'!C$24)+IF(Inventory!B50='Purchase Sales'!A$25,'Purchase Sales'!C$25)+IF(Inventory!B50='Purchase Sales'!A$26,'Purchase Sales'!C$26)+IF(Inventory!B50='Purchase Sales'!A$27,'Purchase Sales'!C$27)+IF(Inventory!B50='Purchase Sales'!A$28,'Purchase Sales'!C$28)+IF(Inventory!B50='Purchase Sales'!A$29,'Purchase Sales'!C$29)+IF(Inventory!B50='Purchase Sales'!A$30,'Purchase Sales'!C$30)+IF(Inventory!B50='Purchase Sales'!A$31,'Purchase Sales'!C$31)+IF(Inventory!B50='Purchase Sales'!A$32,'Purchase Sales'!C$32)+IF(Inventory!B50='Purchase Sales'!A$33,'Purchase Sales'!C$33)+IF(Inventory!B50='Purchase Sales'!A$34,'Purchase Sales'!C$34)+IF(Inventory!B50='Purchase Sales'!A$35,'Purchase Sales'!C$35)+IF(Inventory!B50='Purchase Sales'!A$36,'Purchase Sales'!C$36)+IF(Inventory!B50='Purchase Sales'!A$37,'Purchase Sales'!C$37)+IF(Inventory!B50='Purchase Sales'!A$38,'Purchase Sales'!C$38)+IF(Inventory!B50='Purchase Sales'!A$39,'Purchase Sales'!C$39)+IF(Inventory!B50='Purchase Sales'!A$40,'Purchase Sales'!C$40)+IF(Inventory!B50='Purchase Sales'!A$41,'Purchase Sales'!C$41)+IF(Inventory!B50='Purchase Sales'!A$42,'Purchase Sales'!C$42)</f>
        <v>0</v>
      </c>
      <c r="F50" s="330"/>
      <c r="G50" s="172"/>
      <c r="H50" s="172"/>
      <c r="I50" s="320"/>
      <c r="J50" s="304" t="e">
        <f t="shared" si="13"/>
        <v>#DIV/0!</v>
      </c>
      <c r="K50" s="331"/>
      <c r="L50" s="336"/>
      <c r="M50" s="304" t="str">
        <f t="shared" si="14"/>
        <v>L</v>
      </c>
      <c r="N50" s="305" t="e">
        <f t="shared" si="18"/>
        <v>#DIV/0!</v>
      </c>
      <c r="O50" s="313">
        <v>5</v>
      </c>
      <c r="P50" s="304" t="str">
        <f t="shared" si="15"/>
        <v xml:space="preserve">W </v>
      </c>
      <c r="Q50" s="305" t="e">
        <f t="shared" si="9"/>
        <v>#DIV/0!</v>
      </c>
      <c r="R50" s="313">
        <v>4</v>
      </c>
      <c r="S50" s="317" t="e">
        <f t="shared" si="21"/>
        <v>#DIV/0!</v>
      </c>
      <c r="T50" s="318" t="e">
        <f t="shared" si="10"/>
        <v>#DIV/0!</v>
      </c>
      <c r="U50" s="313">
        <v>10</v>
      </c>
      <c r="V50" s="317" t="e">
        <f t="shared" si="22"/>
        <v>#DIV/0!</v>
      </c>
      <c r="W50" s="341" t="e">
        <f t="shared" si="16"/>
        <v>#DIV/0!</v>
      </c>
      <c r="X50" s="345">
        <v>1</v>
      </c>
      <c r="Y50" s="324"/>
      <c r="Z50" s="313"/>
      <c r="AA50" s="313"/>
      <c r="AB50" s="173"/>
      <c r="AC50" s="174"/>
      <c r="AD50" s="174"/>
      <c r="AE50" s="175"/>
      <c r="AF50" s="319" t="e">
        <f t="shared" si="2"/>
        <v>#DIV/0!</v>
      </c>
      <c r="AG50" s="319" t="e">
        <f t="shared" si="19"/>
        <v>#DIV/0!</v>
      </c>
      <c r="AH50" s="319" t="e">
        <f t="shared" si="23"/>
        <v>#DIV/0!</v>
      </c>
      <c r="AI50" s="319" t="e">
        <f t="shared" si="11"/>
        <v>#DIV/0!</v>
      </c>
      <c r="AJ50" s="319" t="e">
        <f t="shared" si="24"/>
        <v>#DIV/0!</v>
      </c>
      <c r="AK50" s="74">
        <f t="shared" si="25"/>
        <v>0</v>
      </c>
      <c r="AL50" s="74">
        <f t="shared" si="26"/>
        <v>0</v>
      </c>
    </row>
    <row r="51" spans="1:38" s="74" customFormat="1" ht="30" customHeight="1" x14ac:dyDescent="0.2">
      <c r="A51" s="46">
        <f t="shared" si="27"/>
        <v>36</v>
      </c>
      <c r="B51" s="165">
        <f t="shared" si="20"/>
        <v>36</v>
      </c>
      <c r="C51" s="185">
        <f t="shared" si="28"/>
        <v>0</v>
      </c>
      <c r="D51" s="164"/>
      <c r="E51" s="322">
        <f>IF(B51='Purchase Sales'!A$22,'Purchase Sales'!C$22)+IF(Inventory!B51='Purchase Sales'!A$23,'Purchase Sales'!C$23)+IF(Inventory!B51='Purchase Sales'!A$24,'Purchase Sales'!C$24)+IF(Inventory!B51='Purchase Sales'!A$25,'Purchase Sales'!C$25)+IF(Inventory!B51='Purchase Sales'!A$26,'Purchase Sales'!C$26)+IF(Inventory!B51='Purchase Sales'!A$27,'Purchase Sales'!C$27)+IF(Inventory!B51='Purchase Sales'!A$28,'Purchase Sales'!C$28)+IF(Inventory!B51='Purchase Sales'!A$29,'Purchase Sales'!C$29)+IF(Inventory!B51='Purchase Sales'!A$30,'Purchase Sales'!C$30)+IF(Inventory!B51='Purchase Sales'!A$31,'Purchase Sales'!C$31)+IF(Inventory!B51='Purchase Sales'!A$32,'Purchase Sales'!C$32)+IF(Inventory!B51='Purchase Sales'!A$33,'Purchase Sales'!C$33)+IF(Inventory!B51='Purchase Sales'!A$34,'Purchase Sales'!C$34)+IF(Inventory!B51='Purchase Sales'!A$35,'Purchase Sales'!C$35)+IF(Inventory!B51='Purchase Sales'!A$36,'Purchase Sales'!C$36)+IF(Inventory!B51='Purchase Sales'!A$37,'Purchase Sales'!C$37)+IF(Inventory!B51='Purchase Sales'!A$38,'Purchase Sales'!C$38)+IF(Inventory!B51='Purchase Sales'!A$39,'Purchase Sales'!C$39)+IF(Inventory!B51='Purchase Sales'!A$40,'Purchase Sales'!C$40)+IF(Inventory!B51='Purchase Sales'!A$41,'Purchase Sales'!C$41)+IF(Inventory!B51='Purchase Sales'!A$42,'Purchase Sales'!C$42)</f>
        <v>0</v>
      </c>
      <c r="F51" s="330"/>
      <c r="G51" s="172"/>
      <c r="H51" s="172"/>
      <c r="I51" s="320"/>
      <c r="J51" s="304" t="e">
        <f t="shared" si="13"/>
        <v>#DIV/0!</v>
      </c>
      <c r="K51" s="331"/>
      <c r="L51" s="336"/>
      <c r="M51" s="304" t="str">
        <f t="shared" si="14"/>
        <v>L</v>
      </c>
      <c r="N51" s="305" t="e">
        <f t="shared" si="18"/>
        <v>#DIV/0!</v>
      </c>
      <c r="O51" s="313">
        <v>3</v>
      </c>
      <c r="P51" s="304" t="str">
        <f t="shared" si="15"/>
        <v xml:space="preserve">W </v>
      </c>
      <c r="Q51" s="305" t="e">
        <f t="shared" si="9"/>
        <v>#DIV/0!</v>
      </c>
      <c r="R51" s="313">
        <v>3</v>
      </c>
      <c r="S51" s="317" t="e">
        <f t="shared" si="21"/>
        <v>#DIV/0!</v>
      </c>
      <c r="T51" s="318" t="e">
        <f t="shared" si="10"/>
        <v>#DIV/0!</v>
      </c>
      <c r="U51" s="313">
        <v>5</v>
      </c>
      <c r="V51" s="317" t="e">
        <f t="shared" si="22"/>
        <v>#DIV/0!</v>
      </c>
      <c r="W51" s="341" t="e">
        <f t="shared" si="16"/>
        <v>#DIV/0!</v>
      </c>
      <c r="X51" s="345"/>
      <c r="Y51" s="324"/>
      <c r="Z51" s="313"/>
      <c r="AA51" s="313"/>
      <c r="AB51" s="173"/>
      <c r="AC51" s="174"/>
      <c r="AD51" s="174"/>
      <c r="AE51" s="175"/>
      <c r="AF51" s="319" t="e">
        <f t="shared" si="2"/>
        <v>#DIV/0!</v>
      </c>
      <c r="AG51" s="319" t="e">
        <f t="shared" si="19"/>
        <v>#DIV/0!</v>
      </c>
      <c r="AH51" s="319" t="e">
        <f t="shared" si="23"/>
        <v>#DIV/0!</v>
      </c>
      <c r="AI51" s="319" t="e">
        <f t="shared" si="11"/>
        <v>#DIV/0!</v>
      </c>
      <c r="AJ51" s="319" t="e">
        <f t="shared" si="24"/>
        <v>#DIV/0!</v>
      </c>
      <c r="AK51" s="74">
        <f t="shared" si="25"/>
        <v>0</v>
      </c>
      <c r="AL51" s="74">
        <f t="shared" si="26"/>
        <v>0</v>
      </c>
    </row>
    <row r="52" spans="1:38" s="74" customFormat="1" ht="30" customHeight="1" x14ac:dyDescent="0.2">
      <c r="A52" s="46">
        <f t="shared" si="27"/>
        <v>37</v>
      </c>
      <c r="B52" s="165">
        <f t="shared" si="20"/>
        <v>37</v>
      </c>
      <c r="C52" s="185">
        <f t="shared" si="28"/>
        <v>0</v>
      </c>
      <c r="D52" s="164"/>
      <c r="E52" s="322">
        <f>IF(B52='Purchase Sales'!A$22,'Purchase Sales'!C$22)+IF(Inventory!B52='Purchase Sales'!A$23,'Purchase Sales'!C$23)+IF(Inventory!B52='Purchase Sales'!A$24,'Purchase Sales'!C$24)+IF(Inventory!B52='Purchase Sales'!A$25,'Purchase Sales'!C$25)+IF(Inventory!B52='Purchase Sales'!A$26,'Purchase Sales'!C$26)+IF(Inventory!B52='Purchase Sales'!A$27,'Purchase Sales'!C$27)+IF(Inventory!B52='Purchase Sales'!A$28,'Purchase Sales'!C$28)+IF(Inventory!B52='Purchase Sales'!A$29,'Purchase Sales'!C$29)+IF(Inventory!B52='Purchase Sales'!A$30,'Purchase Sales'!C$30)+IF(Inventory!B52='Purchase Sales'!A$31,'Purchase Sales'!C$31)+IF(Inventory!B52='Purchase Sales'!A$32,'Purchase Sales'!C$32)+IF(Inventory!B52='Purchase Sales'!A$33,'Purchase Sales'!C$33)+IF(Inventory!B52='Purchase Sales'!A$34,'Purchase Sales'!C$34)+IF(Inventory!B52='Purchase Sales'!A$35,'Purchase Sales'!C$35)+IF(Inventory!B52='Purchase Sales'!A$36,'Purchase Sales'!C$36)+IF(Inventory!B52='Purchase Sales'!A$37,'Purchase Sales'!C$37)+IF(Inventory!B52='Purchase Sales'!A$38,'Purchase Sales'!C$38)+IF(Inventory!B52='Purchase Sales'!A$39,'Purchase Sales'!C$39)+IF(Inventory!B52='Purchase Sales'!A$40,'Purchase Sales'!C$40)+IF(Inventory!B52='Purchase Sales'!A$41,'Purchase Sales'!C$41)+IF(Inventory!B52='Purchase Sales'!A$42,'Purchase Sales'!C$42)</f>
        <v>0</v>
      </c>
      <c r="F52" s="330"/>
      <c r="G52" s="172"/>
      <c r="H52" s="172"/>
      <c r="I52" s="320"/>
      <c r="J52" s="304" t="e">
        <f t="shared" si="13"/>
        <v>#DIV/0!</v>
      </c>
      <c r="K52" s="331"/>
      <c r="L52" s="336"/>
      <c r="M52" s="304" t="str">
        <f t="shared" si="14"/>
        <v>L</v>
      </c>
      <c r="N52" s="305" t="e">
        <f t="shared" si="18"/>
        <v>#DIV/0!</v>
      </c>
      <c r="O52" s="313">
        <v>3</v>
      </c>
      <c r="P52" s="304" t="str">
        <f t="shared" si="15"/>
        <v xml:space="preserve">W </v>
      </c>
      <c r="Q52" s="305" t="e">
        <f t="shared" si="9"/>
        <v>#DIV/0!</v>
      </c>
      <c r="R52" s="313">
        <v>1</v>
      </c>
      <c r="S52" s="317" t="e">
        <f t="shared" si="21"/>
        <v>#DIV/0!</v>
      </c>
      <c r="T52" s="318" t="e">
        <f t="shared" si="10"/>
        <v>#DIV/0!</v>
      </c>
      <c r="U52" s="313">
        <v>5</v>
      </c>
      <c r="V52" s="317" t="e">
        <f t="shared" si="22"/>
        <v>#DIV/0!</v>
      </c>
      <c r="W52" s="341" t="e">
        <f t="shared" si="16"/>
        <v>#DIV/0!</v>
      </c>
      <c r="X52" s="345"/>
      <c r="Y52" s="324"/>
      <c r="Z52" s="313"/>
      <c r="AA52" s="313"/>
      <c r="AB52" s="173"/>
      <c r="AC52" s="174"/>
      <c r="AD52" s="174"/>
      <c r="AE52" s="175"/>
      <c r="AF52" s="319" t="e">
        <f t="shared" si="2"/>
        <v>#DIV/0!</v>
      </c>
      <c r="AG52" s="319" t="e">
        <f t="shared" si="19"/>
        <v>#DIV/0!</v>
      </c>
      <c r="AH52" s="319" t="e">
        <f t="shared" si="23"/>
        <v>#DIV/0!</v>
      </c>
      <c r="AI52" s="319" t="e">
        <f t="shared" si="11"/>
        <v>#DIV/0!</v>
      </c>
      <c r="AJ52" s="319" t="e">
        <f t="shared" si="24"/>
        <v>#DIV/0!</v>
      </c>
      <c r="AK52" s="74">
        <f t="shared" si="25"/>
        <v>0</v>
      </c>
      <c r="AL52" s="74">
        <f t="shared" si="26"/>
        <v>0</v>
      </c>
    </row>
    <row r="53" spans="1:38" ht="30" customHeight="1" x14ac:dyDescent="0.2">
      <c r="A53" s="46">
        <f t="shared" si="27"/>
        <v>38</v>
      </c>
      <c r="B53" s="165">
        <f t="shared" si="20"/>
        <v>38</v>
      </c>
      <c r="C53" s="185">
        <f t="shared" si="28"/>
        <v>0</v>
      </c>
      <c r="D53" s="164"/>
      <c r="E53" s="322">
        <f>IF(B53='Purchase Sales'!A$22,'Purchase Sales'!C$22)+IF(Inventory!B53='Purchase Sales'!A$23,'Purchase Sales'!C$23)+IF(Inventory!B53='Purchase Sales'!A$24,'Purchase Sales'!C$24)+IF(Inventory!B53='Purchase Sales'!A$25,'Purchase Sales'!C$25)+IF(Inventory!B53='Purchase Sales'!A$26,'Purchase Sales'!C$26)+IF(Inventory!B53='Purchase Sales'!A$27,'Purchase Sales'!C$27)+IF(Inventory!B53='Purchase Sales'!A$28,'Purchase Sales'!C$28)+IF(Inventory!B53='Purchase Sales'!A$29,'Purchase Sales'!C$29)+IF(Inventory!B53='Purchase Sales'!A$30,'Purchase Sales'!C$30)+IF(Inventory!B53='Purchase Sales'!A$31,'Purchase Sales'!C$31)+IF(Inventory!B53='Purchase Sales'!A$32,'Purchase Sales'!C$32)+IF(Inventory!B53='Purchase Sales'!A$33,'Purchase Sales'!C$33)+IF(Inventory!B53='Purchase Sales'!A$34,'Purchase Sales'!C$34)+IF(Inventory!B53='Purchase Sales'!A$35,'Purchase Sales'!C$35)+IF(Inventory!B53='Purchase Sales'!A$36,'Purchase Sales'!C$36)+IF(Inventory!B53='Purchase Sales'!A$37,'Purchase Sales'!C$37)+IF(Inventory!B53='Purchase Sales'!A$38,'Purchase Sales'!C$38)+IF(Inventory!B53='Purchase Sales'!A$39,'Purchase Sales'!C$39)+IF(Inventory!B53='Purchase Sales'!A$40,'Purchase Sales'!C$40)+IF(Inventory!B53='Purchase Sales'!A$41,'Purchase Sales'!C$41)+IF(Inventory!B53='Purchase Sales'!A$42,'Purchase Sales'!C$42)</f>
        <v>0</v>
      </c>
      <c r="F53" s="330"/>
      <c r="G53" s="172"/>
      <c r="H53" s="172"/>
      <c r="I53" s="320"/>
      <c r="J53" s="304" t="e">
        <f t="shared" si="13"/>
        <v>#DIV/0!</v>
      </c>
      <c r="K53" s="331"/>
      <c r="L53" s="336"/>
      <c r="M53" s="304" t="str">
        <f t="shared" si="14"/>
        <v>L</v>
      </c>
      <c r="N53" s="305" t="e">
        <f t="shared" si="18"/>
        <v>#DIV/0!</v>
      </c>
      <c r="O53" s="313">
        <v>5</v>
      </c>
      <c r="P53" s="304" t="str">
        <f t="shared" si="15"/>
        <v xml:space="preserve">W </v>
      </c>
      <c r="Q53" s="305" t="e">
        <f t="shared" si="9"/>
        <v>#DIV/0!</v>
      </c>
      <c r="R53" s="313">
        <v>1</v>
      </c>
      <c r="S53" s="317" t="e">
        <f t="shared" si="21"/>
        <v>#DIV/0!</v>
      </c>
      <c r="T53" s="318" t="e">
        <f t="shared" si="10"/>
        <v>#DIV/0!</v>
      </c>
      <c r="U53" s="313">
        <v>4</v>
      </c>
      <c r="V53" s="317" t="e">
        <f t="shared" si="22"/>
        <v>#DIV/0!</v>
      </c>
      <c r="W53" s="341" t="e">
        <f t="shared" si="16"/>
        <v>#DIV/0!</v>
      </c>
      <c r="X53" s="345">
        <v>1</v>
      </c>
      <c r="Y53" s="324"/>
      <c r="Z53" s="313"/>
      <c r="AA53" s="313"/>
      <c r="AB53" s="173"/>
      <c r="AC53" s="174"/>
      <c r="AD53" s="174"/>
      <c r="AE53" s="175"/>
      <c r="AF53" s="319" t="e">
        <f t="shared" si="2"/>
        <v>#DIV/0!</v>
      </c>
      <c r="AG53" s="319" t="e">
        <f t="shared" si="19"/>
        <v>#DIV/0!</v>
      </c>
      <c r="AH53" s="319" t="e">
        <f t="shared" si="23"/>
        <v>#DIV/0!</v>
      </c>
      <c r="AI53" s="319" t="e">
        <f t="shared" si="11"/>
        <v>#DIV/0!</v>
      </c>
      <c r="AJ53" s="319" t="e">
        <f t="shared" si="24"/>
        <v>#DIV/0!</v>
      </c>
      <c r="AK53" s="74">
        <f t="shared" si="25"/>
        <v>0</v>
      </c>
      <c r="AL53" s="74">
        <f t="shared" si="26"/>
        <v>0</v>
      </c>
    </row>
    <row r="54" spans="1:38" ht="30" customHeight="1" x14ac:dyDescent="0.2">
      <c r="A54" s="46">
        <f t="shared" si="27"/>
        <v>39</v>
      </c>
      <c r="B54" s="165">
        <f t="shared" si="20"/>
        <v>39</v>
      </c>
      <c r="C54" s="185">
        <f t="shared" si="28"/>
        <v>0</v>
      </c>
      <c r="D54" s="164"/>
      <c r="E54" s="322">
        <f>IF(B54='Purchase Sales'!A$22,'Purchase Sales'!C$22)+IF(Inventory!B54='Purchase Sales'!A$23,'Purchase Sales'!C$23)+IF(Inventory!B54='Purchase Sales'!A$24,'Purchase Sales'!C$24)+IF(Inventory!B54='Purchase Sales'!A$25,'Purchase Sales'!C$25)+IF(Inventory!B54='Purchase Sales'!A$26,'Purchase Sales'!C$26)+IF(Inventory!B54='Purchase Sales'!A$27,'Purchase Sales'!C$27)+IF(Inventory!B54='Purchase Sales'!A$28,'Purchase Sales'!C$28)+IF(Inventory!B54='Purchase Sales'!A$29,'Purchase Sales'!C$29)+IF(Inventory!B54='Purchase Sales'!A$30,'Purchase Sales'!C$30)+IF(Inventory!B54='Purchase Sales'!A$31,'Purchase Sales'!C$31)+IF(Inventory!B54='Purchase Sales'!A$32,'Purchase Sales'!C$32)+IF(Inventory!B54='Purchase Sales'!A$33,'Purchase Sales'!C$33)+IF(Inventory!B54='Purchase Sales'!A$34,'Purchase Sales'!C$34)+IF(Inventory!B54='Purchase Sales'!A$35,'Purchase Sales'!C$35)+IF(Inventory!B54='Purchase Sales'!A$36,'Purchase Sales'!C$36)+IF(Inventory!B54='Purchase Sales'!A$37,'Purchase Sales'!C$37)+IF(Inventory!B54='Purchase Sales'!A$38,'Purchase Sales'!C$38)+IF(Inventory!B54='Purchase Sales'!A$39,'Purchase Sales'!C$39)+IF(Inventory!B54='Purchase Sales'!A$40,'Purchase Sales'!C$40)+IF(Inventory!B54='Purchase Sales'!A$41,'Purchase Sales'!C$41)+IF(Inventory!B54='Purchase Sales'!A$42,'Purchase Sales'!C$42)</f>
        <v>0</v>
      </c>
      <c r="F54" s="330"/>
      <c r="G54" s="172"/>
      <c r="H54" s="172"/>
      <c r="I54" s="320"/>
      <c r="J54" s="304" t="e">
        <f t="shared" si="13"/>
        <v>#DIV/0!</v>
      </c>
      <c r="K54" s="331"/>
      <c r="L54" s="336"/>
      <c r="M54" s="304" t="str">
        <f t="shared" si="14"/>
        <v>L</v>
      </c>
      <c r="N54" s="305" t="e">
        <f t="shared" si="18"/>
        <v>#DIV/0!</v>
      </c>
      <c r="O54" s="313">
        <v>6</v>
      </c>
      <c r="P54" s="304" t="str">
        <f t="shared" si="15"/>
        <v xml:space="preserve">W </v>
      </c>
      <c r="Q54" s="305" t="e">
        <f t="shared" si="9"/>
        <v>#DIV/0!</v>
      </c>
      <c r="R54" s="313"/>
      <c r="S54" s="317" t="e">
        <f t="shared" si="21"/>
        <v>#DIV/0!</v>
      </c>
      <c r="T54" s="318" t="e">
        <f t="shared" si="10"/>
        <v>#DIV/0!</v>
      </c>
      <c r="U54" s="313">
        <v>1</v>
      </c>
      <c r="V54" s="317" t="e">
        <f t="shared" si="22"/>
        <v>#DIV/0!</v>
      </c>
      <c r="W54" s="341" t="e">
        <f t="shared" si="16"/>
        <v>#DIV/0!</v>
      </c>
      <c r="X54" s="345"/>
      <c r="Y54" s="324"/>
      <c r="Z54" s="313"/>
      <c r="AA54" s="313"/>
      <c r="AB54" s="173"/>
      <c r="AC54" s="174"/>
      <c r="AD54" s="174"/>
      <c r="AE54" s="175"/>
      <c r="AF54" s="319" t="e">
        <f t="shared" si="2"/>
        <v>#DIV/0!</v>
      </c>
      <c r="AG54" s="319" t="e">
        <f t="shared" si="19"/>
        <v>#DIV/0!</v>
      </c>
      <c r="AH54" s="319" t="e">
        <f t="shared" si="23"/>
        <v>#DIV/0!</v>
      </c>
      <c r="AI54" s="319" t="e">
        <f t="shared" si="11"/>
        <v>#DIV/0!</v>
      </c>
      <c r="AJ54" s="319" t="e">
        <f t="shared" si="24"/>
        <v>#DIV/0!</v>
      </c>
      <c r="AK54" s="74">
        <f t="shared" si="25"/>
        <v>0</v>
      </c>
      <c r="AL54" s="74">
        <f t="shared" si="26"/>
        <v>0</v>
      </c>
    </row>
    <row r="55" spans="1:38" ht="30" customHeight="1" x14ac:dyDescent="0.2">
      <c r="A55" s="46">
        <f t="shared" si="27"/>
        <v>40</v>
      </c>
      <c r="B55" s="165">
        <f t="shared" si="20"/>
        <v>40</v>
      </c>
      <c r="C55" s="185">
        <f t="shared" si="28"/>
        <v>0</v>
      </c>
      <c r="D55" s="164"/>
      <c r="E55" s="322">
        <f>IF(B55='Purchase Sales'!A$22,'Purchase Sales'!C$22)+IF(Inventory!B55='Purchase Sales'!A$23,'Purchase Sales'!C$23)+IF(Inventory!B55='Purchase Sales'!A$24,'Purchase Sales'!C$24)+IF(Inventory!B55='Purchase Sales'!A$25,'Purchase Sales'!C$25)+IF(Inventory!B55='Purchase Sales'!A$26,'Purchase Sales'!C$26)+IF(Inventory!B55='Purchase Sales'!A$27,'Purchase Sales'!C$27)+IF(Inventory!B55='Purchase Sales'!A$28,'Purchase Sales'!C$28)+IF(Inventory!B55='Purchase Sales'!A$29,'Purchase Sales'!C$29)+IF(Inventory!B55='Purchase Sales'!A$30,'Purchase Sales'!C$30)+IF(Inventory!B55='Purchase Sales'!A$31,'Purchase Sales'!C$31)+IF(Inventory!B55='Purchase Sales'!A$32,'Purchase Sales'!C$32)+IF(Inventory!B55='Purchase Sales'!A$33,'Purchase Sales'!C$33)+IF(Inventory!B55='Purchase Sales'!A$34,'Purchase Sales'!C$34)+IF(Inventory!B55='Purchase Sales'!A$35,'Purchase Sales'!C$35)+IF(Inventory!B55='Purchase Sales'!A$36,'Purchase Sales'!C$36)+IF(Inventory!B55='Purchase Sales'!A$37,'Purchase Sales'!C$37)+IF(Inventory!B55='Purchase Sales'!A$38,'Purchase Sales'!C$38)+IF(Inventory!B55='Purchase Sales'!A$39,'Purchase Sales'!C$39)+IF(Inventory!B55='Purchase Sales'!A$40,'Purchase Sales'!C$40)+IF(Inventory!B55='Purchase Sales'!A$41,'Purchase Sales'!C$41)+IF(Inventory!B55='Purchase Sales'!A$42,'Purchase Sales'!C$42)</f>
        <v>0</v>
      </c>
      <c r="F55" s="330"/>
      <c r="G55" s="172"/>
      <c r="H55" s="172"/>
      <c r="I55" s="320"/>
      <c r="J55" s="304" t="e">
        <f t="shared" si="13"/>
        <v>#DIV/0!</v>
      </c>
      <c r="K55" s="331"/>
      <c r="L55" s="336"/>
      <c r="M55" s="304" t="str">
        <f t="shared" si="14"/>
        <v>L</v>
      </c>
      <c r="N55" s="305" t="e">
        <f t="shared" si="18"/>
        <v>#DIV/0!</v>
      </c>
      <c r="O55" s="313">
        <v>2</v>
      </c>
      <c r="P55" s="304" t="str">
        <f t="shared" si="15"/>
        <v xml:space="preserve">W </v>
      </c>
      <c r="Q55" s="305" t="e">
        <f t="shared" si="9"/>
        <v>#DIV/0!</v>
      </c>
      <c r="R55" s="313"/>
      <c r="S55" s="317" t="e">
        <f t="shared" si="21"/>
        <v>#DIV/0!</v>
      </c>
      <c r="T55" s="318" t="e">
        <f t="shared" si="10"/>
        <v>#DIV/0!</v>
      </c>
      <c r="U55" s="313">
        <v>3</v>
      </c>
      <c r="V55" s="317" t="e">
        <f t="shared" si="22"/>
        <v>#DIV/0!</v>
      </c>
      <c r="W55" s="341" t="e">
        <f t="shared" si="16"/>
        <v>#DIV/0!</v>
      </c>
      <c r="X55" s="345"/>
      <c r="Y55" s="324"/>
      <c r="Z55" s="313"/>
      <c r="AA55" s="313"/>
      <c r="AB55" s="173"/>
      <c r="AC55" s="174"/>
      <c r="AD55" s="174"/>
      <c r="AE55" s="175"/>
      <c r="AF55" s="319"/>
      <c r="AG55" s="319" t="e">
        <f t="shared" si="19"/>
        <v>#DIV/0!</v>
      </c>
      <c r="AH55" s="319" t="e">
        <f t="shared" si="23"/>
        <v>#DIV/0!</v>
      </c>
      <c r="AI55" s="319" t="e">
        <f t="shared" si="11"/>
        <v>#DIV/0!</v>
      </c>
      <c r="AJ55" s="319" t="e">
        <f t="shared" si="24"/>
        <v>#DIV/0!</v>
      </c>
      <c r="AK55" s="74">
        <f t="shared" si="25"/>
        <v>0</v>
      </c>
      <c r="AL55" s="74">
        <f t="shared" si="26"/>
        <v>0</v>
      </c>
    </row>
    <row r="56" spans="1:38" ht="30" customHeight="1" x14ac:dyDescent="0.2">
      <c r="A56" s="46">
        <f t="shared" si="27"/>
        <v>41</v>
      </c>
      <c r="B56" s="165">
        <f t="shared" si="20"/>
        <v>41</v>
      </c>
      <c r="C56" s="185">
        <f t="shared" si="28"/>
        <v>0</v>
      </c>
      <c r="D56" s="164"/>
      <c r="E56" s="322">
        <f>IF(B56='Purchase Sales'!A$22,'Purchase Sales'!C$22)+IF(Inventory!B56='Purchase Sales'!A$23,'Purchase Sales'!C$23)+IF(Inventory!B56='Purchase Sales'!A$24,'Purchase Sales'!C$24)+IF(Inventory!B56='Purchase Sales'!A$25,'Purchase Sales'!C$25)+IF(Inventory!B56='Purchase Sales'!A$26,'Purchase Sales'!C$26)+IF(Inventory!B56='Purchase Sales'!A$27,'Purchase Sales'!C$27)+IF(Inventory!B56='Purchase Sales'!A$28,'Purchase Sales'!C$28)+IF(Inventory!B56='Purchase Sales'!A$29,'Purchase Sales'!C$29)+IF(Inventory!B56='Purchase Sales'!A$30,'Purchase Sales'!C$30)+IF(Inventory!B56='Purchase Sales'!A$31,'Purchase Sales'!C$31)+IF(Inventory!B56='Purchase Sales'!A$32,'Purchase Sales'!C$32)+IF(Inventory!B56='Purchase Sales'!A$33,'Purchase Sales'!C$33)+IF(Inventory!B56='Purchase Sales'!A$34,'Purchase Sales'!C$34)+IF(Inventory!B56='Purchase Sales'!A$35,'Purchase Sales'!C$35)+IF(Inventory!B56='Purchase Sales'!A$36,'Purchase Sales'!C$36)+IF(Inventory!B56='Purchase Sales'!A$37,'Purchase Sales'!C$37)+IF(Inventory!B56='Purchase Sales'!A$38,'Purchase Sales'!C$38)+IF(Inventory!B56='Purchase Sales'!A$39,'Purchase Sales'!C$39)+IF(Inventory!B56='Purchase Sales'!A$40,'Purchase Sales'!C$40)+IF(Inventory!B56='Purchase Sales'!A$41,'Purchase Sales'!C$41)+IF(Inventory!B56='Purchase Sales'!A$42,'Purchase Sales'!C$42)</f>
        <v>0</v>
      </c>
      <c r="F56" s="330"/>
      <c r="G56" s="172"/>
      <c r="H56" s="172"/>
      <c r="I56" s="320"/>
      <c r="J56" s="304" t="e">
        <f t="shared" si="13"/>
        <v>#DIV/0!</v>
      </c>
      <c r="K56" s="331"/>
      <c r="L56" s="336"/>
      <c r="M56" s="304" t="str">
        <f t="shared" si="14"/>
        <v>L</v>
      </c>
      <c r="N56" s="305" t="e">
        <f t="shared" si="18"/>
        <v>#DIV/0!</v>
      </c>
      <c r="O56" s="313">
        <v>3</v>
      </c>
      <c r="P56" s="304" t="str">
        <f t="shared" si="15"/>
        <v xml:space="preserve">W </v>
      </c>
      <c r="Q56" s="305" t="e">
        <f t="shared" si="9"/>
        <v>#DIV/0!</v>
      </c>
      <c r="R56" s="313">
        <v>2</v>
      </c>
      <c r="S56" s="317" t="e">
        <f t="shared" si="21"/>
        <v>#DIV/0!</v>
      </c>
      <c r="T56" s="318" t="e">
        <f t="shared" si="10"/>
        <v>#DIV/0!</v>
      </c>
      <c r="U56" s="313">
        <v>5</v>
      </c>
      <c r="V56" s="317" t="e">
        <f t="shared" si="22"/>
        <v>#DIV/0!</v>
      </c>
      <c r="W56" s="341" t="e">
        <f t="shared" si="16"/>
        <v>#DIV/0!</v>
      </c>
      <c r="X56" s="345"/>
      <c r="Y56" s="324"/>
      <c r="Z56" s="313"/>
      <c r="AA56" s="313"/>
      <c r="AB56" s="173"/>
      <c r="AC56" s="174"/>
      <c r="AD56" s="174"/>
      <c r="AE56" s="175"/>
      <c r="AF56" s="319"/>
      <c r="AG56" s="319" t="e">
        <f t="shared" si="19"/>
        <v>#DIV/0!</v>
      </c>
      <c r="AH56" s="319" t="e">
        <f t="shared" si="23"/>
        <v>#DIV/0!</v>
      </c>
      <c r="AI56" s="319" t="e">
        <f t="shared" si="11"/>
        <v>#DIV/0!</v>
      </c>
      <c r="AJ56" s="319" t="e">
        <f t="shared" si="24"/>
        <v>#DIV/0!</v>
      </c>
      <c r="AK56" s="74">
        <f t="shared" si="25"/>
        <v>0</v>
      </c>
      <c r="AL56" s="74">
        <f t="shared" si="26"/>
        <v>0</v>
      </c>
    </row>
    <row r="57" spans="1:38" ht="30" customHeight="1" x14ac:dyDescent="0.2">
      <c r="A57" s="46">
        <f t="shared" si="27"/>
        <v>42</v>
      </c>
      <c r="B57" s="165">
        <f t="shared" si="20"/>
        <v>42</v>
      </c>
      <c r="C57" s="185">
        <f t="shared" si="28"/>
        <v>0</v>
      </c>
      <c r="D57" s="164"/>
      <c r="E57" s="322">
        <f>IF(B57='Purchase Sales'!A$22,'Purchase Sales'!C$22)+IF(Inventory!B57='Purchase Sales'!A$23,'Purchase Sales'!C$23)+IF(Inventory!B57='Purchase Sales'!A$24,'Purchase Sales'!C$24)+IF(Inventory!B57='Purchase Sales'!A$25,'Purchase Sales'!C$25)+IF(Inventory!B57='Purchase Sales'!A$26,'Purchase Sales'!C$26)+IF(Inventory!B57='Purchase Sales'!A$27,'Purchase Sales'!C$27)+IF(Inventory!B57='Purchase Sales'!A$28,'Purchase Sales'!C$28)+IF(Inventory!B57='Purchase Sales'!A$29,'Purchase Sales'!C$29)+IF(Inventory!B57='Purchase Sales'!A$30,'Purchase Sales'!C$30)+IF(Inventory!B57='Purchase Sales'!A$31,'Purchase Sales'!C$31)+IF(Inventory!B57='Purchase Sales'!A$32,'Purchase Sales'!C$32)+IF(Inventory!B57='Purchase Sales'!A$33,'Purchase Sales'!C$33)+IF(Inventory!B57='Purchase Sales'!A$34,'Purchase Sales'!C$34)+IF(Inventory!B57='Purchase Sales'!A$35,'Purchase Sales'!C$35)+IF(Inventory!B57='Purchase Sales'!A$36,'Purchase Sales'!C$36)+IF(Inventory!B57='Purchase Sales'!A$37,'Purchase Sales'!C$37)+IF(Inventory!B57='Purchase Sales'!A$38,'Purchase Sales'!C$38)+IF(Inventory!B57='Purchase Sales'!A$39,'Purchase Sales'!C$39)+IF(Inventory!B57='Purchase Sales'!A$40,'Purchase Sales'!C$40)+IF(Inventory!B57='Purchase Sales'!A$41,'Purchase Sales'!C$41)+IF(Inventory!B57='Purchase Sales'!A$42,'Purchase Sales'!C$42)</f>
        <v>0</v>
      </c>
      <c r="F57" s="330"/>
      <c r="G57" s="172"/>
      <c r="H57" s="172"/>
      <c r="I57" s="320"/>
      <c r="J57" s="304" t="e">
        <f t="shared" si="13"/>
        <v>#DIV/0!</v>
      </c>
      <c r="K57" s="331"/>
      <c r="L57" s="336"/>
      <c r="M57" s="304" t="str">
        <f t="shared" si="14"/>
        <v>L</v>
      </c>
      <c r="N57" s="305" t="e">
        <f t="shared" si="18"/>
        <v>#DIV/0!</v>
      </c>
      <c r="O57" s="313">
        <v>3</v>
      </c>
      <c r="P57" s="304" t="str">
        <f t="shared" si="15"/>
        <v xml:space="preserve">W </v>
      </c>
      <c r="Q57" s="305" t="e">
        <f t="shared" si="9"/>
        <v>#DIV/0!</v>
      </c>
      <c r="R57" s="313">
        <v>1</v>
      </c>
      <c r="S57" s="317" t="e">
        <f t="shared" si="21"/>
        <v>#DIV/0!</v>
      </c>
      <c r="T57" s="318" t="e">
        <f t="shared" si="10"/>
        <v>#DIV/0!</v>
      </c>
      <c r="U57" s="313">
        <v>1</v>
      </c>
      <c r="V57" s="317" t="e">
        <f t="shared" si="22"/>
        <v>#DIV/0!</v>
      </c>
      <c r="W57" s="341" t="e">
        <f t="shared" si="16"/>
        <v>#DIV/0!</v>
      </c>
      <c r="X57" s="345">
        <v>1</v>
      </c>
      <c r="Y57" s="324"/>
      <c r="Z57" s="313"/>
      <c r="AA57" s="313">
        <v>8</v>
      </c>
      <c r="AB57" s="173"/>
      <c r="AC57" s="174"/>
      <c r="AD57" s="174"/>
      <c r="AE57" s="175"/>
      <c r="AF57" s="319"/>
      <c r="AG57" s="319" t="e">
        <f t="shared" si="19"/>
        <v>#DIV/0!</v>
      </c>
      <c r="AH57" s="319" t="e">
        <f t="shared" si="23"/>
        <v>#DIV/0!</v>
      </c>
      <c r="AI57" s="319" t="e">
        <f t="shared" si="11"/>
        <v>#DIV/0!</v>
      </c>
      <c r="AJ57" s="319" t="e">
        <f t="shared" si="24"/>
        <v>#DIV/0!</v>
      </c>
      <c r="AK57" s="74">
        <f t="shared" si="25"/>
        <v>0</v>
      </c>
      <c r="AL57" s="74">
        <f t="shared" si="26"/>
        <v>0</v>
      </c>
    </row>
    <row r="58" spans="1:38" ht="30" customHeight="1" x14ac:dyDescent="0.2">
      <c r="A58" s="46">
        <f t="shared" si="27"/>
        <v>43</v>
      </c>
      <c r="B58" s="165">
        <f t="shared" si="20"/>
        <v>43</v>
      </c>
      <c r="C58" s="185">
        <f t="shared" si="28"/>
        <v>0</v>
      </c>
      <c r="D58" s="164"/>
      <c r="E58" s="322">
        <f>IF(B58='Purchase Sales'!A$22,'Purchase Sales'!C$22)+IF(Inventory!B58='Purchase Sales'!A$23,'Purchase Sales'!C$23)+IF(Inventory!B58='Purchase Sales'!A$24,'Purchase Sales'!C$24)+IF(Inventory!B58='Purchase Sales'!A$25,'Purchase Sales'!C$25)+IF(Inventory!B58='Purchase Sales'!A$26,'Purchase Sales'!C$26)+IF(Inventory!B58='Purchase Sales'!A$27,'Purchase Sales'!C$27)+IF(Inventory!B58='Purchase Sales'!A$28,'Purchase Sales'!C$28)+IF(Inventory!B58='Purchase Sales'!A$29,'Purchase Sales'!C$29)+IF(Inventory!B58='Purchase Sales'!A$30,'Purchase Sales'!C$30)+IF(Inventory!B58='Purchase Sales'!A$31,'Purchase Sales'!C$31)+IF(Inventory!B58='Purchase Sales'!A$32,'Purchase Sales'!C$32)+IF(Inventory!B58='Purchase Sales'!A$33,'Purchase Sales'!C$33)+IF(Inventory!B58='Purchase Sales'!A$34,'Purchase Sales'!C$34)+IF(Inventory!B58='Purchase Sales'!A$35,'Purchase Sales'!C$35)+IF(Inventory!B58='Purchase Sales'!A$36,'Purchase Sales'!C$36)+IF(Inventory!B58='Purchase Sales'!A$37,'Purchase Sales'!C$37)+IF(Inventory!B58='Purchase Sales'!A$38,'Purchase Sales'!C$38)+IF(Inventory!B58='Purchase Sales'!A$39,'Purchase Sales'!C$39)+IF(Inventory!B58='Purchase Sales'!A$40,'Purchase Sales'!C$40)+IF(Inventory!B58='Purchase Sales'!A$41,'Purchase Sales'!C$41)+IF(Inventory!B58='Purchase Sales'!A$42,'Purchase Sales'!C$42)</f>
        <v>0</v>
      </c>
      <c r="F58" s="330"/>
      <c r="G58" s="172"/>
      <c r="H58" s="172"/>
      <c r="I58" s="320"/>
      <c r="J58" s="304" t="e">
        <f t="shared" si="13"/>
        <v>#DIV/0!</v>
      </c>
      <c r="K58" s="331"/>
      <c r="L58" s="336"/>
      <c r="M58" s="304" t="str">
        <f t="shared" si="14"/>
        <v>L</v>
      </c>
      <c r="N58" s="305" t="e">
        <f t="shared" si="18"/>
        <v>#DIV/0!</v>
      </c>
      <c r="O58" s="313">
        <v>3</v>
      </c>
      <c r="P58" s="304" t="str">
        <f t="shared" si="15"/>
        <v xml:space="preserve">W </v>
      </c>
      <c r="Q58" s="305" t="e">
        <f t="shared" si="9"/>
        <v>#DIV/0!</v>
      </c>
      <c r="R58" s="313"/>
      <c r="S58" s="317" t="e">
        <f t="shared" si="21"/>
        <v>#DIV/0!</v>
      </c>
      <c r="T58" s="318" t="e">
        <f t="shared" si="10"/>
        <v>#DIV/0!</v>
      </c>
      <c r="U58" s="313"/>
      <c r="V58" s="317" t="e">
        <f t="shared" si="22"/>
        <v>#DIV/0!</v>
      </c>
      <c r="W58" s="341" t="e">
        <f t="shared" si="16"/>
        <v>#DIV/0!</v>
      </c>
      <c r="X58" s="345">
        <v>3</v>
      </c>
      <c r="Y58" s="324"/>
      <c r="Z58" s="313"/>
      <c r="AA58" s="313"/>
      <c r="AB58" s="173"/>
      <c r="AC58" s="174"/>
      <c r="AD58" s="174"/>
      <c r="AE58" s="175"/>
      <c r="AF58" s="319"/>
      <c r="AG58" s="319" t="e">
        <f t="shared" si="19"/>
        <v>#DIV/0!</v>
      </c>
      <c r="AH58" s="319" t="e">
        <f t="shared" si="23"/>
        <v>#DIV/0!</v>
      </c>
      <c r="AI58" s="319" t="e">
        <f t="shared" si="11"/>
        <v>#DIV/0!</v>
      </c>
      <c r="AJ58" s="319" t="e">
        <f t="shared" si="24"/>
        <v>#DIV/0!</v>
      </c>
      <c r="AK58" s="74">
        <f t="shared" si="25"/>
        <v>0</v>
      </c>
      <c r="AL58" s="74">
        <f t="shared" si="26"/>
        <v>0</v>
      </c>
    </row>
    <row r="59" spans="1:38" ht="30" customHeight="1" x14ac:dyDescent="0.2">
      <c r="A59" s="46">
        <f t="shared" si="27"/>
        <v>44</v>
      </c>
      <c r="B59" s="165">
        <f t="shared" si="20"/>
        <v>44</v>
      </c>
      <c r="C59" s="185">
        <f t="shared" si="28"/>
        <v>0</v>
      </c>
      <c r="D59" s="164"/>
      <c r="E59" s="322">
        <f>IF(B59='Purchase Sales'!A$22,'Purchase Sales'!C$22)+IF(Inventory!B59='Purchase Sales'!A$23,'Purchase Sales'!C$23)+IF(Inventory!B59='Purchase Sales'!A$24,'Purchase Sales'!C$24)+IF(Inventory!B59='Purchase Sales'!A$25,'Purchase Sales'!C$25)+IF(Inventory!B59='Purchase Sales'!A$26,'Purchase Sales'!C$26)+IF(Inventory!B59='Purchase Sales'!A$27,'Purchase Sales'!C$27)+IF(Inventory!B59='Purchase Sales'!A$28,'Purchase Sales'!C$28)+IF(Inventory!B59='Purchase Sales'!A$29,'Purchase Sales'!C$29)+IF(Inventory!B59='Purchase Sales'!A$30,'Purchase Sales'!C$30)+IF(Inventory!B59='Purchase Sales'!A$31,'Purchase Sales'!C$31)+IF(Inventory!B59='Purchase Sales'!A$32,'Purchase Sales'!C$32)+IF(Inventory!B59='Purchase Sales'!A$33,'Purchase Sales'!C$33)+IF(Inventory!B59='Purchase Sales'!A$34,'Purchase Sales'!C$34)+IF(Inventory!B59='Purchase Sales'!A$35,'Purchase Sales'!C$35)+IF(Inventory!B59='Purchase Sales'!A$36,'Purchase Sales'!C$36)+IF(Inventory!B59='Purchase Sales'!A$37,'Purchase Sales'!C$37)+IF(Inventory!B59='Purchase Sales'!A$38,'Purchase Sales'!C$38)+IF(Inventory!B59='Purchase Sales'!A$39,'Purchase Sales'!C$39)+IF(Inventory!B59='Purchase Sales'!A$40,'Purchase Sales'!C$40)+IF(Inventory!B59='Purchase Sales'!A$41,'Purchase Sales'!C$41)+IF(Inventory!B59='Purchase Sales'!A$42,'Purchase Sales'!C$42)</f>
        <v>0</v>
      </c>
      <c r="F59" s="330"/>
      <c r="G59" s="172"/>
      <c r="H59" s="172"/>
      <c r="I59" s="320"/>
      <c r="J59" s="304" t="e">
        <f t="shared" si="13"/>
        <v>#DIV/0!</v>
      </c>
      <c r="K59" s="331"/>
      <c r="L59" s="336"/>
      <c r="M59" s="304" t="str">
        <f t="shared" si="14"/>
        <v>L</v>
      </c>
      <c r="N59" s="305" t="e">
        <f t="shared" si="18"/>
        <v>#DIV/0!</v>
      </c>
      <c r="O59" s="313">
        <v>2</v>
      </c>
      <c r="P59" s="304" t="str">
        <f t="shared" si="15"/>
        <v xml:space="preserve">W </v>
      </c>
      <c r="Q59" s="305" t="e">
        <f t="shared" si="9"/>
        <v>#DIV/0!</v>
      </c>
      <c r="R59" s="313">
        <v>1</v>
      </c>
      <c r="S59" s="317" t="e">
        <f t="shared" si="21"/>
        <v>#DIV/0!</v>
      </c>
      <c r="T59" s="318" t="e">
        <f t="shared" si="10"/>
        <v>#DIV/0!</v>
      </c>
      <c r="U59" s="313">
        <v>1</v>
      </c>
      <c r="V59" s="317" t="e">
        <f t="shared" si="22"/>
        <v>#DIV/0!</v>
      </c>
      <c r="W59" s="341" t="e">
        <f t="shared" si="16"/>
        <v>#DIV/0!</v>
      </c>
      <c r="X59" s="345"/>
      <c r="Y59" s="324"/>
      <c r="Z59" s="313"/>
      <c r="AA59" s="313"/>
      <c r="AB59" s="173"/>
      <c r="AC59" s="174"/>
      <c r="AD59" s="174"/>
      <c r="AE59" s="175"/>
      <c r="AF59" s="319"/>
      <c r="AG59" s="319" t="e">
        <f t="shared" si="19"/>
        <v>#DIV/0!</v>
      </c>
      <c r="AH59" s="319" t="e">
        <f t="shared" si="23"/>
        <v>#DIV/0!</v>
      </c>
      <c r="AI59" s="319" t="e">
        <f t="shared" si="11"/>
        <v>#DIV/0!</v>
      </c>
      <c r="AJ59" s="319" t="e">
        <f t="shared" si="24"/>
        <v>#DIV/0!</v>
      </c>
      <c r="AK59" s="74">
        <f t="shared" si="25"/>
        <v>0</v>
      </c>
      <c r="AL59" s="74">
        <f t="shared" si="26"/>
        <v>0</v>
      </c>
    </row>
    <row r="60" spans="1:38" ht="30" customHeight="1" x14ac:dyDescent="0.2">
      <c r="A60" s="46">
        <f t="shared" si="27"/>
        <v>45</v>
      </c>
      <c r="B60" s="165">
        <f t="shared" si="20"/>
        <v>45</v>
      </c>
      <c r="C60" s="185">
        <f t="shared" si="28"/>
        <v>0</v>
      </c>
      <c r="D60" s="164"/>
      <c r="E60" s="322">
        <f>IF(B60='Purchase Sales'!A$22,'Purchase Sales'!C$22)+IF(Inventory!B60='Purchase Sales'!A$23,'Purchase Sales'!C$23)+IF(Inventory!B60='Purchase Sales'!A$24,'Purchase Sales'!C$24)+IF(Inventory!B60='Purchase Sales'!A$25,'Purchase Sales'!C$25)+IF(Inventory!B60='Purchase Sales'!A$26,'Purchase Sales'!C$26)+IF(Inventory!B60='Purchase Sales'!A$27,'Purchase Sales'!C$27)+IF(Inventory!B60='Purchase Sales'!A$28,'Purchase Sales'!C$28)+IF(Inventory!B60='Purchase Sales'!A$29,'Purchase Sales'!C$29)+IF(Inventory!B60='Purchase Sales'!A$30,'Purchase Sales'!C$30)+IF(Inventory!B60='Purchase Sales'!A$31,'Purchase Sales'!C$31)+IF(Inventory!B60='Purchase Sales'!A$32,'Purchase Sales'!C$32)+IF(Inventory!B60='Purchase Sales'!A$33,'Purchase Sales'!C$33)+IF(Inventory!B60='Purchase Sales'!A$34,'Purchase Sales'!C$34)+IF(Inventory!B60='Purchase Sales'!A$35,'Purchase Sales'!C$35)+IF(Inventory!B60='Purchase Sales'!A$36,'Purchase Sales'!C$36)+IF(Inventory!B60='Purchase Sales'!A$37,'Purchase Sales'!C$37)+IF(Inventory!B60='Purchase Sales'!A$38,'Purchase Sales'!C$38)+IF(Inventory!B60='Purchase Sales'!A$39,'Purchase Sales'!C$39)+IF(Inventory!B60='Purchase Sales'!A$40,'Purchase Sales'!C$40)+IF(Inventory!B60='Purchase Sales'!A$41,'Purchase Sales'!C$41)+IF(Inventory!B60='Purchase Sales'!A$42,'Purchase Sales'!C$42)</f>
        <v>0</v>
      </c>
      <c r="F60" s="330"/>
      <c r="G60" s="172"/>
      <c r="H60" s="172"/>
      <c r="I60" s="320"/>
      <c r="J60" s="304" t="e">
        <f t="shared" si="13"/>
        <v>#DIV/0!</v>
      </c>
      <c r="K60" s="331"/>
      <c r="L60" s="336"/>
      <c r="M60" s="304" t="str">
        <f t="shared" si="14"/>
        <v>L</v>
      </c>
      <c r="N60" s="305" t="e">
        <f t="shared" si="18"/>
        <v>#DIV/0!</v>
      </c>
      <c r="O60" s="313"/>
      <c r="P60" s="304" t="str">
        <f t="shared" si="15"/>
        <v xml:space="preserve">W </v>
      </c>
      <c r="Q60" s="305" t="e">
        <f t="shared" si="9"/>
        <v>#DIV/0!</v>
      </c>
      <c r="R60" s="313">
        <v>1</v>
      </c>
      <c r="S60" s="317" t="e">
        <f t="shared" si="21"/>
        <v>#DIV/0!</v>
      </c>
      <c r="T60" s="318" t="e">
        <f t="shared" si="10"/>
        <v>#DIV/0!</v>
      </c>
      <c r="U60" s="313"/>
      <c r="V60" s="317" t="e">
        <f t="shared" si="22"/>
        <v>#DIV/0!</v>
      </c>
      <c r="W60" s="341" t="e">
        <f t="shared" si="16"/>
        <v>#DIV/0!</v>
      </c>
      <c r="X60" s="345">
        <v>1</v>
      </c>
      <c r="Y60" s="324"/>
      <c r="Z60" s="313"/>
      <c r="AA60" s="313"/>
      <c r="AB60" s="173"/>
      <c r="AC60" s="174"/>
      <c r="AD60" s="174"/>
      <c r="AE60" s="175"/>
      <c r="AF60" s="319"/>
      <c r="AG60" s="319" t="e">
        <f t="shared" si="19"/>
        <v>#DIV/0!</v>
      </c>
      <c r="AH60" s="319" t="e">
        <f t="shared" si="23"/>
        <v>#DIV/0!</v>
      </c>
      <c r="AI60" s="319" t="e">
        <f t="shared" si="11"/>
        <v>#DIV/0!</v>
      </c>
      <c r="AJ60" s="319" t="e">
        <f t="shared" si="24"/>
        <v>#DIV/0!</v>
      </c>
      <c r="AK60" s="74">
        <f t="shared" si="25"/>
        <v>0</v>
      </c>
      <c r="AL60" s="74">
        <f t="shared" si="26"/>
        <v>0</v>
      </c>
    </row>
    <row r="61" spans="1:38" ht="30" customHeight="1" x14ac:dyDescent="0.2">
      <c r="A61" s="46">
        <f t="shared" si="27"/>
        <v>46</v>
      </c>
      <c r="B61" s="165">
        <f t="shared" si="20"/>
        <v>46</v>
      </c>
      <c r="C61" s="185">
        <f t="shared" si="28"/>
        <v>0</v>
      </c>
      <c r="D61" s="164"/>
      <c r="E61" s="322">
        <f>IF(B61='Purchase Sales'!A$22,'Purchase Sales'!C$22)+IF(Inventory!B61='Purchase Sales'!A$23,'Purchase Sales'!C$23)+IF(Inventory!B61='Purchase Sales'!A$24,'Purchase Sales'!C$24)+IF(Inventory!B61='Purchase Sales'!A$25,'Purchase Sales'!C$25)+IF(Inventory!B61='Purchase Sales'!A$26,'Purchase Sales'!C$26)+IF(Inventory!B61='Purchase Sales'!A$27,'Purchase Sales'!C$27)+IF(Inventory!B61='Purchase Sales'!A$28,'Purchase Sales'!C$28)+IF(Inventory!B61='Purchase Sales'!A$29,'Purchase Sales'!C$29)+IF(Inventory!B61='Purchase Sales'!A$30,'Purchase Sales'!C$30)+IF(Inventory!B61='Purchase Sales'!A$31,'Purchase Sales'!C$31)+IF(Inventory!B61='Purchase Sales'!A$32,'Purchase Sales'!C$32)+IF(Inventory!B61='Purchase Sales'!A$33,'Purchase Sales'!C$33)+IF(Inventory!B61='Purchase Sales'!A$34,'Purchase Sales'!C$34)+IF(Inventory!B61='Purchase Sales'!A$35,'Purchase Sales'!C$35)+IF(Inventory!B61='Purchase Sales'!A$36,'Purchase Sales'!C$36)+IF(Inventory!B61='Purchase Sales'!A$37,'Purchase Sales'!C$37)+IF(Inventory!B61='Purchase Sales'!A$38,'Purchase Sales'!C$38)+IF(Inventory!B61='Purchase Sales'!A$39,'Purchase Sales'!C$39)+IF(Inventory!B61='Purchase Sales'!A$40,'Purchase Sales'!C$40)+IF(Inventory!B61='Purchase Sales'!A$41,'Purchase Sales'!C$41)+IF(Inventory!B61='Purchase Sales'!A$42,'Purchase Sales'!C$42)</f>
        <v>0</v>
      </c>
      <c r="F61" s="330"/>
      <c r="G61" s="172"/>
      <c r="H61" s="172"/>
      <c r="I61" s="320"/>
      <c r="J61" s="304" t="e">
        <f t="shared" si="13"/>
        <v>#DIV/0!</v>
      </c>
      <c r="K61" s="331"/>
      <c r="L61" s="336"/>
      <c r="M61" s="304" t="str">
        <f t="shared" si="14"/>
        <v>L</v>
      </c>
      <c r="N61" s="305" t="e">
        <f t="shared" si="18"/>
        <v>#DIV/0!</v>
      </c>
      <c r="O61" s="313">
        <v>2</v>
      </c>
      <c r="P61" s="304" t="str">
        <f t="shared" si="15"/>
        <v xml:space="preserve">W </v>
      </c>
      <c r="Q61" s="305" t="e">
        <f t="shared" si="9"/>
        <v>#DIV/0!</v>
      </c>
      <c r="R61" s="313">
        <v>2</v>
      </c>
      <c r="S61" s="317" t="e">
        <f t="shared" si="21"/>
        <v>#DIV/0!</v>
      </c>
      <c r="T61" s="318" t="e">
        <f t="shared" si="10"/>
        <v>#DIV/0!</v>
      </c>
      <c r="U61" s="313"/>
      <c r="V61" s="317" t="e">
        <f t="shared" si="22"/>
        <v>#DIV/0!</v>
      </c>
      <c r="W61" s="341" t="e">
        <f t="shared" si="16"/>
        <v>#DIV/0!</v>
      </c>
      <c r="X61" s="345"/>
      <c r="Y61" s="324"/>
      <c r="Z61" s="313"/>
      <c r="AA61" s="313">
        <v>4</v>
      </c>
      <c r="AB61" s="173"/>
      <c r="AC61" s="174"/>
      <c r="AD61" s="174"/>
      <c r="AE61" s="175"/>
      <c r="AF61" s="319"/>
      <c r="AG61" s="319" t="e">
        <f t="shared" si="19"/>
        <v>#DIV/0!</v>
      </c>
      <c r="AH61" s="319" t="e">
        <f t="shared" si="23"/>
        <v>#DIV/0!</v>
      </c>
      <c r="AI61" s="319" t="e">
        <f t="shared" si="11"/>
        <v>#DIV/0!</v>
      </c>
      <c r="AJ61" s="319" t="e">
        <f t="shared" si="24"/>
        <v>#DIV/0!</v>
      </c>
      <c r="AK61" s="74">
        <f t="shared" si="25"/>
        <v>0</v>
      </c>
      <c r="AL61" s="74">
        <f t="shared" si="26"/>
        <v>0</v>
      </c>
    </row>
    <row r="62" spans="1:38" ht="30" customHeight="1" x14ac:dyDescent="0.2">
      <c r="A62" s="46">
        <f t="shared" si="27"/>
        <v>47</v>
      </c>
      <c r="B62" s="165">
        <f t="shared" si="20"/>
        <v>47</v>
      </c>
      <c r="C62" s="185">
        <f t="shared" si="28"/>
        <v>0</v>
      </c>
      <c r="D62" s="164"/>
      <c r="E62" s="322">
        <f>IF(B62='Purchase Sales'!A$22,'Purchase Sales'!C$22)+IF(Inventory!B62='Purchase Sales'!A$23,'Purchase Sales'!C$23)+IF(Inventory!B62='Purchase Sales'!A$24,'Purchase Sales'!C$24)+IF(Inventory!B62='Purchase Sales'!A$25,'Purchase Sales'!C$25)+IF(Inventory!B62='Purchase Sales'!A$26,'Purchase Sales'!C$26)+IF(Inventory!B62='Purchase Sales'!A$27,'Purchase Sales'!C$27)+IF(Inventory!B62='Purchase Sales'!A$28,'Purchase Sales'!C$28)+IF(Inventory!B62='Purchase Sales'!A$29,'Purchase Sales'!C$29)+IF(Inventory!B62='Purchase Sales'!A$30,'Purchase Sales'!C$30)+IF(Inventory!B62='Purchase Sales'!A$31,'Purchase Sales'!C$31)+IF(Inventory!B62='Purchase Sales'!A$32,'Purchase Sales'!C$32)+IF(Inventory!B62='Purchase Sales'!A$33,'Purchase Sales'!C$33)+IF(Inventory!B62='Purchase Sales'!A$34,'Purchase Sales'!C$34)+IF(Inventory!B62='Purchase Sales'!A$35,'Purchase Sales'!C$35)+IF(Inventory!B62='Purchase Sales'!A$36,'Purchase Sales'!C$36)+IF(Inventory!B62='Purchase Sales'!A$37,'Purchase Sales'!C$37)+IF(Inventory!B62='Purchase Sales'!A$38,'Purchase Sales'!C$38)+IF(Inventory!B62='Purchase Sales'!A$39,'Purchase Sales'!C$39)+IF(Inventory!B62='Purchase Sales'!A$40,'Purchase Sales'!C$40)+IF(Inventory!B62='Purchase Sales'!A$41,'Purchase Sales'!C$41)+IF(Inventory!B62='Purchase Sales'!A$42,'Purchase Sales'!C$42)</f>
        <v>0</v>
      </c>
      <c r="F62" s="330"/>
      <c r="G62" s="172"/>
      <c r="H62" s="172"/>
      <c r="I62" s="320"/>
      <c r="J62" s="304" t="e">
        <f t="shared" si="13"/>
        <v>#DIV/0!</v>
      </c>
      <c r="K62" s="331"/>
      <c r="L62" s="336"/>
      <c r="M62" s="304" t="str">
        <f t="shared" si="14"/>
        <v>L</v>
      </c>
      <c r="N62" s="305" t="e">
        <f t="shared" si="18"/>
        <v>#DIV/0!</v>
      </c>
      <c r="O62" s="313">
        <v>2</v>
      </c>
      <c r="P62" s="304" t="str">
        <f t="shared" si="15"/>
        <v xml:space="preserve">W </v>
      </c>
      <c r="Q62" s="305" t="e">
        <f t="shared" si="9"/>
        <v>#DIV/0!</v>
      </c>
      <c r="R62" s="313">
        <v>1</v>
      </c>
      <c r="S62" s="317" t="e">
        <f t="shared" si="21"/>
        <v>#DIV/0!</v>
      </c>
      <c r="T62" s="318" t="e">
        <f t="shared" si="10"/>
        <v>#DIV/0!</v>
      </c>
      <c r="U62" s="313"/>
      <c r="V62" s="317" t="e">
        <f t="shared" si="22"/>
        <v>#DIV/0!</v>
      </c>
      <c r="W62" s="341" t="e">
        <f t="shared" si="16"/>
        <v>#DIV/0!</v>
      </c>
      <c r="X62" s="345"/>
      <c r="Y62" s="324"/>
      <c r="Z62" s="313"/>
      <c r="AA62" s="313"/>
      <c r="AB62" s="173"/>
      <c r="AC62" s="174"/>
      <c r="AD62" s="174"/>
      <c r="AE62" s="175"/>
      <c r="AF62" s="319"/>
      <c r="AG62" s="319" t="e">
        <f t="shared" si="19"/>
        <v>#DIV/0!</v>
      </c>
      <c r="AH62" s="319" t="e">
        <f t="shared" si="23"/>
        <v>#DIV/0!</v>
      </c>
      <c r="AI62" s="319" t="e">
        <f t="shared" si="11"/>
        <v>#DIV/0!</v>
      </c>
      <c r="AJ62" s="319" t="e">
        <f t="shared" si="24"/>
        <v>#DIV/0!</v>
      </c>
      <c r="AK62" s="74">
        <f t="shared" si="25"/>
        <v>0</v>
      </c>
      <c r="AL62" s="74">
        <f t="shared" si="26"/>
        <v>0</v>
      </c>
    </row>
    <row r="63" spans="1:38" ht="30" customHeight="1" x14ac:dyDescent="0.2">
      <c r="A63" s="46">
        <f t="shared" si="27"/>
        <v>48</v>
      </c>
      <c r="B63" s="165">
        <f t="shared" si="20"/>
        <v>48</v>
      </c>
      <c r="C63" s="185">
        <f t="shared" si="28"/>
        <v>0</v>
      </c>
      <c r="D63" s="164"/>
      <c r="E63" s="322">
        <f>IF(B63='Purchase Sales'!A$22,'Purchase Sales'!C$22)+IF(Inventory!B63='Purchase Sales'!A$23,'Purchase Sales'!C$23)+IF(Inventory!B63='Purchase Sales'!A$24,'Purchase Sales'!C$24)+IF(Inventory!B63='Purchase Sales'!A$25,'Purchase Sales'!C$25)+IF(Inventory!B63='Purchase Sales'!A$26,'Purchase Sales'!C$26)+IF(Inventory!B63='Purchase Sales'!A$27,'Purchase Sales'!C$27)+IF(Inventory!B63='Purchase Sales'!A$28,'Purchase Sales'!C$28)+IF(Inventory!B63='Purchase Sales'!A$29,'Purchase Sales'!C$29)+IF(Inventory!B63='Purchase Sales'!A$30,'Purchase Sales'!C$30)+IF(Inventory!B63='Purchase Sales'!A$31,'Purchase Sales'!C$31)+IF(Inventory!B63='Purchase Sales'!A$32,'Purchase Sales'!C$32)+IF(Inventory!B63='Purchase Sales'!A$33,'Purchase Sales'!C$33)+IF(Inventory!B63='Purchase Sales'!A$34,'Purchase Sales'!C$34)+IF(Inventory!B63='Purchase Sales'!A$35,'Purchase Sales'!C$35)+IF(Inventory!B63='Purchase Sales'!A$36,'Purchase Sales'!C$36)+IF(Inventory!B63='Purchase Sales'!A$37,'Purchase Sales'!C$37)+IF(Inventory!B63='Purchase Sales'!A$38,'Purchase Sales'!C$38)+IF(Inventory!B63='Purchase Sales'!A$39,'Purchase Sales'!C$39)+IF(Inventory!B63='Purchase Sales'!A$40,'Purchase Sales'!C$40)+IF(Inventory!B63='Purchase Sales'!A$41,'Purchase Sales'!C$41)+IF(Inventory!B63='Purchase Sales'!A$42,'Purchase Sales'!C$42)</f>
        <v>0</v>
      </c>
      <c r="F63" s="330"/>
      <c r="G63" s="172"/>
      <c r="H63" s="172"/>
      <c r="I63" s="320"/>
      <c r="J63" s="304" t="e">
        <f t="shared" si="13"/>
        <v>#DIV/0!</v>
      </c>
      <c r="K63" s="331"/>
      <c r="L63" s="336"/>
      <c r="M63" s="304" t="str">
        <f t="shared" si="14"/>
        <v>L</v>
      </c>
      <c r="N63" s="305" t="e">
        <f t="shared" si="18"/>
        <v>#DIV/0!</v>
      </c>
      <c r="O63" s="313">
        <v>2</v>
      </c>
      <c r="P63" s="304" t="str">
        <f t="shared" si="15"/>
        <v xml:space="preserve">W </v>
      </c>
      <c r="Q63" s="305" t="e">
        <f t="shared" si="9"/>
        <v>#DIV/0!</v>
      </c>
      <c r="R63" s="313">
        <v>1</v>
      </c>
      <c r="S63" s="317" t="e">
        <f t="shared" si="21"/>
        <v>#DIV/0!</v>
      </c>
      <c r="T63" s="318" t="e">
        <f t="shared" si="10"/>
        <v>#DIV/0!</v>
      </c>
      <c r="U63" s="313"/>
      <c r="V63" s="317" t="e">
        <f t="shared" si="22"/>
        <v>#DIV/0!</v>
      </c>
      <c r="W63" s="341" t="e">
        <f t="shared" si="16"/>
        <v>#DIV/0!</v>
      </c>
      <c r="X63" s="345"/>
      <c r="Y63" s="324"/>
      <c r="Z63" s="313"/>
      <c r="AA63" s="313">
        <v>4</v>
      </c>
      <c r="AB63" s="173"/>
      <c r="AC63" s="174"/>
      <c r="AD63" s="174"/>
      <c r="AE63" s="175"/>
      <c r="AF63" s="319"/>
      <c r="AG63" s="319" t="e">
        <f t="shared" si="19"/>
        <v>#DIV/0!</v>
      </c>
      <c r="AH63" s="319" t="e">
        <f t="shared" si="23"/>
        <v>#DIV/0!</v>
      </c>
      <c r="AI63" s="319" t="e">
        <f t="shared" si="11"/>
        <v>#DIV/0!</v>
      </c>
      <c r="AJ63" s="319" t="e">
        <f t="shared" si="24"/>
        <v>#DIV/0!</v>
      </c>
      <c r="AK63" s="74">
        <f t="shared" si="25"/>
        <v>0</v>
      </c>
      <c r="AL63" s="74">
        <f t="shared" si="26"/>
        <v>0</v>
      </c>
    </row>
    <row r="64" spans="1:38" ht="30" customHeight="1" x14ac:dyDescent="0.2">
      <c r="A64" s="46">
        <f t="shared" si="27"/>
        <v>49</v>
      </c>
      <c r="B64" s="165">
        <f t="shared" si="20"/>
        <v>49</v>
      </c>
      <c r="C64" s="185">
        <f t="shared" si="28"/>
        <v>0</v>
      </c>
      <c r="D64" s="164"/>
      <c r="E64" s="322">
        <f>IF(B64='Purchase Sales'!A$22,'Purchase Sales'!C$22)+IF(Inventory!B64='Purchase Sales'!A$23,'Purchase Sales'!C$23)+IF(Inventory!B64='Purchase Sales'!A$24,'Purchase Sales'!C$24)+IF(Inventory!B64='Purchase Sales'!A$25,'Purchase Sales'!C$25)+IF(Inventory!B64='Purchase Sales'!A$26,'Purchase Sales'!C$26)+IF(Inventory!B64='Purchase Sales'!A$27,'Purchase Sales'!C$27)+IF(Inventory!B64='Purchase Sales'!A$28,'Purchase Sales'!C$28)+IF(Inventory!B64='Purchase Sales'!A$29,'Purchase Sales'!C$29)+IF(Inventory!B64='Purchase Sales'!A$30,'Purchase Sales'!C$30)+IF(Inventory!B64='Purchase Sales'!A$31,'Purchase Sales'!C$31)+IF(Inventory!B64='Purchase Sales'!A$32,'Purchase Sales'!C$32)+IF(Inventory!B64='Purchase Sales'!A$33,'Purchase Sales'!C$33)+IF(Inventory!B64='Purchase Sales'!A$34,'Purchase Sales'!C$34)+IF(Inventory!B64='Purchase Sales'!A$35,'Purchase Sales'!C$35)+IF(Inventory!B64='Purchase Sales'!A$36,'Purchase Sales'!C$36)+IF(Inventory!B64='Purchase Sales'!A$37,'Purchase Sales'!C$37)+IF(Inventory!B64='Purchase Sales'!A$38,'Purchase Sales'!C$38)+IF(Inventory!B64='Purchase Sales'!A$39,'Purchase Sales'!C$39)+IF(Inventory!B64='Purchase Sales'!A$40,'Purchase Sales'!C$40)+IF(Inventory!B64='Purchase Sales'!A$41,'Purchase Sales'!C$41)+IF(Inventory!B64='Purchase Sales'!A$42,'Purchase Sales'!C$42)</f>
        <v>0</v>
      </c>
      <c r="F64" s="330"/>
      <c r="G64" s="172"/>
      <c r="H64" s="172"/>
      <c r="I64" s="320"/>
      <c r="J64" s="304" t="e">
        <f t="shared" si="13"/>
        <v>#DIV/0!</v>
      </c>
      <c r="K64" s="331"/>
      <c r="L64" s="336"/>
      <c r="M64" s="304" t="str">
        <f t="shared" si="14"/>
        <v>L</v>
      </c>
      <c r="N64" s="305" t="e">
        <f t="shared" si="18"/>
        <v>#DIV/0!</v>
      </c>
      <c r="O64" s="313"/>
      <c r="P64" s="304" t="str">
        <f t="shared" si="15"/>
        <v xml:space="preserve">W </v>
      </c>
      <c r="Q64" s="305" t="e">
        <f t="shared" si="9"/>
        <v>#DIV/0!</v>
      </c>
      <c r="R64" s="313"/>
      <c r="S64" s="317" t="e">
        <f t="shared" si="21"/>
        <v>#DIV/0!</v>
      </c>
      <c r="T64" s="318" t="e">
        <f t="shared" si="10"/>
        <v>#DIV/0!</v>
      </c>
      <c r="U64" s="313"/>
      <c r="V64" s="317" t="e">
        <f t="shared" si="22"/>
        <v>#DIV/0!</v>
      </c>
      <c r="W64" s="341" t="e">
        <f t="shared" si="16"/>
        <v>#DIV/0!</v>
      </c>
      <c r="X64" s="345"/>
      <c r="Y64" s="324"/>
      <c r="Z64" s="313"/>
      <c r="AA64" s="313"/>
      <c r="AB64" s="173"/>
      <c r="AC64" s="174"/>
      <c r="AD64" s="174"/>
      <c r="AE64" s="175"/>
      <c r="AF64" s="319"/>
      <c r="AG64" s="319" t="e">
        <f t="shared" si="19"/>
        <v>#DIV/0!</v>
      </c>
      <c r="AH64" s="319" t="e">
        <f t="shared" si="23"/>
        <v>#DIV/0!</v>
      </c>
      <c r="AI64" s="319" t="e">
        <f t="shared" si="11"/>
        <v>#DIV/0!</v>
      </c>
      <c r="AJ64" s="319" t="e">
        <f t="shared" si="24"/>
        <v>#DIV/0!</v>
      </c>
      <c r="AK64" s="74">
        <f t="shared" si="25"/>
        <v>0</v>
      </c>
      <c r="AL64" s="74">
        <f t="shared" si="26"/>
        <v>0</v>
      </c>
    </row>
    <row r="65" spans="1:38" ht="30" customHeight="1" x14ac:dyDescent="0.2">
      <c r="A65" s="46">
        <f t="shared" si="27"/>
        <v>50</v>
      </c>
      <c r="B65" s="165">
        <f t="shared" si="20"/>
        <v>50</v>
      </c>
      <c r="C65" s="185">
        <f t="shared" si="28"/>
        <v>0</v>
      </c>
      <c r="D65" s="164"/>
      <c r="E65" s="322">
        <f>IF(B65='Purchase Sales'!A$22,'Purchase Sales'!C$22)+IF(Inventory!B65='Purchase Sales'!A$23,'Purchase Sales'!C$23)+IF(Inventory!B65='Purchase Sales'!A$24,'Purchase Sales'!C$24)+IF(Inventory!B65='Purchase Sales'!A$25,'Purchase Sales'!C$25)+IF(Inventory!B65='Purchase Sales'!A$26,'Purchase Sales'!C$26)+IF(Inventory!B65='Purchase Sales'!A$27,'Purchase Sales'!C$27)+IF(Inventory!B65='Purchase Sales'!A$28,'Purchase Sales'!C$28)+IF(Inventory!B65='Purchase Sales'!A$29,'Purchase Sales'!C$29)+IF(Inventory!B65='Purchase Sales'!A$30,'Purchase Sales'!C$30)+IF(Inventory!B65='Purchase Sales'!A$31,'Purchase Sales'!C$31)+IF(Inventory!B65='Purchase Sales'!A$32,'Purchase Sales'!C$32)+IF(Inventory!B65='Purchase Sales'!A$33,'Purchase Sales'!C$33)+IF(Inventory!B65='Purchase Sales'!A$34,'Purchase Sales'!C$34)+IF(Inventory!B65='Purchase Sales'!A$35,'Purchase Sales'!C$35)+IF(Inventory!B65='Purchase Sales'!A$36,'Purchase Sales'!C$36)+IF(Inventory!B65='Purchase Sales'!A$37,'Purchase Sales'!C$37)+IF(Inventory!B65='Purchase Sales'!A$38,'Purchase Sales'!C$38)+IF(Inventory!B65='Purchase Sales'!A$39,'Purchase Sales'!C$39)+IF(Inventory!B65='Purchase Sales'!A$40,'Purchase Sales'!C$40)+IF(Inventory!B65='Purchase Sales'!A$41,'Purchase Sales'!C$41)+IF(Inventory!B65='Purchase Sales'!A$42,'Purchase Sales'!C$42)</f>
        <v>0</v>
      </c>
      <c r="F65" s="330"/>
      <c r="G65" s="172"/>
      <c r="H65" s="172"/>
      <c r="I65" s="320"/>
      <c r="J65" s="304" t="e">
        <f t="shared" si="13"/>
        <v>#DIV/0!</v>
      </c>
      <c r="K65" s="331"/>
      <c r="L65" s="336"/>
      <c r="M65" s="304" t="str">
        <f t="shared" si="14"/>
        <v>L</v>
      </c>
      <c r="N65" s="305" t="e">
        <f t="shared" si="18"/>
        <v>#DIV/0!</v>
      </c>
      <c r="O65" s="313">
        <v>1</v>
      </c>
      <c r="P65" s="304" t="str">
        <f t="shared" si="15"/>
        <v xml:space="preserve">W </v>
      </c>
      <c r="Q65" s="305" t="e">
        <f t="shared" si="9"/>
        <v>#DIV/0!</v>
      </c>
      <c r="R65" s="313"/>
      <c r="S65" s="317" t="e">
        <f t="shared" si="21"/>
        <v>#DIV/0!</v>
      </c>
      <c r="T65" s="318" t="e">
        <f t="shared" si="10"/>
        <v>#DIV/0!</v>
      </c>
      <c r="U65" s="313"/>
      <c r="V65" s="317" t="e">
        <f t="shared" si="22"/>
        <v>#DIV/0!</v>
      </c>
      <c r="W65" s="341" t="e">
        <f t="shared" si="16"/>
        <v>#DIV/0!</v>
      </c>
      <c r="X65" s="345"/>
      <c r="Y65" s="324"/>
      <c r="Z65" s="313"/>
      <c r="AA65" s="313">
        <v>8</v>
      </c>
      <c r="AB65" s="173"/>
      <c r="AC65" s="174"/>
      <c r="AD65" s="174"/>
      <c r="AE65" s="175"/>
      <c r="AF65" s="319"/>
      <c r="AG65" s="319" t="e">
        <f t="shared" si="19"/>
        <v>#DIV/0!</v>
      </c>
      <c r="AH65" s="319" t="e">
        <f t="shared" si="23"/>
        <v>#DIV/0!</v>
      </c>
      <c r="AI65" s="319" t="e">
        <f t="shared" si="11"/>
        <v>#DIV/0!</v>
      </c>
      <c r="AJ65" s="319" t="e">
        <f t="shared" si="24"/>
        <v>#DIV/0!</v>
      </c>
      <c r="AK65" s="74">
        <f t="shared" si="25"/>
        <v>0</v>
      </c>
      <c r="AL65" s="74">
        <f t="shared" si="26"/>
        <v>0</v>
      </c>
    </row>
    <row r="66" spans="1:38" ht="30" customHeight="1" x14ac:dyDescent="0.2">
      <c r="A66" s="46">
        <f t="shared" si="27"/>
        <v>51</v>
      </c>
      <c r="B66" s="165">
        <f t="shared" si="20"/>
        <v>51</v>
      </c>
      <c r="C66" s="185">
        <f t="shared" si="28"/>
        <v>0</v>
      </c>
      <c r="D66" s="164"/>
      <c r="E66" s="322">
        <f>IF(B66='Purchase Sales'!A$22,'Purchase Sales'!C$22)+IF(Inventory!B66='Purchase Sales'!A$23,'Purchase Sales'!C$23)+IF(Inventory!B66='Purchase Sales'!A$24,'Purchase Sales'!C$24)+IF(Inventory!B66='Purchase Sales'!A$25,'Purchase Sales'!C$25)+IF(Inventory!B66='Purchase Sales'!A$26,'Purchase Sales'!C$26)+IF(Inventory!B66='Purchase Sales'!A$27,'Purchase Sales'!C$27)+IF(Inventory!B66='Purchase Sales'!A$28,'Purchase Sales'!C$28)+IF(Inventory!B66='Purchase Sales'!A$29,'Purchase Sales'!C$29)+IF(Inventory!B66='Purchase Sales'!A$30,'Purchase Sales'!C$30)+IF(Inventory!B66='Purchase Sales'!A$31,'Purchase Sales'!C$31)+IF(Inventory!B66='Purchase Sales'!A$32,'Purchase Sales'!C$32)+IF(Inventory!B66='Purchase Sales'!A$33,'Purchase Sales'!C$33)+IF(Inventory!B66='Purchase Sales'!A$34,'Purchase Sales'!C$34)+IF(Inventory!B66='Purchase Sales'!A$35,'Purchase Sales'!C$35)+IF(Inventory!B66='Purchase Sales'!A$36,'Purchase Sales'!C$36)+IF(Inventory!B66='Purchase Sales'!A$37,'Purchase Sales'!C$37)+IF(Inventory!B66='Purchase Sales'!A$38,'Purchase Sales'!C$38)+IF(Inventory!B66='Purchase Sales'!A$39,'Purchase Sales'!C$39)+IF(Inventory!B66='Purchase Sales'!A$40,'Purchase Sales'!C$40)+IF(Inventory!B66='Purchase Sales'!A$41,'Purchase Sales'!C$41)+IF(Inventory!B66='Purchase Sales'!A$42,'Purchase Sales'!C$42)</f>
        <v>0</v>
      </c>
      <c r="F66" s="330"/>
      <c r="G66" s="172"/>
      <c r="H66" s="172"/>
      <c r="I66" s="320"/>
      <c r="J66" s="304" t="e">
        <f t="shared" si="13"/>
        <v>#DIV/0!</v>
      </c>
      <c r="K66" s="331"/>
      <c r="L66" s="336"/>
      <c r="M66" s="304" t="str">
        <f t="shared" si="14"/>
        <v>L</v>
      </c>
      <c r="N66" s="305" t="e">
        <f t="shared" si="18"/>
        <v>#DIV/0!</v>
      </c>
      <c r="O66" s="313">
        <v>2</v>
      </c>
      <c r="P66" s="304" t="str">
        <f t="shared" si="15"/>
        <v xml:space="preserve">W </v>
      </c>
      <c r="Q66" s="305" t="e">
        <f t="shared" si="9"/>
        <v>#DIV/0!</v>
      </c>
      <c r="R66" s="313"/>
      <c r="S66" s="317" t="e">
        <f t="shared" si="21"/>
        <v>#DIV/0!</v>
      </c>
      <c r="T66" s="318" t="e">
        <f t="shared" si="10"/>
        <v>#DIV/0!</v>
      </c>
      <c r="U66" s="313"/>
      <c r="V66" s="317" t="e">
        <f t="shared" si="22"/>
        <v>#DIV/0!</v>
      </c>
      <c r="W66" s="341" t="e">
        <f t="shared" si="16"/>
        <v>#DIV/0!</v>
      </c>
      <c r="X66" s="345"/>
      <c r="Y66" s="324"/>
      <c r="Z66" s="313"/>
      <c r="AA66" s="313"/>
      <c r="AB66" s="173"/>
      <c r="AC66" s="174"/>
      <c r="AD66" s="174"/>
      <c r="AE66" s="175"/>
      <c r="AF66" s="319"/>
      <c r="AG66" s="319" t="e">
        <f t="shared" si="19"/>
        <v>#DIV/0!</v>
      </c>
      <c r="AH66" s="319" t="e">
        <f t="shared" si="23"/>
        <v>#DIV/0!</v>
      </c>
      <c r="AI66" s="319" t="e">
        <f t="shared" si="11"/>
        <v>#DIV/0!</v>
      </c>
      <c r="AJ66" s="319" t="e">
        <f t="shared" si="24"/>
        <v>#DIV/0!</v>
      </c>
      <c r="AK66" s="74">
        <f t="shared" si="25"/>
        <v>0</v>
      </c>
      <c r="AL66" s="74">
        <f t="shared" si="26"/>
        <v>0</v>
      </c>
    </row>
    <row r="67" spans="1:38" ht="30" customHeight="1" x14ac:dyDescent="0.2">
      <c r="A67" s="46">
        <f t="shared" si="27"/>
        <v>52</v>
      </c>
      <c r="B67" s="165">
        <f t="shared" si="20"/>
        <v>52</v>
      </c>
      <c r="C67" s="185">
        <f t="shared" si="28"/>
        <v>0</v>
      </c>
      <c r="D67" s="164"/>
      <c r="E67" s="322">
        <f>IF(B67='Purchase Sales'!A$22,'Purchase Sales'!C$22)+IF(Inventory!B67='Purchase Sales'!A$23,'Purchase Sales'!C$23)+IF(Inventory!B67='Purchase Sales'!A$24,'Purchase Sales'!C$24)+IF(Inventory!B67='Purchase Sales'!A$25,'Purchase Sales'!C$25)+IF(Inventory!B67='Purchase Sales'!A$26,'Purchase Sales'!C$26)+IF(Inventory!B67='Purchase Sales'!A$27,'Purchase Sales'!C$27)+IF(Inventory!B67='Purchase Sales'!A$28,'Purchase Sales'!C$28)+IF(Inventory!B67='Purchase Sales'!A$29,'Purchase Sales'!C$29)+IF(Inventory!B67='Purchase Sales'!A$30,'Purchase Sales'!C$30)+IF(Inventory!B67='Purchase Sales'!A$31,'Purchase Sales'!C$31)+IF(Inventory!B67='Purchase Sales'!A$32,'Purchase Sales'!C$32)+IF(Inventory!B67='Purchase Sales'!A$33,'Purchase Sales'!C$33)+IF(Inventory!B67='Purchase Sales'!A$34,'Purchase Sales'!C$34)+IF(Inventory!B67='Purchase Sales'!A$35,'Purchase Sales'!C$35)+IF(Inventory!B67='Purchase Sales'!A$36,'Purchase Sales'!C$36)+IF(Inventory!B67='Purchase Sales'!A$37,'Purchase Sales'!C$37)+IF(Inventory!B67='Purchase Sales'!A$38,'Purchase Sales'!C$38)+IF(Inventory!B67='Purchase Sales'!A$39,'Purchase Sales'!C$39)+IF(Inventory!B67='Purchase Sales'!A$40,'Purchase Sales'!C$40)+IF(Inventory!B67='Purchase Sales'!A$41,'Purchase Sales'!C$41)+IF(Inventory!B67='Purchase Sales'!A$42,'Purchase Sales'!C$42)</f>
        <v>0</v>
      </c>
      <c r="F67" s="330"/>
      <c r="G67" s="172"/>
      <c r="H67" s="172"/>
      <c r="I67" s="320"/>
      <c r="J67" s="304" t="e">
        <f t="shared" si="13"/>
        <v>#DIV/0!</v>
      </c>
      <c r="K67" s="331"/>
      <c r="L67" s="336"/>
      <c r="M67" s="304" t="str">
        <f t="shared" si="14"/>
        <v>L</v>
      </c>
      <c r="N67" s="305" t="e">
        <f t="shared" si="18"/>
        <v>#DIV/0!</v>
      </c>
      <c r="O67" s="313"/>
      <c r="P67" s="304" t="str">
        <f t="shared" si="15"/>
        <v xml:space="preserve">W </v>
      </c>
      <c r="Q67" s="305" t="e">
        <f t="shared" si="9"/>
        <v>#DIV/0!</v>
      </c>
      <c r="R67" s="313"/>
      <c r="S67" s="317" t="e">
        <f t="shared" si="21"/>
        <v>#DIV/0!</v>
      </c>
      <c r="T67" s="318" t="e">
        <f t="shared" si="10"/>
        <v>#DIV/0!</v>
      </c>
      <c r="U67" s="313"/>
      <c r="V67" s="317" t="e">
        <f t="shared" si="22"/>
        <v>#DIV/0!</v>
      </c>
      <c r="W67" s="341" t="e">
        <f t="shared" si="16"/>
        <v>#DIV/0!</v>
      </c>
      <c r="X67" s="345"/>
      <c r="Y67" s="324"/>
      <c r="Z67" s="313"/>
      <c r="AA67" s="313">
        <v>4</v>
      </c>
      <c r="AB67" s="173"/>
      <c r="AC67" s="174"/>
      <c r="AD67" s="174"/>
      <c r="AE67" s="175"/>
      <c r="AF67" s="319"/>
      <c r="AG67" s="319" t="e">
        <f t="shared" si="19"/>
        <v>#DIV/0!</v>
      </c>
      <c r="AH67" s="319" t="e">
        <f t="shared" si="23"/>
        <v>#DIV/0!</v>
      </c>
      <c r="AI67" s="319" t="e">
        <f t="shared" si="11"/>
        <v>#DIV/0!</v>
      </c>
      <c r="AJ67" s="319" t="e">
        <f t="shared" si="24"/>
        <v>#DIV/0!</v>
      </c>
      <c r="AK67" s="74">
        <f t="shared" si="25"/>
        <v>0</v>
      </c>
      <c r="AL67" s="74">
        <f t="shared" si="26"/>
        <v>0</v>
      </c>
    </row>
    <row r="68" spans="1:38" ht="30" customHeight="1" x14ac:dyDescent="0.2">
      <c r="A68" s="46">
        <f t="shared" si="27"/>
        <v>53</v>
      </c>
      <c r="B68" s="165">
        <f t="shared" si="20"/>
        <v>53</v>
      </c>
      <c r="C68" s="185">
        <f t="shared" si="28"/>
        <v>0</v>
      </c>
      <c r="D68" s="164"/>
      <c r="E68" s="322">
        <f>IF(B68='Purchase Sales'!A$22,'Purchase Sales'!C$22)+IF(Inventory!B68='Purchase Sales'!A$23,'Purchase Sales'!C$23)+IF(Inventory!B68='Purchase Sales'!A$24,'Purchase Sales'!C$24)+IF(Inventory!B68='Purchase Sales'!A$25,'Purchase Sales'!C$25)+IF(Inventory!B68='Purchase Sales'!A$26,'Purchase Sales'!C$26)+IF(Inventory!B68='Purchase Sales'!A$27,'Purchase Sales'!C$27)+IF(Inventory!B68='Purchase Sales'!A$28,'Purchase Sales'!C$28)+IF(Inventory!B68='Purchase Sales'!A$29,'Purchase Sales'!C$29)+IF(Inventory!B68='Purchase Sales'!A$30,'Purchase Sales'!C$30)+IF(Inventory!B68='Purchase Sales'!A$31,'Purchase Sales'!C$31)+IF(Inventory!B68='Purchase Sales'!A$32,'Purchase Sales'!C$32)+IF(Inventory!B68='Purchase Sales'!A$33,'Purchase Sales'!C$33)+IF(Inventory!B68='Purchase Sales'!A$34,'Purchase Sales'!C$34)+IF(Inventory!B68='Purchase Sales'!A$35,'Purchase Sales'!C$35)+IF(Inventory!B68='Purchase Sales'!A$36,'Purchase Sales'!C$36)+IF(Inventory!B68='Purchase Sales'!A$37,'Purchase Sales'!C$37)+IF(Inventory!B68='Purchase Sales'!A$38,'Purchase Sales'!C$38)+IF(Inventory!B68='Purchase Sales'!A$39,'Purchase Sales'!C$39)+IF(Inventory!B68='Purchase Sales'!A$40,'Purchase Sales'!C$40)+IF(Inventory!B68='Purchase Sales'!A$41,'Purchase Sales'!C$41)+IF(Inventory!B68='Purchase Sales'!A$42,'Purchase Sales'!C$42)</f>
        <v>0</v>
      </c>
      <c r="F68" s="330"/>
      <c r="G68" s="172"/>
      <c r="H68" s="172"/>
      <c r="I68" s="320"/>
      <c r="J68" s="304" t="e">
        <f t="shared" si="13"/>
        <v>#DIV/0!</v>
      </c>
      <c r="K68" s="331"/>
      <c r="L68" s="336"/>
      <c r="M68" s="304" t="str">
        <f t="shared" si="14"/>
        <v>L</v>
      </c>
      <c r="N68" s="305" t="e">
        <f t="shared" si="18"/>
        <v>#DIV/0!</v>
      </c>
      <c r="O68" s="313"/>
      <c r="P68" s="304" t="str">
        <f t="shared" si="15"/>
        <v xml:space="preserve">W </v>
      </c>
      <c r="Q68" s="305" t="e">
        <f t="shared" si="9"/>
        <v>#DIV/0!</v>
      </c>
      <c r="R68" s="313"/>
      <c r="S68" s="317" t="e">
        <f t="shared" si="21"/>
        <v>#DIV/0!</v>
      </c>
      <c r="T68" s="318" t="e">
        <f t="shared" si="10"/>
        <v>#DIV/0!</v>
      </c>
      <c r="U68" s="313"/>
      <c r="V68" s="317" t="e">
        <f t="shared" si="22"/>
        <v>#DIV/0!</v>
      </c>
      <c r="W68" s="341" t="e">
        <f t="shared" si="16"/>
        <v>#DIV/0!</v>
      </c>
      <c r="X68" s="345"/>
      <c r="Y68" s="324"/>
      <c r="Z68" s="313"/>
      <c r="AA68" s="313"/>
      <c r="AB68" s="173"/>
      <c r="AC68" s="174"/>
      <c r="AD68" s="174"/>
      <c r="AE68" s="175"/>
      <c r="AF68" s="319"/>
      <c r="AG68" s="319" t="e">
        <f t="shared" si="19"/>
        <v>#DIV/0!</v>
      </c>
      <c r="AH68" s="319" t="e">
        <f t="shared" si="23"/>
        <v>#DIV/0!</v>
      </c>
      <c r="AI68" s="319" t="e">
        <f t="shared" si="11"/>
        <v>#DIV/0!</v>
      </c>
      <c r="AJ68" s="319" t="e">
        <f t="shared" si="24"/>
        <v>#DIV/0!</v>
      </c>
      <c r="AK68" s="74">
        <f t="shared" si="25"/>
        <v>0</v>
      </c>
      <c r="AL68" s="74">
        <f t="shared" si="26"/>
        <v>0</v>
      </c>
    </row>
    <row r="69" spans="1:38" ht="30" customHeight="1" x14ac:dyDescent="0.2">
      <c r="A69" s="46">
        <f t="shared" si="27"/>
        <v>54</v>
      </c>
      <c r="B69" s="165">
        <f t="shared" si="20"/>
        <v>54</v>
      </c>
      <c r="C69" s="185">
        <f t="shared" si="28"/>
        <v>0</v>
      </c>
      <c r="D69" s="164"/>
      <c r="E69" s="322">
        <f>IF(B69='Purchase Sales'!A$22,'Purchase Sales'!C$22)+IF(Inventory!B69='Purchase Sales'!A$23,'Purchase Sales'!C$23)+IF(Inventory!B69='Purchase Sales'!A$24,'Purchase Sales'!C$24)+IF(Inventory!B69='Purchase Sales'!A$25,'Purchase Sales'!C$25)+IF(Inventory!B69='Purchase Sales'!A$26,'Purchase Sales'!C$26)+IF(Inventory!B69='Purchase Sales'!A$27,'Purchase Sales'!C$27)+IF(Inventory!B69='Purchase Sales'!A$28,'Purchase Sales'!C$28)+IF(Inventory!B69='Purchase Sales'!A$29,'Purchase Sales'!C$29)+IF(Inventory!B69='Purchase Sales'!A$30,'Purchase Sales'!C$30)+IF(Inventory!B69='Purchase Sales'!A$31,'Purchase Sales'!C$31)+IF(Inventory!B69='Purchase Sales'!A$32,'Purchase Sales'!C$32)+IF(Inventory!B69='Purchase Sales'!A$33,'Purchase Sales'!C$33)+IF(Inventory!B69='Purchase Sales'!A$34,'Purchase Sales'!C$34)+IF(Inventory!B69='Purchase Sales'!A$35,'Purchase Sales'!C$35)+IF(Inventory!B69='Purchase Sales'!A$36,'Purchase Sales'!C$36)+IF(Inventory!B69='Purchase Sales'!A$37,'Purchase Sales'!C$37)+IF(Inventory!B69='Purchase Sales'!A$38,'Purchase Sales'!C$38)+IF(Inventory!B69='Purchase Sales'!A$39,'Purchase Sales'!C$39)+IF(Inventory!B69='Purchase Sales'!A$40,'Purchase Sales'!C$40)+IF(Inventory!B69='Purchase Sales'!A$41,'Purchase Sales'!C$41)+IF(Inventory!B69='Purchase Sales'!A$42,'Purchase Sales'!C$42)</f>
        <v>0</v>
      </c>
      <c r="F69" s="330"/>
      <c r="G69" s="172"/>
      <c r="H69" s="172"/>
      <c r="I69" s="320"/>
      <c r="J69" s="304" t="e">
        <f t="shared" si="13"/>
        <v>#DIV/0!</v>
      </c>
      <c r="K69" s="331"/>
      <c r="L69" s="336"/>
      <c r="M69" s="304" t="str">
        <f t="shared" si="14"/>
        <v>L</v>
      </c>
      <c r="N69" s="305" t="e">
        <f t="shared" si="18"/>
        <v>#DIV/0!</v>
      </c>
      <c r="O69" s="313"/>
      <c r="P69" s="304" t="str">
        <f t="shared" si="15"/>
        <v xml:space="preserve">W </v>
      </c>
      <c r="Q69" s="305" t="e">
        <f t="shared" si="9"/>
        <v>#DIV/0!</v>
      </c>
      <c r="R69" s="313"/>
      <c r="S69" s="317" t="e">
        <f t="shared" si="21"/>
        <v>#DIV/0!</v>
      </c>
      <c r="T69" s="318" t="e">
        <f t="shared" si="10"/>
        <v>#DIV/0!</v>
      </c>
      <c r="U69" s="313"/>
      <c r="V69" s="317" t="e">
        <f t="shared" si="22"/>
        <v>#DIV/0!</v>
      </c>
      <c r="W69" s="341" t="e">
        <f t="shared" si="16"/>
        <v>#DIV/0!</v>
      </c>
      <c r="X69" s="345"/>
      <c r="Y69" s="324"/>
      <c r="Z69" s="313"/>
      <c r="AA69" s="313">
        <v>4</v>
      </c>
      <c r="AB69" s="173"/>
      <c r="AC69" s="174"/>
      <c r="AD69" s="174"/>
      <c r="AE69" s="175"/>
      <c r="AF69" s="319"/>
      <c r="AG69" s="319" t="e">
        <f t="shared" si="19"/>
        <v>#DIV/0!</v>
      </c>
      <c r="AH69" s="319" t="e">
        <f t="shared" si="23"/>
        <v>#DIV/0!</v>
      </c>
      <c r="AI69" s="319" t="e">
        <f t="shared" si="11"/>
        <v>#DIV/0!</v>
      </c>
      <c r="AJ69" s="319" t="e">
        <f t="shared" si="24"/>
        <v>#DIV/0!</v>
      </c>
      <c r="AK69" s="74">
        <f t="shared" si="25"/>
        <v>0</v>
      </c>
      <c r="AL69" s="74">
        <f t="shared" si="26"/>
        <v>0</v>
      </c>
    </row>
    <row r="70" spans="1:38" ht="30" customHeight="1" x14ac:dyDescent="0.2">
      <c r="A70" s="46">
        <f t="shared" si="27"/>
        <v>55</v>
      </c>
      <c r="B70" s="165">
        <f t="shared" si="20"/>
        <v>55</v>
      </c>
      <c r="C70" s="185">
        <f t="shared" si="28"/>
        <v>0</v>
      </c>
      <c r="D70" s="164"/>
      <c r="E70" s="322">
        <f>IF(B70='Purchase Sales'!A$22,'Purchase Sales'!C$22)+IF(Inventory!B70='Purchase Sales'!A$23,'Purchase Sales'!C$23)+IF(Inventory!B70='Purchase Sales'!A$24,'Purchase Sales'!C$24)+IF(Inventory!B70='Purchase Sales'!A$25,'Purchase Sales'!C$25)+IF(Inventory!B70='Purchase Sales'!A$26,'Purchase Sales'!C$26)+IF(Inventory!B70='Purchase Sales'!A$27,'Purchase Sales'!C$27)+IF(Inventory!B70='Purchase Sales'!A$28,'Purchase Sales'!C$28)+IF(Inventory!B70='Purchase Sales'!A$29,'Purchase Sales'!C$29)+IF(Inventory!B70='Purchase Sales'!A$30,'Purchase Sales'!C$30)+IF(Inventory!B70='Purchase Sales'!A$31,'Purchase Sales'!C$31)+IF(Inventory!B70='Purchase Sales'!A$32,'Purchase Sales'!C$32)+IF(Inventory!B70='Purchase Sales'!A$33,'Purchase Sales'!C$33)+IF(Inventory!B70='Purchase Sales'!A$34,'Purchase Sales'!C$34)+IF(Inventory!B70='Purchase Sales'!A$35,'Purchase Sales'!C$35)+IF(Inventory!B70='Purchase Sales'!A$36,'Purchase Sales'!C$36)+IF(Inventory!B70='Purchase Sales'!A$37,'Purchase Sales'!C$37)+IF(Inventory!B70='Purchase Sales'!A$38,'Purchase Sales'!C$38)+IF(Inventory!B70='Purchase Sales'!A$39,'Purchase Sales'!C$39)+IF(Inventory!B70='Purchase Sales'!A$40,'Purchase Sales'!C$40)+IF(Inventory!B70='Purchase Sales'!A$41,'Purchase Sales'!C$41)+IF(Inventory!B70='Purchase Sales'!A$42,'Purchase Sales'!C$42)</f>
        <v>0</v>
      </c>
      <c r="F70" s="330"/>
      <c r="G70" s="172"/>
      <c r="H70" s="172"/>
      <c r="I70" s="320"/>
      <c r="J70" s="304" t="e">
        <f t="shared" si="13"/>
        <v>#DIV/0!</v>
      </c>
      <c r="K70" s="331"/>
      <c r="L70" s="336"/>
      <c r="M70" s="304" t="str">
        <f t="shared" si="14"/>
        <v>L</v>
      </c>
      <c r="N70" s="305" t="e">
        <f t="shared" si="18"/>
        <v>#DIV/0!</v>
      </c>
      <c r="O70" s="313"/>
      <c r="P70" s="304" t="str">
        <f t="shared" si="15"/>
        <v xml:space="preserve">W </v>
      </c>
      <c r="Q70" s="305" t="e">
        <f t="shared" si="9"/>
        <v>#DIV/0!</v>
      </c>
      <c r="R70" s="313"/>
      <c r="S70" s="317" t="e">
        <f t="shared" si="21"/>
        <v>#DIV/0!</v>
      </c>
      <c r="T70" s="318" t="e">
        <f t="shared" si="10"/>
        <v>#DIV/0!</v>
      </c>
      <c r="U70" s="313"/>
      <c r="V70" s="317" t="e">
        <f t="shared" si="22"/>
        <v>#DIV/0!</v>
      </c>
      <c r="W70" s="341" t="e">
        <f t="shared" si="16"/>
        <v>#DIV/0!</v>
      </c>
      <c r="X70" s="345"/>
      <c r="Y70" s="324"/>
      <c r="Z70" s="313"/>
      <c r="AA70" s="313"/>
      <c r="AB70" s="173"/>
      <c r="AC70" s="174"/>
      <c r="AD70" s="174"/>
      <c r="AE70" s="175"/>
      <c r="AF70" s="319"/>
      <c r="AG70" s="319" t="e">
        <f t="shared" si="19"/>
        <v>#DIV/0!</v>
      </c>
      <c r="AH70" s="319" t="e">
        <f t="shared" si="23"/>
        <v>#DIV/0!</v>
      </c>
      <c r="AI70" s="319" t="e">
        <f t="shared" si="11"/>
        <v>#DIV/0!</v>
      </c>
      <c r="AJ70" s="319" t="e">
        <f t="shared" si="24"/>
        <v>#DIV/0!</v>
      </c>
      <c r="AK70" s="74">
        <f t="shared" si="25"/>
        <v>0</v>
      </c>
      <c r="AL70" s="74">
        <f t="shared" si="26"/>
        <v>0</v>
      </c>
    </row>
    <row r="71" spans="1:38" ht="30" customHeight="1" x14ac:dyDescent="0.2">
      <c r="A71" s="46">
        <f t="shared" si="27"/>
        <v>56</v>
      </c>
      <c r="B71" s="165">
        <f t="shared" si="20"/>
        <v>56</v>
      </c>
      <c r="C71" s="185">
        <f t="shared" si="28"/>
        <v>0</v>
      </c>
      <c r="D71" s="164"/>
      <c r="E71" s="322">
        <f>IF(B71='Purchase Sales'!A$22,'Purchase Sales'!C$22)+IF(Inventory!B71='Purchase Sales'!A$23,'Purchase Sales'!C$23)+IF(Inventory!B71='Purchase Sales'!A$24,'Purchase Sales'!C$24)+IF(Inventory!B71='Purchase Sales'!A$25,'Purchase Sales'!C$25)+IF(Inventory!B71='Purchase Sales'!A$26,'Purchase Sales'!C$26)+IF(Inventory!B71='Purchase Sales'!A$27,'Purchase Sales'!C$27)+IF(Inventory!B71='Purchase Sales'!A$28,'Purchase Sales'!C$28)+IF(Inventory!B71='Purchase Sales'!A$29,'Purchase Sales'!C$29)+IF(Inventory!B71='Purchase Sales'!A$30,'Purchase Sales'!C$30)+IF(Inventory!B71='Purchase Sales'!A$31,'Purchase Sales'!C$31)+IF(Inventory!B71='Purchase Sales'!A$32,'Purchase Sales'!C$32)+IF(Inventory!B71='Purchase Sales'!A$33,'Purchase Sales'!C$33)+IF(Inventory!B71='Purchase Sales'!A$34,'Purchase Sales'!C$34)+IF(Inventory!B71='Purchase Sales'!A$35,'Purchase Sales'!C$35)+IF(Inventory!B71='Purchase Sales'!A$36,'Purchase Sales'!C$36)+IF(Inventory!B71='Purchase Sales'!A$37,'Purchase Sales'!C$37)+IF(Inventory!B71='Purchase Sales'!A$38,'Purchase Sales'!C$38)+IF(Inventory!B71='Purchase Sales'!A$39,'Purchase Sales'!C$39)+IF(Inventory!B71='Purchase Sales'!A$40,'Purchase Sales'!C$40)+IF(Inventory!B71='Purchase Sales'!A$41,'Purchase Sales'!C$41)+IF(Inventory!B71='Purchase Sales'!A$42,'Purchase Sales'!C$42)</f>
        <v>0</v>
      </c>
      <c r="F71" s="330"/>
      <c r="G71" s="172"/>
      <c r="H71" s="172"/>
      <c r="I71" s="320"/>
      <c r="J71" s="304" t="e">
        <f t="shared" si="13"/>
        <v>#DIV/0!</v>
      </c>
      <c r="K71" s="331"/>
      <c r="L71" s="336"/>
      <c r="M71" s="304" t="str">
        <f t="shared" si="14"/>
        <v>L</v>
      </c>
      <c r="N71" s="305" t="e">
        <f t="shared" si="18"/>
        <v>#DIV/0!</v>
      </c>
      <c r="O71" s="313"/>
      <c r="P71" s="304" t="str">
        <f t="shared" si="15"/>
        <v xml:space="preserve">W </v>
      </c>
      <c r="Q71" s="305" t="e">
        <f t="shared" si="9"/>
        <v>#DIV/0!</v>
      </c>
      <c r="R71" s="313">
        <v>2</v>
      </c>
      <c r="S71" s="317" t="e">
        <f t="shared" si="21"/>
        <v>#DIV/0!</v>
      </c>
      <c r="T71" s="318" t="e">
        <f t="shared" si="10"/>
        <v>#DIV/0!</v>
      </c>
      <c r="U71" s="313"/>
      <c r="V71" s="317" t="e">
        <f t="shared" si="22"/>
        <v>#DIV/0!</v>
      </c>
      <c r="W71" s="341" t="e">
        <f t="shared" si="16"/>
        <v>#DIV/0!</v>
      </c>
      <c r="X71" s="345"/>
      <c r="Y71" s="324"/>
      <c r="Z71" s="313"/>
      <c r="AA71" s="313">
        <v>4</v>
      </c>
      <c r="AB71" s="173"/>
      <c r="AC71" s="174"/>
      <c r="AD71" s="174"/>
      <c r="AE71" s="175"/>
      <c r="AF71" s="319"/>
      <c r="AG71" s="319" t="e">
        <f t="shared" si="19"/>
        <v>#DIV/0!</v>
      </c>
      <c r="AH71" s="319" t="e">
        <f t="shared" si="23"/>
        <v>#DIV/0!</v>
      </c>
      <c r="AI71" s="319" t="e">
        <f t="shared" si="11"/>
        <v>#DIV/0!</v>
      </c>
      <c r="AJ71" s="319" t="e">
        <f t="shared" si="24"/>
        <v>#DIV/0!</v>
      </c>
      <c r="AK71" s="74">
        <f t="shared" si="25"/>
        <v>0</v>
      </c>
      <c r="AL71" s="74">
        <f t="shared" si="26"/>
        <v>0</v>
      </c>
    </row>
    <row r="72" spans="1:38" ht="30" customHeight="1" x14ac:dyDescent="0.2">
      <c r="A72" s="46">
        <f t="shared" si="27"/>
        <v>57</v>
      </c>
      <c r="B72" s="165">
        <f t="shared" si="20"/>
        <v>57</v>
      </c>
      <c r="C72" s="185">
        <f t="shared" si="28"/>
        <v>0</v>
      </c>
      <c r="D72" s="164"/>
      <c r="E72" s="322">
        <f>IF(B72='Purchase Sales'!A$22,'Purchase Sales'!C$22)+IF(Inventory!B72='Purchase Sales'!A$23,'Purchase Sales'!C$23)+IF(Inventory!B72='Purchase Sales'!A$24,'Purchase Sales'!C$24)+IF(Inventory!B72='Purchase Sales'!A$25,'Purchase Sales'!C$25)+IF(Inventory!B72='Purchase Sales'!A$26,'Purchase Sales'!C$26)+IF(Inventory!B72='Purchase Sales'!A$27,'Purchase Sales'!C$27)+IF(Inventory!B72='Purchase Sales'!A$28,'Purchase Sales'!C$28)+IF(Inventory!B72='Purchase Sales'!A$29,'Purchase Sales'!C$29)+IF(Inventory!B72='Purchase Sales'!A$30,'Purchase Sales'!C$30)+IF(Inventory!B72='Purchase Sales'!A$31,'Purchase Sales'!C$31)+IF(Inventory!B72='Purchase Sales'!A$32,'Purchase Sales'!C$32)+IF(Inventory!B72='Purchase Sales'!A$33,'Purchase Sales'!C$33)+IF(Inventory!B72='Purchase Sales'!A$34,'Purchase Sales'!C$34)+IF(Inventory!B72='Purchase Sales'!A$35,'Purchase Sales'!C$35)+IF(Inventory!B72='Purchase Sales'!A$36,'Purchase Sales'!C$36)+IF(Inventory!B72='Purchase Sales'!A$37,'Purchase Sales'!C$37)+IF(Inventory!B72='Purchase Sales'!A$38,'Purchase Sales'!C$38)+IF(Inventory!B72='Purchase Sales'!A$39,'Purchase Sales'!C$39)+IF(Inventory!B72='Purchase Sales'!A$40,'Purchase Sales'!C$40)+IF(Inventory!B72='Purchase Sales'!A$41,'Purchase Sales'!C$41)+IF(Inventory!B72='Purchase Sales'!A$42,'Purchase Sales'!C$42)</f>
        <v>0</v>
      </c>
      <c r="F72" s="330"/>
      <c r="G72" s="172"/>
      <c r="H72" s="172"/>
      <c r="I72" s="320"/>
      <c r="J72" s="304" t="e">
        <f t="shared" si="13"/>
        <v>#DIV/0!</v>
      </c>
      <c r="K72" s="331"/>
      <c r="L72" s="336"/>
      <c r="M72" s="304" t="str">
        <f t="shared" si="14"/>
        <v>L</v>
      </c>
      <c r="N72" s="305" t="e">
        <f t="shared" si="18"/>
        <v>#DIV/0!</v>
      </c>
      <c r="O72" s="313"/>
      <c r="P72" s="304" t="str">
        <f t="shared" si="15"/>
        <v xml:space="preserve">W </v>
      </c>
      <c r="Q72" s="305" t="e">
        <f t="shared" si="9"/>
        <v>#DIV/0!</v>
      </c>
      <c r="R72" s="313">
        <v>3</v>
      </c>
      <c r="S72" s="317" t="e">
        <f t="shared" si="21"/>
        <v>#DIV/0!</v>
      </c>
      <c r="T72" s="318" t="e">
        <f t="shared" si="10"/>
        <v>#DIV/0!</v>
      </c>
      <c r="U72" s="313"/>
      <c r="V72" s="317" t="e">
        <f t="shared" si="22"/>
        <v>#DIV/0!</v>
      </c>
      <c r="W72" s="341" t="e">
        <f t="shared" si="16"/>
        <v>#DIV/0!</v>
      </c>
      <c r="X72" s="345">
        <v>1</v>
      </c>
      <c r="Y72" s="324"/>
      <c r="Z72" s="313"/>
      <c r="AA72" s="313">
        <v>4</v>
      </c>
      <c r="AB72" s="173"/>
      <c r="AC72" s="174"/>
      <c r="AD72" s="174"/>
      <c r="AE72" s="175"/>
      <c r="AF72" s="319"/>
      <c r="AG72" s="319" t="e">
        <f t="shared" si="19"/>
        <v>#DIV/0!</v>
      </c>
      <c r="AH72" s="319" t="e">
        <f t="shared" si="23"/>
        <v>#DIV/0!</v>
      </c>
      <c r="AI72" s="319" t="e">
        <f t="shared" si="11"/>
        <v>#DIV/0!</v>
      </c>
      <c r="AJ72" s="319" t="e">
        <f t="shared" si="24"/>
        <v>#DIV/0!</v>
      </c>
      <c r="AK72" s="74">
        <f t="shared" si="25"/>
        <v>0</v>
      </c>
      <c r="AL72" s="74">
        <f t="shared" si="26"/>
        <v>0</v>
      </c>
    </row>
    <row r="73" spans="1:38" ht="30" customHeight="1" x14ac:dyDescent="0.2">
      <c r="A73" s="46">
        <f t="shared" si="27"/>
        <v>58</v>
      </c>
      <c r="B73" s="165">
        <f t="shared" si="20"/>
        <v>58</v>
      </c>
      <c r="C73" s="185">
        <f t="shared" si="28"/>
        <v>0</v>
      </c>
      <c r="D73" s="164"/>
      <c r="E73" s="322">
        <f>IF(B73='Purchase Sales'!A$22,'Purchase Sales'!C$22)+IF(Inventory!B73='Purchase Sales'!A$23,'Purchase Sales'!C$23)+IF(Inventory!B73='Purchase Sales'!A$24,'Purchase Sales'!C$24)+IF(Inventory!B73='Purchase Sales'!A$25,'Purchase Sales'!C$25)+IF(Inventory!B73='Purchase Sales'!A$26,'Purchase Sales'!C$26)+IF(Inventory!B73='Purchase Sales'!A$27,'Purchase Sales'!C$27)+IF(Inventory!B73='Purchase Sales'!A$28,'Purchase Sales'!C$28)+IF(Inventory!B73='Purchase Sales'!A$29,'Purchase Sales'!C$29)+IF(Inventory!B73='Purchase Sales'!A$30,'Purchase Sales'!C$30)+IF(Inventory!B73='Purchase Sales'!A$31,'Purchase Sales'!C$31)+IF(Inventory!B73='Purchase Sales'!A$32,'Purchase Sales'!C$32)+IF(Inventory!B73='Purchase Sales'!A$33,'Purchase Sales'!C$33)+IF(Inventory!B73='Purchase Sales'!A$34,'Purchase Sales'!C$34)+IF(Inventory!B73='Purchase Sales'!A$35,'Purchase Sales'!C$35)+IF(Inventory!B73='Purchase Sales'!A$36,'Purchase Sales'!C$36)+IF(Inventory!B73='Purchase Sales'!A$37,'Purchase Sales'!C$37)+IF(Inventory!B73='Purchase Sales'!A$38,'Purchase Sales'!C$38)+IF(Inventory!B73='Purchase Sales'!A$39,'Purchase Sales'!C$39)+IF(Inventory!B73='Purchase Sales'!A$40,'Purchase Sales'!C$40)+IF(Inventory!B73='Purchase Sales'!A$41,'Purchase Sales'!C$41)+IF(Inventory!B73='Purchase Sales'!A$42,'Purchase Sales'!C$42)</f>
        <v>0</v>
      </c>
      <c r="F73" s="330"/>
      <c r="G73" s="172"/>
      <c r="H73" s="172"/>
      <c r="I73" s="320"/>
      <c r="J73" s="304" t="e">
        <f t="shared" si="13"/>
        <v>#DIV/0!</v>
      </c>
      <c r="K73" s="331"/>
      <c r="L73" s="336"/>
      <c r="M73" s="304" t="str">
        <f t="shared" si="14"/>
        <v>L</v>
      </c>
      <c r="N73" s="305" t="e">
        <f t="shared" si="18"/>
        <v>#DIV/0!</v>
      </c>
      <c r="O73" s="313"/>
      <c r="P73" s="304" t="str">
        <f t="shared" si="15"/>
        <v xml:space="preserve">W </v>
      </c>
      <c r="Q73" s="305" t="e">
        <f t="shared" si="9"/>
        <v>#DIV/0!</v>
      </c>
      <c r="R73" s="313"/>
      <c r="S73" s="317" t="e">
        <f t="shared" si="21"/>
        <v>#DIV/0!</v>
      </c>
      <c r="T73" s="318" t="e">
        <f t="shared" si="10"/>
        <v>#DIV/0!</v>
      </c>
      <c r="U73" s="313"/>
      <c r="V73" s="317" t="e">
        <f t="shared" si="22"/>
        <v>#DIV/0!</v>
      </c>
      <c r="W73" s="341" t="e">
        <f t="shared" si="16"/>
        <v>#DIV/0!</v>
      </c>
      <c r="X73" s="345"/>
      <c r="Y73" s="324"/>
      <c r="Z73" s="313"/>
      <c r="AA73" s="313"/>
      <c r="AB73" s="173"/>
      <c r="AC73" s="174"/>
      <c r="AD73" s="174"/>
      <c r="AE73" s="175"/>
      <c r="AF73" s="319"/>
      <c r="AG73" s="319" t="e">
        <f t="shared" si="19"/>
        <v>#DIV/0!</v>
      </c>
      <c r="AH73" s="319" t="e">
        <f t="shared" si="23"/>
        <v>#DIV/0!</v>
      </c>
      <c r="AI73" s="319" t="e">
        <f t="shared" si="11"/>
        <v>#DIV/0!</v>
      </c>
      <c r="AJ73" s="319" t="e">
        <f t="shared" si="24"/>
        <v>#DIV/0!</v>
      </c>
      <c r="AK73" s="74">
        <f t="shared" si="25"/>
        <v>0</v>
      </c>
      <c r="AL73" s="74">
        <f t="shared" si="26"/>
        <v>0</v>
      </c>
    </row>
    <row r="74" spans="1:38" ht="30" customHeight="1" x14ac:dyDescent="0.2">
      <c r="A74" s="46">
        <f t="shared" si="27"/>
        <v>59</v>
      </c>
      <c r="B74" s="165">
        <f t="shared" si="20"/>
        <v>59</v>
      </c>
      <c r="C74" s="185">
        <f t="shared" si="28"/>
        <v>0</v>
      </c>
      <c r="D74" s="164"/>
      <c r="E74" s="322">
        <f>IF(B74='Purchase Sales'!A$22,'Purchase Sales'!C$22)+IF(Inventory!B74='Purchase Sales'!A$23,'Purchase Sales'!C$23)+IF(Inventory!B74='Purchase Sales'!A$24,'Purchase Sales'!C$24)+IF(Inventory!B74='Purchase Sales'!A$25,'Purchase Sales'!C$25)+IF(Inventory!B74='Purchase Sales'!A$26,'Purchase Sales'!C$26)+IF(Inventory!B74='Purchase Sales'!A$27,'Purchase Sales'!C$27)+IF(Inventory!B74='Purchase Sales'!A$28,'Purchase Sales'!C$28)+IF(Inventory!B74='Purchase Sales'!A$29,'Purchase Sales'!C$29)+IF(Inventory!B74='Purchase Sales'!A$30,'Purchase Sales'!C$30)+IF(Inventory!B74='Purchase Sales'!A$31,'Purchase Sales'!C$31)+IF(Inventory!B74='Purchase Sales'!A$32,'Purchase Sales'!C$32)+IF(Inventory!B74='Purchase Sales'!A$33,'Purchase Sales'!C$33)+IF(Inventory!B74='Purchase Sales'!A$34,'Purchase Sales'!C$34)+IF(Inventory!B74='Purchase Sales'!A$35,'Purchase Sales'!C$35)+IF(Inventory!B74='Purchase Sales'!A$36,'Purchase Sales'!C$36)+IF(Inventory!B74='Purchase Sales'!A$37,'Purchase Sales'!C$37)+IF(Inventory!B74='Purchase Sales'!A$38,'Purchase Sales'!C$38)+IF(Inventory!B74='Purchase Sales'!A$39,'Purchase Sales'!C$39)+IF(Inventory!B74='Purchase Sales'!A$40,'Purchase Sales'!C$40)+IF(Inventory!B74='Purchase Sales'!A$41,'Purchase Sales'!C$41)+IF(Inventory!B74='Purchase Sales'!A$42,'Purchase Sales'!C$42)</f>
        <v>0</v>
      </c>
      <c r="F74" s="330"/>
      <c r="G74" s="172"/>
      <c r="H74" s="172"/>
      <c r="I74" s="320"/>
      <c r="J74" s="304" t="e">
        <f t="shared" si="13"/>
        <v>#DIV/0!</v>
      </c>
      <c r="K74" s="331"/>
      <c r="L74" s="336"/>
      <c r="M74" s="304" t="str">
        <f t="shared" si="14"/>
        <v>L</v>
      </c>
      <c r="N74" s="305" t="e">
        <f t="shared" si="18"/>
        <v>#DIV/0!</v>
      </c>
      <c r="O74" s="313"/>
      <c r="P74" s="304" t="str">
        <f t="shared" si="15"/>
        <v xml:space="preserve">W </v>
      </c>
      <c r="Q74" s="305" t="e">
        <f t="shared" si="9"/>
        <v>#DIV/0!</v>
      </c>
      <c r="R74" s="313">
        <v>1</v>
      </c>
      <c r="S74" s="317" t="e">
        <f t="shared" si="21"/>
        <v>#DIV/0!</v>
      </c>
      <c r="T74" s="318" t="e">
        <f t="shared" si="10"/>
        <v>#DIV/0!</v>
      </c>
      <c r="U74" s="313"/>
      <c r="V74" s="317" t="e">
        <f t="shared" si="22"/>
        <v>#DIV/0!</v>
      </c>
      <c r="W74" s="341" t="e">
        <f t="shared" si="16"/>
        <v>#DIV/0!</v>
      </c>
      <c r="X74" s="345"/>
      <c r="Y74" s="324"/>
      <c r="Z74" s="313"/>
      <c r="AA74" s="313">
        <v>4</v>
      </c>
      <c r="AB74" s="173"/>
      <c r="AC74" s="174"/>
      <c r="AD74" s="174"/>
      <c r="AE74" s="175"/>
      <c r="AF74" s="319"/>
      <c r="AG74" s="319" t="e">
        <f t="shared" si="19"/>
        <v>#DIV/0!</v>
      </c>
      <c r="AH74" s="319" t="e">
        <f t="shared" si="23"/>
        <v>#DIV/0!</v>
      </c>
      <c r="AI74" s="319" t="e">
        <f t="shared" si="11"/>
        <v>#DIV/0!</v>
      </c>
      <c r="AJ74" s="319" t="e">
        <f t="shared" si="24"/>
        <v>#DIV/0!</v>
      </c>
      <c r="AK74" s="74">
        <f t="shared" si="25"/>
        <v>0</v>
      </c>
      <c r="AL74" s="74">
        <f t="shared" si="26"/>
        <v>0</v>
      </c>
    </row>
    <row r="75" spans="1:38" ht="30" customHeight="1" x14ac:dyDescent="0.2">
      <c r="A75" s="46">
        <f t="shared" si="27"/>
        <v>60</v>
      </c>
      <c r="B75" s="165">
        <f t="shared" si="20"/>
        <v>60</v>
      </c>
      <c r="C75" s="185">
        <f t="shared" si="28"/>
        <v>0</v>
      </c>
      <c r="D75" s="164"/>
      <c r="E75" s="322">
        <f>IF(B75='Purchase Sales'!A$22,'Purchase Sales'!C$22)+IF(Inventory!B75='Purchase Sales'!A$23,'Purchase Sales'!C$23)+IF(Inventory!B75='Purchase Sales'!A$24,'Purchase Sales'!C$24)+IF(Inventory!B75='Purchase Sales'!A$25,'Purchase Sales'!C$25)+IF(Inventory!B75='Purchase Sales'!A$26,'Purchase Sales'!C$26)+IF(Inventory!B75='Purchase Sales'!A$27,'Purchase Sales'!C$27)+IF(Inventory!B75='Purchase Sales'!A$28,'Purchase Sales'!C$28)+IF(Inventory!B75='Purchase Sales'!A$29,'Purchase Sales'!C$29)+IF(Inventory!B75='Purchase Sales'!A$30,'Purchase Sales'!C$30)+IF(Inventory!B75='Purchase Sales'!A$31,'Purchase Sales'!C$31)+IF(Inventory!B75='Purchase Sales'!A$32,'Purchase Sales'!C$32)+IF(Inventory!B75='Purchase Sales'!A$33,'Purchase Sales'!C$33)+IF(Inventory!B75='Purchase Sales'!A$34,'Purchase Sales'!C$34)+IF(Inventory!B75='Purchase Sales'!A$35,'Purchase Sales'!C$35)+IF(Inventory!B75='Purchase Sales'!A$36,'Purchase Sales'!C$36)+IF(Inventory!B75='Purchase Sales'!A$37,'Purchase Sales'!C$37)+IF(Inventory!B75='Purchase Sales'!A$38,'Purchase Sales'!C$38)+IF(Inventory!B75='Purchase Sales'!A$39,'Purchase Sales'!C$39)+IF(Inventory!B75='Purchase Sales'!A$40,'Purchase Sales'!C$40)+IF(Inventory!B75='Purchase Sales'!A$41,'Purchase Sales'!C$41)+IF(Inventory!B75='Purchase Sales'!A$42,'Purchase Sales'!C$42)</f>
        <v>0</v>
      </c>
      <c r="F75" s="330"/>
      <c r="G75" s="172"/>
      <c r="H75" s="172"/>
      <c r="I75" s="320"/>
      <c r="J75" s="304" t="e">
        <f t="shared" si="13"/>
        <v>#DIV/0!</v>
      </c>
      <c r="K75" s="331"/>
      <c r="L75" s="336"/>
      <c r="M75" s="304" t="str">
        <f t="shared" si="14"/>
        <v>L</v>
      </c>
      <c r="N75" s="305" t="e">
        <f t="shared" si="18"/>
        <v>#DIV/0!</v>
      </c>
      <c r="O75" s="313"/>
      <c r="P75" s="304" t="str">
        <f t="shared" si="15"/>
        <v xml:space="preserve">W </v>
      </c>
      <c r="Q75" s="305" t="e">
        <f t="shared" si="9"/>
        <v>#DIV/0!</v>
      </c>
      <c r="R75" s="313"/>
      <c r="S75" s="317" t="e">
        <f t="shared" si="21"/>
        <v>#DIV/0!</v>
      </c>
      <c r="T75" s="318" t="e">
        <f t="shared" si="10"/>
        <v>#DIV/0!</v>
      </c>
      <c r="U75" s="313"/>
      <c r="V75" s="317" t="e">
        <f t="shared" si="22"/>
        <v>#DIV/0!</v>
      </c>
      <c r="W75" s="341" t="e">
        <f t="shared" si="16"/>
        <v>#DIV/0!</v>
      </c>
      <c r="X75" s="345"/>
      <c r="Y75" s="324"/>
      <c r="Z75" s="313"/>
      <c r="AA75" s="313"/>
      <c r="AB75" s="173"/>
      <c r="AC75" s="174"/>
      <c r="AD75" s="174"/>
      <c r="AE75" s="175"/>
      <c r="AF75" s="319"/>
      <c r="AG75" s="319" t="e">
        <f t="shared" si="19"/>
        <v>#DIV/0!</v>
      </c>
      <c r="AH75" s="319" t="e">
        <f t="shared" si="23"/>
        <v>#DIV/0!</v>
      </c>
      <c r="AI75" s="319" t="e">
        <f t="shared" si="11"/>
        <v>#DIV/0!</v>
      </c>
      <c r="AJ75" s="319" t="e">
        <f t="shared" si="24"/>
        <v>#DIV/0!</v>
      </c>
      <c r="AK75" s="74">
        <f t="shared" si="25"/>
        <v>0</v>
      </c>
      <c r="AL75" s="74">
        <f t="shared" si="26"/>
        <v>0</v>
      </c>
    </row>
    <row r="76" spans="1:38" ht="30" customHeight="1" x14ac:dyDescent="0.2">
      <c r="A76" s="46">
        <f>A75+1</f>
        <v>61</v>
      </c>
      <c r="B76" s="165">
        <f>B75+1</f>
        <v>61</v>
      </c>
      <c r="C76" s="185">
        <f t="shared" si="28"/>
        <v>0</v>
      </c>
      <c r="D76" s="164"/>
      <c r="E76" s="322">
        <f>IF(B76='Purchase Sales'!A$22,'Purchase Sales'!C$22)+IF(Inventory!B76='Purchase Sales'!A$23,'Purchase Sales'!C$23)+IF(Inventory!B76='Purchase Sales'!A$24,'Purchase Sales'!C$24)+IF(Inventory!B76='Purchase Sales'!A$25,'Purchase Sales'!C$25)+IF(Inventory!B76='Purchase Sales'!A$26,'Purchase Sales'!C$26)+IF(Inventory!B76='Purchase Sales'!A$27,'Purchase Sales'!C$27)+IF(Inventory!B76='Purchase Sales'!A$28,'Purchase Sales'!C$28)+IF(Inventory!B76='Purchase Sales'!A$29,'Purchase Sales'!C$29)+IF(Inventory!B76='Purchase Sales'!A$30,'Purchase Sales'!C$30)+IF(Inventory!B76='Purchase Sales'!A$31,'Purchase Sales'!C$31)+IF(Inventory!B76='Purchase Sales'!A$32,'Purchase Sales'!C$32)+IF(Inventory!B76='Purchase Sales'!A$33,'Purchase Sales'!C$33)+IF(Inventory!B76='Purchase Sales'!A$34,'Purchase Sales'!C$34)+IF(Inventory!B76='Purchase Sales'!A$35,'Purchase Sales'!C$35)+IF(Inventory!B76='Purchase Sales'!A$36,'Purchase Sales'!C$36)+IF(Inventory!B76='Purchase Sales'!A$37,'Purchase Sales'!C$37)+IF(Inventory!B76='Purchase Sales'!A$38,'Purchase Sales'!C$38)+IF(Inventory!B76='Purchase Sales'!A$39,'Purchase Sales'!C$39)+IF(Inventory!B76='Purchase Sales'!A$40,'Purchase Sales'!C$40)+IF(Inventory!B76='Purchase Sales'!A$41,'Purchase Sales'!C$41)+IF(Inventory!B76='Purchase Sales'!A$42,'Purchase Sales'!C$42)</f>
        <v>0</v>
      </c>
      <c r="F76" s="330"/>
      <c r="G76" s="172"/>
      <c r="H76" s="172"/>
      <c r="I76" s="320"/>
      <c r="J76" s="304" t="e">
        <f t="shared" si="13"/>
        <v>#DIV/0!</v>
      </c>
      <c r="K76" s="331"/>
      <c r="L76" s="336"/>
      <c r="M76" s="304" t="str">
        <f t="shared" si="14"/>
        <v>L</v>
      </c>
      <c r="N76" s="305" t="e">
        <f t="shared" si="18"/>
        <v>#DIV/0!</v>
      </c>
      <c r="O76" s="313">
        <v>1</v>
      </c>
      <c r="P76" s="304" t="str">
        <f t="shared" si="15"/>
        <v xml:space="preserve">W </v>
      </c>
      <c r="Q76" s="305" t="e">
        <f t="shared" si="9"/>
        <v>#DIV/0!</v>
      </c>
      <c r="R76" s="313">
        <v>1</v>
      </c>
      <c r="S76" s="317" t="e">
        <f t="shared" si="21"/>
        <v>#DIV/0!</v>
      </c>
      <c r="T76" s="318" t="e">
        <f t="shared" si="10"/>
        <v>#DIV/0!</v>
      </c>
      <c r="U76" s="313"/>
      <c r="V76" s="317" t="e">
        <f t="shared" si="22"/>
        <v>#DIV/0!</v>
      </c>
      <c r="W76" s="341" t="e">
        <f t="shared" si="16"/>
        <v>#DIV/0!</v>
      </c>
      <c r="X76" s="345"/>
      <c r="Y76" s="324"/>
      <c r="Z76" s="313"/>
      <c r="AA76" s="313">
        <v>4</v>
      </c>
      <c r="AB76" s="173"/>
      <c r="AC76" s="174"/>
      <c r="AD76" s="174"/>
      <c r="AE76" s="175"/>
      <c r="AF76" s="319"/>
      <c r="AG76" s="319" t="e">
        <f t="shared" si="19"/>
        <v>#DIV/0!</v>
      </c>
      <c r="AH76" s="319" t="e">
        <f t="shared" si="23"/>
        <v>#DIV/0!</v>
      </c>
      <c r="AI76" s="319" t="e">
        <f t="shared" si="11"/>
        <v>#DIV/0!</v>
      </c>
      <c r="AJ76" s="319" t="e">
        <f t="shared" si="24"/>
        <v>#DIV/0!</v>
      </c>
      <c r="AK76" s="74">
        <f t="shared" si="25"/>
        <v>0</v>
      </c>
      <c r="AL76" s="74">
        <f t="shared" si="26"/>
        <v>0</v>
      </c>
    </row>
    <row r="77" spans="1:38" ht="30" customHeight="1" x14ac:dyDescent="0.2">
      <c r="A77" s="46">
        <f>A76+1</f>
        <v>62</v>
      </c>
      <c r="B77" s="165">
        <f t="shared" ref="B77:B105" si="29">B76+1</f>
        <v>62</v>
      </c>
      <c r="C77" s="185">
        <f t="shared" si="28"/>
        <v>0</v>
      </c>
      <c r="D77" s="164"/>
      <c r="E77" s="322">
        <f>IF(B77='Purchase Sales'!A$22,'Purchase Sales'!C$22)+IF(Inventory!B77='Purchase Sales'!A$23,'Purchase Sales'!C$23)+IF(Inventory!B77='Purchase Sales'!A$24,'Purchase Sales'!C$24)+IF(Inventory!B77='Purchase Sales'!A$25,'Purchase Sales'!C$25)+IF(Inventory!B77='Purchase Sales'!A$26,'Purchase Sales'!C$26)+IF(Inventory!B77='Purchase Sales'!A$27,'Purchase Sales'!C$27)+IF(Inventory!B77='Purchase Sales'!A$28,'Purchase Sales'!C$28)+IF(Inventory!B77='Purchase Sales'!A$29,'Purchase Sales'!C$29)+IF(Inventory!B77='Purchase Sales'!A$30,'Purchase Sales'!C$30)+IF(Inventory!B77='Purchase Sales'!A$31,'Purchase Sales'!C$31)+IF(Inventory!B77='Purchase Sales'!A$32,'Purchase Sales'!C$32)+IF(Inventory!B77='Purchase Sales'!A$33,'Purchase Sales'!C$33)+IF(Inventory!B77='Purchase Sales'!A$34,'Purchase Sales'!C$34)+IF(Inventory!B77='Purchase Sales'!A$35,'Purchase Sales'!C$35)+IF(Inventory!B77='Purchase Sales'!A$36,'Purchase Sales'!C$36)+IF(Inventory!B77='Purchase Sales'!A$37,'Purchase Sales'!C$37)+IF(Inventory!B77='Purchase Sales'!A$38,'Purchase Sales'!C$38)+IF(Inventory!B77='Purchase Sales'!A$39,'Purchase Sales'!C$39)+IF(Inventory!B77='Purchase Sales'!A$40,'Purchase Sales'!C$40)+IF(Inventory!B77='Purchase Sales'!A$41,'Purchase Sales'!C$41)+IF(Inventory!B77='Purchase Sales'!A$42,'Purchase Sales'!C$42)</f>
        <v>0</v>
      </c>
      <c r="F77" s="330"/>
      <c r="G77" s="172"/>
      <c r="H77" s="172"/>
      <c r="I77" s="320"/>
      <c r="J77" s="304" t="e">
        <f t="shared" si="13"/>
        <v>#DIV/0!</v>
      </c>
      <c r="K77" s="331"/>
      <c r="L77" s="336"/>
      <c r="M77" s="304" t="str">
        <f t="shared" si="14"/>
        <v>L</v>
      </c>
      <c r="N77" s="305" t="e">
        <f t="shared" si="18"/>
        <v>#DIV/0!</v>
      </c>
      <c r="O77" s="313">
        <v>2</v>
      </c>
      <c r="P77" s="304" t="str">
        <f t="shared" si="15"/>
        <v xml:space="preserve">W </v>
      </c>
      <c r="Q77" s="305" t="e">
        <f t="shared" si="9"/>
        <v>#DIV/0!</v>
      </c>
      <c r="R77" s="313"/>
      <c r="S77" s="317" t="e">
        <f t="shared" si="21"/>
        <v>#DIV/0!</v>
      </c>
      <c r="T77" s="318" t="e">
        <f t="shared" si="10"/>
        <v>#DIV/0!</v>
      </c>
      <c r="U77" s="313"/>
      <c r="V77" s="317" t="e">
        <f t="shared" si="22"/>
        <v>#DIV/0!</v>
      </c>
      <c r="W77" s="341" t="e">
        <f t="shared" si="16"/>
        <v>#DIV/0!</v>
      </c>
      <c r="X77" s="345"/>
      <c r="Y77" s="324"/>
      <c r="Z77" s="313"/>
      <c r="AA77" s="313"/>
      <c r="AB77" s="173"/>
      <c r="AC77" s="174"/>
      <c r="AD77" s="174"/>
      <c r="AE77" s="175"/>
      <c r="AF77" s="319"/>
      <c r="AG77" s="319" t="e">
        <f t="shared" ref="AG77:AG108" si="30">L77*N77*AD$5</f>
        <v>#DIV/0!</v>
      </c>
      <c r="AH77" s="319" t="e">
        <f t="shared" si="23"/>
        <v>#DIV/0!</v>
      </c>
      <c r="AI77" s="319" t="e">
        <f t="shared" si="11"/>
        <v>#DIV/0!</v>
      </c>
      <c r="AJ77" s="319" t="e">
        <f t="shared" si="24"/>
        <v>#DIV/0!</v>
      </c>
      <c r="AK77" s="74">
        <f t="shared" si="25"/>
        <v>0</v>
      </c>
      <c r="AL77" s="74">
        <f t="shared" si="26"/>
        <v>0</v>
      </c>
    </row>
    <row r="78" spans="1:38" ht="30" customHeight="1" x14ac:dyDescent="0.2">
      <c r="A78" s="46">
        <f t="shared" ref="A78:A105" si="31">A77+1</f>
        <v>63</v>
      </c>
      <c r="B78" s="165">
        <f t="shared" si="29"/>
        <v>63</v>
      </c>
      <c r="C78" s="185">
        <f t="shared" si="28"/>
        <v>0</v>
      </c>
      <c r="D78" s="164"/>
      <c r="E78" s="322">
        <f>IF(B78='Purchase Sales'!A$22,'Purchase Sales'!C$22)+IF(Inventory!B78='Purchase Sales'!A$23,'Purchase Sales'!C$23)+IF(Inventory!B78='Purchase Sales'!A$24,'Purchase Sales'!C$24)+IF(Inventory!B78='Purchase Sales'!A$25,'Purchase Sales'!C$25)+IF(Inventory!B78='Purchase Sales'!A$26,'Purchase Sales'!C$26)+IF(Inventory!B78='Purchase Sales'!A$27,'Purchase Sales'!C$27)+IF(Inventory!B78='Purchase Sales'!A$28,'Purchase Sales'!C$28)+IF(Inventory!B78='Purchase Sales'!A$29,'Purchase Sales'!C$29)+IF(Inventory!B78='Purchase Sales'!A$30,'Purchase Sales'!C$30)+IF(Inventory!B78='Purchase Sales'!A$31,'Purchase Sales'!C$31)+IF(Inventory!B78='Purchase Sales'!A$32,'Purchase Sales'!C$32)+IF(Inventory!B78='Purchase Sales'!A$33,'Purchase Sales'!C$33)+IF(Inventory!B78='Purchase Sales'!A$34,'Purchase Sales'!C$34)+IF(Inventory!B78='Purchase Sales'!A$35,'Purchase Sales'!C$35)+IF(Inventory!B78='Purchase Sales'!A$36,'Purchase Sales'!C$36)+IF(Inventory!B78='Purchase Sales'!A$37,'Purchase Sales'!C$37)+IF(Inventory!B78='Purchase Sales'!A$38,'Purchase Sales'!C$38)+IF(Inventory!B78='Purchase Sales'!A$39,'Purchase Sales'!C$39)+IF(Inventory!B78='Purchase Sales'!A$40,'Purchase Sales'!C$40)+IF(Inventory!B78='Purchase Sales'!A$41,'Purchase Sales'!C$41)+IF(Inventory!B78='Purchase Sales'!A$42,'Purchase Sales'!C$42)</f>
        <v>0</v>
      </c>
      <c r="F78" s="330"/>
      <c r="G78" s="172"/>
      <c r="H78" s="172"/>
      <c r="I78" s="320"/>
      <c r="J78" s="304" t="e">
        <f t="shared" si="13"/>
        <v>#DIV/0!</v>
      </c>
      <c r="K78" s="331"/>
      <c r="L78" s="336"/>
      <c r="M78" s="304" t="str">
        <f t="shared" si="14"/>
        <v>L</v>
      </c>
      <c r="N78" s="305" t="e">
        <f t="shared" si="18"/>
        <v>#DIV/0!</v>
      </c>
      <c r="O78" s="313">
        <v>1</v>
      </c>
      <c r="P78" s="304" t="str">
        <f t="shared" si="15"/>
        <v xml:space="preserve">W </v>
      </c>
      <c r="Q78" s="305" t="e">
        <f t="shared" si="9"/>
        <v>#DIV/0!</v>
      </c>
      <c r="R78" s="313"/>
      <c r="S78" s="317" t="e">
        <f t="shared" si="21"/>
        <v>#DIV/0!</v>
      </c>
      <c r="T78" s="318" t="e">
        <f t="shared" si="10"/>
        <v>#DIV/0!</v>
      </c>
      <c r="U78" s="313"/>
      <c r="V78" s="317" t="e">
        <f t="shared" si="22"/>
        <v>#DIV/0!</v>
      </c>
      <c r="W78" s="341" t="e">
        <f t="shared" si="16"/>
        <v>#DIV/0!</v>
      </c>
      <c r="X78" s="345"/>
      <c r="Y78" s="324"/>
      <c r="Z78" s="313"/>
      <c r="AA78" s="313">
        <v>4</v>
      </c>
      <c r="AB78" s="173"/>
      <c r="AC78" s="174"/>
      <c r="AD78" s="174"/>
      <c r="AE78" s="175"/>
      <c r="AF78" s="319"/>
      <c r="AG78" s="319" t="e">
        <f t="shared" si="30"/>
        <v>#DIV/0!</v>
      </c>
      <c r="AH78" s="319" t="e">
        <f t="shared" si="23"/>
        <v>#DIV/0!</v>
      </c>
      <c r="AI78" s="319" t="e">
        <f t="shared" si="11"/>
        <v>#DIV/0!</v>
      </c>
      <c r="AJ78" s="319" t="e">
        <f t="shared" si="24"/>
        <v>#DIV/0!</v>
      </c>
      <c r="AK78" s="74">
        <f t="shared" si="25"/>
        <v>0</v>
      </c>
      <c r="AL78" s="74">
        <f t="shared" si="26"/>
        <v>0</v>
      </c>
    </row>
    <row r="79" spans="1:38" ht="30" customHeight="1" x14ac:dyDescent="0.2">
      <c r="A79" s="46">
        <f t="shared" si="31"/>
        <v>64</v>
      </c>
      <c r="B79" s="165">
        <f t="shared" si="29"/>
        <v>64</v>
      </c>
      <c r="C79" s="185">
        <f t="shared" si="28"/>
        <v>0</v>
      </c>
      <c r="D79" s="164"/>
      <c r="E79" s="322">
        <f>IF(B79='Purchase Sales'!A$22,'Purchase Sales'!C$22)+IF(Inventory!B79='Purchase Sales'!A$23,'Purchase Sales'!C$23)+IF(Inventory!B79='Purchase Sales'!A$24,'Purchase Sales'!C$24)+IF(Inventory!B79='Purchase Sales'!A$25,'Purchase Sales'!C$25)+IF(Inventory!B79='Purchase Sales'!A$26,'Purchase Sales'!C$26)+IF(Inventory!B79='Purchase Sales'!A$27,'Purchase Sales'!C$27)+IF(Inventory!B79='Purchase Sales'!A$28,'Purchase Sales'!C$28)+IF(Inventory!B79='Purchase Sales'!A$29,'Purchase Sales'!C$29)+IF(Inventory!B79='Purchase Sales'!A$30,'Purchase Sales'!C$30)+IF(Inventory!B79='Purchase Sales'!A$31,'Purchase Sales'!C$31)+IF(Inventory!B79='Purchase Sales'!A$32,'Purchase Sales'!C$32)+IF(Inventory!B79='Purchase Sales'!A$33,'Purchase Sales'!C$33)+IF(Inventory!B79='Purchase Sales'!A$34,'Purchase Sales'!C$34)+IF(Inventory!B79='Purchase Sales'!A$35,'Purchase Sales'!C$35)+IF(Inventory!B79='Purchase Sales'!A$36,'Purchase Sales'!C$36)+IF(Inventory!B79='Purchase Sales'!A$37,'Purchase Sales'!C$37)+IF(Inventory!B79='Purchase Sales'!A$38,'Purchase Sales'!C$38)+IF(Inventory!B79='Purchase Sales'!A$39,'Purchase Sales'!C$39)+IF(Inventory!B79='Purchase Sales'!A$40,'Purchase Sales'!C$40)+IF(Inventory!B79='Purchase Sales'!A$41,'Purchase Sales'!C$41)+IF(Inventory!B79='Purchase Sales'!A$42,'Purchase Sales'!C$42)</f>
        <v>0</v>
      </c>
      <c r="F79" s="330"/>
      <c r="G79" s="172"/>
      <c r="H79" s="172"/>
      <c r="I79" s="320" t="s">
        <v>173</v>
      </c>
      <c r="J79" s="304" t="e">
        <f t="shared" si="13"/>
        <v>#DIV/0!</v>
      </c>
      <c r="K79" s="331"/>
      <c r="L79" s="336"/>
      <c r="M79" s="304" t="str">
        <f t="shared" si="14"/>
        <v>L</v>
      </c>
      <c r="N79" s="305" t="e">
        <f t="shared" si="18"/>
        <v>#DIV/0!</v>
      </c>
      <c r="O79" s="313">
        <v>1</v>
      </c>
      <c r="P79" s="304" t="str">
        <f t="shared" si="15"/>
        <v xml:space="preserve">W </v>
      </c>
      <c r="Q79" s="305" t="e">
        <f t="shared" si="9"/>
        <v>#DIV/0!</v>
      </c>
      <c r="R79" s="313"/>
      <c r="S79" s="317" t="e">
        <f t="shared" ref="S79:S110" si="32">IF(J79&lt;100,Q$6,0)</f>
        <v>#DIV/0!</v>
      </c>
      <c r="T79" s="318" t="e">
        <f t="shared" si="10"/>
        <v>#DIV/0!</v>
      </c>
      <c r="U79" s="313">
        <v>1</v>
      </c>
      <c r="V79" s="317" t="e">
        <f t="shared" ref="V79:V110" si="33">IF(J79&lt;100,Q$8,0)</f>
        <v>#DIV/0!</v>
      </c>
      <c r="W79" s="341" t="e">
        <f t="shared" si="16"/>
        <v>#DIV/0!</v>
      </c>
      <c r="X79" s="345"/>
      <c r="Y79" s="324"/>
      <c r="Z79" s="313"/>
      <c r="AA79" s="313"/>
      <c r="AB79" s="173"/>
      <c r="AC79" s="174"/>
      <c r="AD79" s="174"/>
      <c r="AE79" s="175"/>
      <c r="AF79" s="319"/>
      <c r="AG79" s="319" t="e">
        <f t="shared" si="30"/>
        <v>#DIV/0!</v>
      </c>
      <c r="AH79" s="319" t="e">
        <f t="shared" ref="AH79:AH110" si="34">O79*Q79*$AD$8</f>
        <v>#DIV/0!</v>
      </c>
      <c r="AI79" s="319" t="e">
        <f t="shared" si="11"/>
        <v>#DIV/0!</v>
      </c>
      <c r="AJ79" s="319" t="e">
        <f t="shared" ref="AJ79:AJ110" si="35">W79*U79*AD$7</f>
        <v>#DIV/0!</v>
      </c>
      <c r="AK79" s="74">
        <f t="shared" ref="AK79:AK110" si="36">IF(Y79=2,Z79*AD$9,0)</f>
        <v>0</v>
      </c>
      <c r="AL79" s="74">
        <f t="shared" ref="AL79:AL110" si="37">IF(Y79=1,Z79*AD$10,0)</f>
        <v>0</v>
      </c>
    </row>
    <row r="80" spans="1:38" ht="30" customHeight="1" x14ac:dyDescent="0.2">
      <c r="A80" s="46">
        <f t="shared" si="31"/>
        <v>65</v>
      </c>
      <c r="B80" s="165">
        <f t="shared" si="29"/>
        <v>65</v>
      </c>
      <c r="C80" s="185">
        <f t="shared" ref="C80:C111" si="38">C79+D80-E80-F80</f>
        <v>0</v>
      </c>
      <c r="D80" s="164"/>
      <c r="E80" s="322">
        <f>IF(B80='Purchase Sales'!A$22,'Purchase Sales'!C$22)+IF(Inventory!B80='Purchase Sales'!A$23,'Purchase Sales'!C$23)+IF(Inventory!B80='Purchase Sales'!A$24,'Purchase Sales'!C$24)+IF(Inventory!B80='Purchase Sales'!A$25,'Purchase Sales'!C$25)+IF(Inventory!B80='Purchase Sales'!A$26,'Purchase Sales'!C$26)+IF(Inventory!B80='Purchase Sales'!A$27,'Purchase Sales'!C$27)+IF(Inventory!B80='Purchase Sales'!A$28,'Purchase Sales'!C$28)+IF(Inventory!B80='Purchase Sales'!A$29,'Purchase Sales'!C$29)+IF(Inventory!B80='Purchase Sales'!A$30,'Purchase Sales'!C$30)+IF(Inventory!B80='Purchase Sales'!A$31,'Purchase Sales'!C$31)+IF(Inventory!B80='Purchase Sales'!A$32,'Purchase Sales'!C$32)+IF(Inventory!B80='Purchase Sales'!A$33,'Purchase Sales'!C$33)+IF(Inventory!B80='Purchase Sales'!A$34,'Purchase Sales'!C$34)+IF(Inventory!B80='Purchase Sales'!A$35,'Purchase Sales'!C$35)+IF(Inventory!B80='Purchase Sales'!A$36,'Purchase Sales'!C$36)+IF(Inventory!B80='Purchase Sales'!A$37,'Purchase Sales'!C$37)+IF(Inventory!B80='Purchase Sales'!A$38,'Purchase Sales'!C$38)+IF(Inventory!B80='Purchase Sales'!A$39,'Purchase Sales'!C$39)+IF(Inventory!B80='Purchase Sales'!A$40,'Purchase Sales'!C$40)+IF(Inventory!B80='Purchase Sales'!A$41,'Purchase Sales'!C$41)+IF(Inventory!B80='Purchase Sales'!A$42,'Purchase Sales'!C$42)</f>
        <v>0</v>
      </c>
      <c r="F80" s="330"/>
      <c r="G80" s="172"/>
      <c r="H80" s="172"/>
      <c r="I80" s="320"/>
      <c r="J80" s="304" t="e">
        <f t="shared" si="13"/>
        <v>#DIV/0!</v>
      </c>
      <c r="K80" s="331"/>
      <c r="L80" s="336"/>
      <c r="M80" s="304" t="str">
        <f t="shared" si="14"/>
        <v>L</v>
      </c>
      <c r="N80" s="305" t="e">
        <f t="shared" ref="N80:N143" si="39">J80/15</f>
        <v>#DIV/0!</v>
      </c>
      <c r="O80" s="313"/>
      <c r="P80" s="304" t="str">
        <f t="shared" si="15"/>
        <v xml:space="preserve">W </v>
      </c>
      <c r="Q80" s="305" t="e">
        <f t="shared" ref="Q80:Q143" si="40">J80/10</f>
        <v>#DIV/0!</v>
      </c>
      <c r="R80" s="313"/>
      <c r="S80" s="317" t="e">
        <f t="shared" si="32"/>
        <v>#DIV/0!</v>
      </c>
      <c r="T80" s="318" t="e">
        <f t="shared" ref="T80:T143" si="41">J80/45*3</f>
        <v>#DIV/0!</v>
      </c>
      <c r="U80" s="313"/>
      <c r="V80" s="317" t="e">
        <f t="shared" si="33"/>
        <v>#DIV/0!</v>
      </c>
      <c r="W80" s="341" t="e">
        <f t="shared" ref="W80:W143" si="42">J80/45*1</f>
        <v>#DIV/0!</v>
      </c>
      <c r="X80" s="345"/>
      <c r="Y80" s="324"/>
      <c r="Z80" s="313"/>
      <c r="AA80" s="313"/>
      <c r="AB80" s="173"/>
      <c r="AC80" s="174"/>
      <c r="AD80" s="174"/>
      <c r="AE80" s="175"/>
      <c r="AF80" s="319"/>
      <c r="AG80" s="319" t="e">
        <f t="shared" si="30"/>
        <v>#DIV/0!</v>
      </c>
      <c r="AH80" s="319" t="e">
        <f t="shared" si="34"/>
        <v>#DIV/0!</v>
      </c>
      <c r="AI80" s="319" t="e">
        <f t="shared" ref="AI80:AI143" si="43">T80*R80*AD$6</f>
        <v>#DIV/0!</v>
      </c>
      <c r="AJ80" s="319" t="e">
        <f t="shared" si="35"/>
        <v>#DIV/0!</v>
      </c>
      <c r="AK80" s="74">
        <f t="shared" si="36"/>
        <v>0</v>
      </c>
      <c r="AL80" s="74">
        <f t="shared" si="37"/>
        <v>0</v>
      </c>
    </row>
    <row r="81" spans="1:38" ht="30" customHeight="1" x14ac:dyDescent="0.2">
      <c r="A81" s="46">
        <f t="shared" si="31"/>
        <v>66</v>
      </c>
      <c r="B81" s="165">
        <f t="shared" si="29"/>
        <v>66</v>
      </c>
      <c r="C81" s="185">
        <f t="shared" si="38"/>
        <v>0</v>
      </c>
      <c r="D81" s="164"/>
      <c r="E81" s="322">
        <f>IF(B81='Purchase Sales'!A$22,'Purchase Sales'!C$22)+IF(Inventory!B81='Purchase Sales'!A$23,'Purchase Sales'!C$23)+IF(Inventory!B81='Purchase Sales'!A$24,'Purchase Sales'!C$24)+IF(Inventory!B81='Purchase Sales'!A$25,'Purchase Sales'!C$25)+IF(Inventory!B81='Purchase Sales'!A$26,'Purchase Sales'!C$26)+IF(Inventory!B81='Purchase Sales'!A$27,'Purchase Sales'!C$27)+IF(Inventory!B81='Purchase Sales'!A$28,'Purchase Sales'!C$28)+IF(Inventory!B81='Purchase Sales'!A$29,'Purchase Sales'!C$29)+IF(Inventory!B81='Purchase Sales'!A$30,'Purchase Sales'!C$30)+IF(Inventory!B81='Purchase Sales'!A$31,'Purchase Sales'!C$31)+IF(Inventory!B81='Purchase Sales'!A$32,'Purchase Sales'!C$32)+IF(Inventory!B81='Purchase Sales'!A$33,'Purchase Sales'!C$33)+IF(Inventory!B81='Purchase Sales'!A$34,'Purchase Sales'!C$34)+IF(Inventory!B81='Purchase Sales'!A$35,'Purchase Sales'!C$35)+IF(Inventory!B81='Purchase Sales'!A$36,'Purchase Sales'!C$36)+IF(Inventory!B81='Purchase Sales'!A$37,'Purchase Sales'!C$37)+IF(Inventory!B81='Purchase Sales'!A$38,'Purchase Sales'!C$38)+IF(Inventory!B81='Purchase Sales'!A$39,'Purchase Sales'!C$39)+IF(Inventory!B81='Purchase Sales'!A$40,'Purchase Sales'!C$40)+IF(Inventory!B81='Purchase Sales'!A$41,'Purchase Sales'!C$41)+IF(Inventory!B81='Purchase Sales'!A$42,'Purchase Sales'!C$42)</f>
        <v>0</v>
      </c>
      <c r="F81" s="330"/>
      <c r="G81" s="172"/>
      <c r="H81" s="172"/>
      <c r="I81" s="320"/>
      <c r="J81" s="304" t="e">
        <f t="shared" ref="J81:J144" si="44">IF(J80&lt;115,J80+0.85,115)</f>
        <v>#DIV/0!</v>
      </c>
      <c r="K81" s="331"/>
      <c r="L81" s="336"/>
      <c r="M81" s="304" t="str">
        <f t="shared" ref="M81:M144" si="45">M80</f>
        <v>L</v>
      </c>
      <c r="N81" s="305" t="e">
        <f t="shared" si="39"/>
        <v>#DIV/0!</v>
      </c>
      <c r="O81" s="313">
        <v>1</v>
      </c>
      <c r="P81" s="304" t="str">
        <f t="shared" ref="P81:P144" si="46">P80</f>
        <v xml:space="preserve">W </v>
      </c>
      <c r="Q81" s="305" t="e">
        <f t="shared" si="40"/>
        <v>#DIV/0!</v>
      </c>
      <c r="R81" s="313"/>
      <c r="S81" s="317" t="e">
        <f t="shared" si="32"/>
        <v>#DIV/0!</v>
      </c>
      <c r="T81" s="318" t="e">
        <f t="shared" si="41"/>
        <v>#DIV/0!</v>
      </c>
      <c r="U81" s="313"/>
      <c r="V81" s="317" t="e">
        <f t="shared" si="33"/>
        <v>#DIV/0!</v>
      </c>
      <c r="W81" s="341" t="e">
        <f t="shared" si="42"/>
        <v>#DIV/0!</v>
      </c>
      <c r="X81" s="345"/>
      <c r="Y81" s="324"/>
      <c r="Z81" s="313"/>
      <c r="AA81" s="313">
        <v>4</v>
      </c>
      <c r="AB81" s="173"/>
      <c r="AC81" s="174"/>
      <c r="AD81" s="174"/>
      <c r="AE81" s="175"/>
      <c r="AF81" s="319"/>
      <c r="AG81" s="319" t="e">
        <f t="shared" si="30"/>
        <v>#DIV/0!</v>
      </c>
      <c r="AH81" s="319" t="e">
        <f t="shared" si="34"/>
        <v>#DIV/0!</v>
      </c>
      <c r="AI81" s="319" t="e">
        <f t="shared" si="43"/>
        <v>#DIV/0!</v>
      </c>
      <c r="AJ81" s="319" t="e">
        <f t="shared" si="35"/>
        <v>#DIV/0!</v>
      </c>
      <c r="AK81" s="74">
        <f t="shared" si="36"/>
        <v>0</v>
      </c>
      <c r="AL81" s="74">
        <f t="shared" si="37"/>
        <v>0</v>
      </c>
    </row>
    <row r="82" spans="1:38" ht="30" customHeight="1" x14ac:dyDescent="0.2">
      <c r="A82" s="46">
        <f t="shared" si="31"/>
        <v>67</v>
      </c>
      <c r="B82" s="165">
        <f t="shared" si="29"/>
        <v>67</v>
      </c>
      <c r="C82" s="185">
        <f t="shared" si="38"/>
        <v>0</v>
      </c>
      <c r="D82" s="164"/>
      <c r="E82" s="322">
        <f>IF(B82='Purchase Sales'!A$22,'Purchase Sales'!C$22)+IF(Inventory!B82='Purchase Sales'!A$23,'Purchase Sales'!C$23)+IF(Inventory!B82='Purchase Sales'!A$24,'Purchase Sales'!C$24)+IF(Inventory!B82='Purchase Sales'!A$25,'Purchase Sales'!C$25)+IF(Inventory!B82='Purchase Sales'!A$26,'Purchase Sales'!C$26)+IF(Inventory!B82='Purchase Sales'!A$27,'Purchase Sales'!C$27)+IF(Inventory!B82='Purchase Sales'!A$28,'Purchase Sales'!C$28)+IF(Inventory!B82='Purchase Sales'!A$29,'Purchase Sales'!C$29)+IF(Inventory!B82='Purchase Sales'!A$30,'Purchase Sales'!C$30)+IF(Inventory!B82='Purchase Sales'!A$31,'Purchase Sales'!C$31)+IF(Inventory!B82='Purchase Sales'!A$32,'Purchase Sales'!C$32)+IF(Inventory!B82='Purchase Sales'!A$33,'Purchase Sales'!C$33)+IF(Inventory!B82='Purchase Sales'!A$34,'Purchase Sales'!C$34)+IF(Inventory!B82='Purchase Sales'!A$35,'Purchase Sales'!C$35)+IF(Inventory!B82='Purchase Sales'!A$36,'Purchase Sales'!C$36)+IF(Inventory!B82='Purchase Sales'!A$37,'Purchase Sales'!C$37)+IF(Inventory!B82='Purchase Sales'!A$38,'Purchase Sales'!C$38)+IF(Inventory!B82='Purchase Sales'!A$39,'Purchase Sales'!C$39)+IF(Inventory!B82='Purchase Sales'!A$40,'Purchase Sales'!C$40)+IF(Inventory!B82='Purchase Sales'!A$41,'Purchase Sales'!C$41)+IF(Inventory!B82='Purchase Sales'!A$42,'Purchase Sales'!C$42)</f>
        <v>0</v>
      </c>
      <c r="F82" s="330"/>
      <c r="G82" s="172"/>
      <c r="H82" s="172"/>
      <c r="I82" s="320"/>
      <c r="J82" s="304" t="e">
        <f t="shared" si="44"/>
        <v>#DIV/0!</v>
      </c>
      <c r="K82" s="331"/>
      <c r="L82" s="336"/>
      <c r="M82" s="304" t="str">
        <f t="shared" si="45"/>
        <v>L</v>
      </c>
      <c r="N82" s="305" t="e">
        <f t="shared" si="39"/>
        <v>#DIV/0!</v>
      </c>
      <c r="O82" s="313"/>
      <c r="P82" s="304" t="str">
        <f t="shared" si="46"/>
        <v xml:space="preserve">W </v>
      </c>
      <c r="Q82" s="305" t="e">
        <f t="shared" si="40"/>
        <v>#DIV/0!</v>
      </c>
      <c r="R82" s="313">
        <v>1</v>
      </c>
      <c r="S82" s="317" t="e">
        <f t="shared" si="32"/>
        <v>#DIV/0!</v>
      </c>
      <c r="T82" s="318" t="e">
        <f t="shared" si="41"/>
        <v>#DIV/0!</v>
      </c>
      <c r="U82" s="313"/>
      <c r="V82" s="317" t="e">
        <f t="shared" si="33"/>
        <v>#DIV/0!</v>
      </c>
      <c r="W82" s="341" t="e">
        <f t="shared" si="42"/>
        <v>#DIV/0!</v>
      </c>
      <c r="X82" s="345"/>
      <c r="Y82" s="324"/>
      <c r="Z82" s="313"/>
      <c r="AA82" s="313"/>
      <c r="AB82" s="173"/>
      <c r="AC82" s="174"/>
      <c r="AD82" s="174"/>
      <c r="AE82" s="175"/>
      <c r="AF82" s="319"/>
      <c r="AG82" s="319" t="e">
        <f t="shared" si="30"/>
        <v>#DIV/0!</v>
      </c>
      <c r="AH82" s="319" t="e">
        <f t="shared" si="34"/>
        <v>#DIV/0!</v>
      </c>
      <c r="AI82" s="319" t="e">
        <f t="shared" si="43"/>
        <v>#DIV/0!</v>
      </c>
      <c r="AJ82" s="319" t="e">
        <f t="shared" si="35"/>
        <v>#DIV/0!</v>
      </c>
      <c r="AK82" s="74">
        <f t="shared" si="36"/>
        <v>0</v>
      </c>
      <c r="AL82" s="74">
        <f t="shared" si="37"/>
        <v>0</v>
      </c>
    </row>
    <row r="83" spans="1:38" ht="30" customHeight="1" x14ac:dyDescent="0.2">
      <c r="A83" s="46">
        <f t="shared" si="31"/>
        <v>68</v>
      </c>
      <c r="B83" s="165">
        <f t="shared" si="29"/>
        <v>68</v>
      </c>
      <c r="C83" s="185">
        <f t="shared" si="38"/>
        <v>0</v>
      </c>
      <c r="D83" s="164"/>
      <c r="E83" s="322">
        <f>IF(B83='Purchase Sales'!A$22,'Purchase Sales'!C$22)+IF(Inventory!B83='Purchase Sales'!A$23,'Purchase Sales'!C$23)+IF(Inventory!B83='Purchase Sales'!A$24,'Purchase Sales'!C$24)+IF(Inventory!B83='Purchase Sales'!A$25,'Purchase Sales'!C$25)+IF(Inventory!B83='Purchase Sales'!A$26,'Purchase Sales'!C$26)+IF(Inventory!B83='Purchase Sales'!A$27,'Purchase Sales'!C$27)+IF(Inventory!B83='Purchase Sales'!A$28,'Purchase Sales'!C$28)+IF(Inventory!B83='Purchase Sales'!A$29,'Purchase Sales'!C$29)+IF(Inventory!B83='Purchase Sales'!A$30,'Purchase Sales'!C$30)+IF(Inventory!B83='Purchase Sales'!A$31,'Purchase Sales'!C$31)+IF(Inventory!B83='Purchase Sales'!A$32,'Purchase Sales'!C$32)+IF(Inventory!B83='Purchase Sales'!A$33,'Purchase Sales'!C$33)+IF(Inventory!B83='Purchase Sales'!A$34,'Purchase Sales'!C$34)+IF(Inventory!B83='Purchase Sales'!A$35,'Purchase Sales'!C$35)+IF(Inventory!B83='Purchase Sales'!A$36,'Purchase Sales'!C$36)+IF(Inventory!B83='Purchase Sales'!A$37,'Purchase Sales'!C$37)+IF(Inventory!B83='Purchase Sales'!A$38,'Purchase Sales'!C$38)+IF(Inventory!B83='Purchase Sales'!A$39,'Purchase Sales'!C$39)+IF(Inventory!B83='Purchase Sales'!A$40,'Purchase Sales'!C$40)+IF(Inventory!B83='Purchase Sales'!A$41,'Purchase Sales'!C$41)+IF(Inventory!B83='Purchase Sales'!A$42,'Purchase Sales'!C$42)</f>
        <v>0</v>
      </c>
      <c r="F83" s="330"/>
      <c r="G83" s="172"/>
      <c r="H83" s="172"/>
      <c r="I83" s="320"/>
      <c r="J83" s="304" t="e">
        <f t="shared" si="44"/>
        <v>#DIV/0!</v>
      </c>
      <c r="K83" s="331"/>
      <c r="L83" s="336"/>
      <c r="M83" s="304" t="str">
        <f t="shared" si="45"/>
        <v>L</v>
      </c>
      <c r="N83" s="305" t="e">
        <f t="shared" si="39"/>
        <v>#DIV/0!</v>
      </c>
      <c r="O83" s="313"/>
      <c r="P83" s="304" t="str">
        <f t="shared" si="46"/>
        <v xml:space="preserve">W </v>
      </c>
      <c r="Q83" s="305" t="e">
        <f t="shared" si="40"/>
        <v>#DIV/0!</v>
      </c>
      <c r="R83" s="313"/>
      <c r="S83" s="317" t="e">
        <f t="shared" si="32"/>
        <v>#DIV/0!</v>
      </c>
      <c r="T83" s="318" t="e">
        <f t="shared" si="41"/>
        <v>#DIV/0!</v>
      </c>
      <c r="U83" s="313"/>
      <c r="V83" s="317" t="e">
        <f t="shared" si="33"/>
        <v>#DIV/0!</v>
      </c>
      <c r="W83" s="341" t="e">
        <f t="shared" si="42"/>
        <v>#DIV/0!</v>
      </c>
      <c r="X83" s="345"/>
      <c r="Y83" s="324"/>
      <c r="Z83" s="313"/>
      <c r="AA83" s="313">
        <v>4</v>
      </c>
      <c r="AB83" s="173"/>
      <c r="AC83" s="174"/>
      <c r="AD83" s="174"/>
      <c r="AE83" s="175"/>
      <c r="AF83" s="319"/>
      <c r="AG83" s="319" t="e">
        <f t="shared" si="30"/>
        <v>#DIV/0!</v>
      </c>
      <c r="AH83" s="319" t="e">
        <f t="shared" si="34"/>
        <v>#DIV/0!</v>
      </c>
      <c r="AI83" s="319" t="e">
        <f t="shared" si="43"/>
        <v>#DIV/0!</v>
      </c>
      <c r="AJ83" s="319" t="e">
        <f t="shared" si="35"/>
        <v>#DIV/0!</v>
      </c>
      <c r="AK83" s="74">
        <f t="shared" si="36"/>
        <v>0</v>
      </c>
      <c r="AL83" s="74">
        <f t="shared" si="37"/>
        <v>0</v>
      </c>
    </row>
    <row r="84" spans="1:38" ht="30" customHeight="1" x14ac:dyDescent="0.2">
      <c r="A84" s="46">
        <f t="shared" si="31"/>
        <v>69</v>
      </c>
      <c r="B84" s="165">
        <f t="shared" si="29"/>
        <v>69</v>
      </c>
      <c r="C84" s="185">
        <f t="shared" si="38"/>
        <v>0</v>
      </c>
      <c r="D84" s="164"/>
      <c r="E84" s="322">
        <f>IF(B84='Purchase Sales'!A$22,'Purchase Sales'!C$22)+IF(Inventory!B84='Purchase Sales'!A$23,'Purchase Sales'!C$23)+IF(Inventory!B84='Purchase Sales'!A$24,'Purchase Sales'!C$24)+IF(Inventory!B84='Purchase Sales'!A$25,'Purchase Sales'!C$25)+IF(Inventory!B84='Purchase Sales'!A$26,'Purchase Sales'!C$26)+IF(Inventory!B84='Purchase Sales'!A$27,'Purchase Sales'!C$27)+IF(Inventory!B84='Purchase Sales'!A$28,'Purchase Sales'!C$28)+IF(Inventory!B84='Purchase Sales'!A$29,'Purchase Sales'!C$29)+IF(Inventory!B84='Purchase Sales'!A$30,'Purchase Sales'!C$30)+IF(Inventory!B84='Purchase Sales'!A$31,'Purchase Sales'!C$31)+IF(Inventory!B84='Purchase Sales'!A$32,'Purchase Sales'!C$32)+IF(Inventory!B84='Purchase Sales'!A$33,'Purchase Sales'!C$33)+IF(Inventory!B84='Purchase Sales'!A$34,'Purchase Sales'!C$34)+IF(Inventory!B84='Purchase Sales'!A$35,'Purchase Sales'!C$35)+IF(Inventory!B84='Purchase Sales'!A$36,'Purchase Sales'!C$36)+IF(Inventory!B84='Purchase Sales'!A$37,'Purchase Sales'!C$37)+IF(Inventory!B84='Purchase Sales'!A$38,'Purchase Sales'!C$38)+IF(Inventory!B84='Purchase Sales'!A$39,'Purchase Sales'!C$39)+IF(Inventory!B84='Purchase Sales'!A$40,'Purchase Sales'!C$40)+IF(Inventory!B84='Purchase Sales'!A$41,'Purchase Sales'!C$41)+IF(Inventory!B84='Purchase Sales'!A$42,'Purchase Sales'!C$42)</f>
        <v>0</v>
      </c>
      <c r="F84" s="330"/>
      <c r="G84" s="172"/>
      <c r="H84" s="172"/>
      <c r="I84" s="320"/>
      <c r="J84" s="304" t="e">
        <f t="shared" si="44"/>
        <v>#DIV/0!</v>
      </c>
      <c r="K84" s="331"/>
      <c r="L84" s="336"/>
      <c r="M84" s="304" t="str">
        <f t="shared" si="45"/>
        <v>L</v>
      </c>
      <c r="N84" s="305" t="e">
        <f t="shared" si="39"/>
        <v>#DIV/0!</v>
      </c>
      <c r="O84" s="313"/>
      <c r="P84" s="304" t="str">
        <f t="shared" si="46"/>
        <v xml:space="preserve">W </v>
      </c>
      <c r="Q84" s="305" t="e">
        <f t="shared" si="40"/>
        <v>#DIV/0!</v>
      </c>
      <c r="R84" s="313"/>
      <c r="S84" s="317" t="e">
        <f t="shared" si="32"/>
        <v>#DIV/0!</v>
      </c>
      <c r="T84" s="318" t="e">
        <f t="shared" si="41"/>
        <v>#DIV/0!</v>
      </c>
      <c r="U84" s="313"/>
      <c r="V84" s="317" t="e">
        <f t="shared" si="33"/>
        <v>#DIV/0!</v>
      </c>
      <c r="W84" s="341" t="e">
        <f t="shared" si="42"/>
        <v>#DIV/0!</v>
      </c>
      <c r="X84" s="345"/>
      <c r="Y84" s="324"/>
      <c r="Z84" s="313"/>
      <c r="AA84" s="313"/>
      <c r="AB84" s="173"/>
      <c r="AC84" s="174"/>
      <c r="AD84" s="174"/>
      <c r="AE84" s="175"/>
      <c r="AF84" s="319"/>
      <c r="AG84" s="319" t="e">
        <f t="shared" si="30"/>
        <v>#DIV/0!</v>
      </c>
      <c r="AH84" s="319" t="e">
        <f t="shared" si="34"/>
        <v>#DIV/0!</v>
      </c>
      <c r="AI84" s="319" t="e">
        <f t="shared" si="43"/>
        <v>#DIV/0!</v>
      </c>
      <c r="AJ84" s="319" t="e">
        <f t="shared" si="35"/>
        <v>#DIV/0!</v>
      </c>
      <c r="AK84" s="74">
        <f t="shared" si="36"/>
        <v>0</v>
      </c>
      <c r="AL84" s="74">
        <f t="shared" si="37"/>
        <v>0</v>
      </c>
    </row>
    <row r="85" spans="1:38" ht="30" customHeight="1" x14ac:dyDescent="0.2">
      <c r="A85" s="46">
        <f t="shared" si="31"/>
        <v>70</v>
      </c>
      <c r="B85" s="165">
        <f t="shared" si="29"/>
        <v>70</v>
      </c>
      <c r="C85" s="185">
        <f t="shared" si="38"/>
        <v>0</v>
      </c>
      <c r="D85" s="164"/>
      <c r="E85" s="322">
        <f>IF(B85='Purchase Sales'!A$22,'Purchase Sales'!C$22)+IF(Inventory!B85='Purchase Sales'!A$23,'Purchase Sales'!C$23)+IF(Inventory!B85='Purchase Sales'!A$24,'Purchase Sales'!C$24)+IF(Inventory!B85='Purchase Sales'!A$25,'Purchase Sales'!C$25)+IF(Inventory!B85='Purchase Sales'!A$26,'Purchase Sales'!C$26)+IF(Inventory!B85='Purchase Sales'!A$27,'Purchase Sales'!C$27)+IF(Inventory!B85='Purchase Sales'!A$28,'Purchase Sales'!C$28)+IF(Inventory!B85='Purchase Sales'!A$29,'Purchase Sales'!C$29)+IF(Inventory!B85='Purchase Sales'!A$30,'Purchase Sales'!C$30)+IF(Inventory!B85='Purchase Sales'!A$31,'Purchase Sales'!C$31)+IF(Inventory!B85='Purchase Sales'!A$32,'Purchase Sales'!C$32)+IF(Inventory!B85='Purchase Sales'!A$33,'Purchase Sales'!C$33)+IF(Inventory!B85='Purchase Sales'!A$34,'Purchase Sales'!C$34)+IF(Inventory!B85='Purchase Sales'!A$35,'Purchase Sales'!C$35)+IF(Inventory!B85='Purchase Sales'!A$36,'Purchase Sales'!C$36)+IF(Inventory!B85='Purchase Sales'!A$37,'Purchase Sales'!C$37)+IF(Inventory!B85='Purchase Sales'!A$38,'Purchase Sales'!C$38)+IF(Inventory!B85='Purchase Sales'!A$39,'Purchase Sales'!C$39)+IF(Inventory!B85='Purchase Sales'!A$40,'Purchase Sales'!C$40)+IF(Inventory!B85='Purchase Sales'!A$41,'Purchase Sales'!C$41)+IF(Inventory!B85='Purchase Sales'!A$42,'Purchase Sales'!C$42)</f>
        <v>0</v>
      </c>
      <c r="F85" s="330"/>
      <c r="G85" s="172"/>
      <c r="H85" s="172"/>
      <c r="I85" s="320"/>
      <c r="J85" s="304" t="e">
        <f t="shared" si="44"/>
        <v>#DIV/0!</v>
      </c>
      <c r="K85" s="331"/>
      <c r="L85" s="336"/>
      <c r="M85" s="304" t="str">
        <f t="shared" si="45"/>
        <v>L</v>
      </c>
      <c r="N85" s="305" t="e">
        <f t="shared" si="39"/>
        <v>#DIV/0!</v>
      </c>
      <c r="O85" s="313"/>
      <c r="P85" s="304" t="str">
        <f t="shared" si="46"/>
        <v xml:space="preserve">W </v>
      </c>
      <c r="Q85" s="305" t="e">
        <f t="shared" si="40"/>
        <v>#DIV/0!</v>
      </c>
      <c r="R85" s="313"/>
      <c r="S85" s="317" t="e">
        <f t="shared" si="32"/>
        <v>#DIV/0!</v>
      </c>
      <c r="T85" s="318" t="e">
        <f t="shared" si="41"/>
        <v>#DIV/0!</v>
      </c>
      <c r="U85" s="313"/>
      <c r="V85" s="317" t="e">
        <f t="shared" si="33"/>
        <v>#DIV/0!</v>
      </c>
      <c r="W85" s="341" t="e">
        <f t="shared" si="42"/>
        <v>#DIV/0!</v>
      </c>
      <c r="X85" s="345"/>
      <c r="Y85" s="324"/>
      <c r="Z85" s="313"/>
      <c r="AA85" s="313">
        <v>8</v>
      </c>
      <c r="AB85" s="173"/>
      <c r="AC85" s="174"/>
      <c r="AD85" s="174"/>
      <c r="AE85" s="175"/>
      <c r="AF85" s="319"/>
      <c r="AG85" s="319" t="e">
        <f t="shared" si="30"/>
        <v>#DIV/0!</v>
      </c>
      <c r="AH85" s="319" t="e">
        <f t="shared" si="34"/>
        <v>#DIV/0!</v>
      </c>
      <c r="AI85" s="319" t="e">
        <f t="shared" si="43"/>
        <v>#DIV/0!</v>
      </c>
      <c r="AJ85" s="319" t="e">
        <f t="shared" si="35"/>
        <v>#DIV/0!</v>
      </c>
      <c r="AK85" s="74">
        <f t="shared" si="36"/>
        <v>0</v>
      </c>
      <c r="AL85" s="74">
        <f t="shared" si="37"/>
        <v>0</v>
      </c>
    </row>
    <row r="86" spans="1:38" ht="30" customHeight="1" x14ac:dyDescent="0.2">
      <c r="A86" s="46">
        <f t="shared" si="31"/>
        <v>71</v>
      </c>
      <c r="B86" s="165">
        <f t="shared" si="29"/>
        <v>71</v>
      </c>
      <c r="C86" s="185">
        <f t="shared" si="38"/>
        <v>0</v>
      </c>
      <c r="D86" s="164"/>
      <c r="E86" s="322">
        <f>IF(B86='Purchase Sales'!A$22,'Purchase Sales'!C$22)+IF(Inventory!B86='Purchase Sales'!A$23,'Purchase Sales'!C$23)+IF(Inventory!B86='Purchase Sales'!A$24,'Purchase Sales'!C$24)+IF(Inventory!B86='Purchase Sales'!A$25,'Purchase Sales'!C$25)+IF(Inventory!B86='Purchase Sales'!A$26,'Purchase Sales'!C$26)+IF(Inventory!B86='Purchase Sales'!A$27,'Purchase Sales'!C$27)+IF(Inventory!B86='Purchase Sales'!A$28,'Purchase Sales'!C$28)+IF(Inventory!B86='Purchase Sales'!A$29,'Purchase Sales'!C$29)+IF(Inventory!B86='Purchase Sales'!A$30,'Purchase Sales'!C$30)+IF(Inventory!B86='Purchase Sales'!A$31,'Purchase Sales'!C$31)+IF(Inventory!B86='Purchase Sales'!A$32,'Purchase Sales'!C$32)+IF(Inventory!B86='Purchase Sales'!A$33,'Purchase Sales'!C$33)+IF(Inventory!B86='Purchase Sales'!A$34,'Purchase Sales'!C$34)+IF(Inventory!B86='Purchase Sales'!A$35,'Purchase Sales'!C$35)+IF(Inventory!B86='Purchase Sales'!A$36,'Purchase Sales'!C$36)+IF(Inventory!B86='Purchase Sales'!A$37,'Purchase Sales'!C$37)+IF(Inventory!B86='Purchase Sales'!A$38,'Purchase Sales'!C$38)+IF(Inventory!B86='Purchase Sales'!A$39,'Purchase Sales'!C$39)+IF(Inventory!B86='Purchase Sales'!A$40,'Purchase Sales'!C$40)+IF(Inventory!B86='Purchase Sales'!A$41,'Purchase Sales'!C$41)+IF(Inventory!B86='Purchase Sales'!A$42,'Purchase Sales'!C$42)</f>
        <v>0</v>
      </c>
      <c r="F86" s="330"/>
      <c r="G86" s="172"/>
      <c r="H86" s="172"/>
      <c r="I86" s="320"/>
      <c r="J86" s="304" t="e">
        <f t="shared" si="44"/>
        <v>#DIV/0!</v>
      </c>
      <c r="K86" s="331"/>
      <c r="L86" s="336"/>
      <c r="M86" s="304" t="str">
        <f t="shared" si="45"/>
        <v>L</v>
      </c>
      <c r="N86" s="305" t="e">
        <f t="shared" si="39"/>
        <v>#DIV/0!</v>
      </c>
      <c r="O86" s="313"/>
      <c r="P86" s="304" t="str">
        <f t="shared" si="46"/>
        <v xml:space="preserve">W </v>
      </c>
      <c r="Q86" s="305" t="e">
        <f t="shared" si="40"/>
        <v>#DIV/0!</v>
      </c>
      <c r="R86" s="313"/>
      <c r="S86" s="317" t="e">
        <f t="shared" si="32"/>
        <v>#DIV/0!</v>
      </c>
      <c r="T86" s="318" t="e">
        <f t="shared" si="41"/>
        <v>#DIV/0!</v>
      </c>
      <c r="U86" s="313"/>
      <c r="V86" s="317" t="e">
        <f t="shared" si="33"/>
        <v>#DIV/0!</v>
      </c>
      <c r="W86" s="341" t="e">
        <f t="shared" si="42"/>
        <v>#DIV/0!</v>
      </c>
      <c r="X86" s="345"/>
      <c r="Y86" s="324"/>
      <c r="Z86" s="313"/>
      <c r="AA86" s="313"/>
      <c r="AB86" s="173"/>
      <c r="AC86" s="174"/>
      <c r="AD86" s="174"/>
      <c r="AE86" s="175"/>
      <c r="AF86" s="319"/>
      <c r="AG86" s="319" t="e">
        <f t="shared" si="30"/>
        <v>#DIV/0!</v>
      </c>
      <c r="AH86" s="319" t="e">
        <f t="shared" si="34"/>
        <v>#DIV/0!</v>
      </c>
      <c r="AI86" s="319" t="e">
        <f t="shared" si="43"/>
        <v>#DIV/0!</v>
      </c>
      <c r="AJ86" s="319" t="e">
        <f t="shared" si="35"/>
        <v>#DIV/0!</v>
      </c>
      <c r="AK86" s="74">
        <f t="shared" si="36"/>
        <v>0</v>
      </c>
      <c r="AL86" s="74">
        <f t="shared" si="37"/>
        <v>0</v>
      </c>
    </row>
    <row r="87" spans="1:38" ht="30" customHeight="1" x14ac:dyDescent="0.2">
      <c r="A87" s="46">
        <f t="shared" si="31"/>
        <v>72</v>
      </c>
      <c r="B87" s="165">
        <f t="shared" si="29"/>
        <v>72</v>
      </c>
      <c r="C87" s="185">
        <f t="shared" si="38"/>
        <v>0</v>
      </c>
      <c r="D87" s="164"/>
      <c r="E87" s="322">
        <f>IF(B87='Purchase Sales'!A$22,'Purchase Sales'!C$22)+IF(Inventory!B87='Purchase Sales'!A$23,'Purchase Sales'!C$23)+IF(Inventory!B87='Purchase Sales'!A$24,'Purchase Sales'!C$24)+IF(Inventory!B87='Purchase Sales'!A$25,'Purchase Sales'!C$25)+IF(Inventory!B87='Purchase Sales'!A$26,'Purchase Sales'!C$26)+IF(Inventory!B87='Purchase Sales'!A$27,'Purchase Sales'!C$27)+IF(Inventory!B87='Purchase Sales'!A$28,'Purchase Sales'!C$28)+IF(Inventory!B87='Purchase Sales'!A$29,'Purchase Sales'!C$29)+IF(Inventory!B87='Purchase Sales'!A$30,'Purchase Sales'!C$30)+IF(Inventory!B87='Purchase Sales'!A$31,'Purchase Sales'!C$31)+IF(Inventory!B87='Purchase Sales'!A$32,'Purchase Sales'!C$32)+IF(Inventory!B87='Purchase Sales'!A$33,'Purchase Sales'!C$33)+IF(Inventory!B87='Purchase Sales'!A$34,'Purchase Sales'!C$34)+IF(Inventory!B87='Purchase Sales'!A$35,'Purchase Sales'!C$35)+IF(Inventory!B87='Purchase Sales'!A$36,'Purchase Sales'!C$36)+IF(Inventory!B87='Purchase Sales'!A$37,'Purchase Sales'!C$37)+IF(Inventory!B87='Purchase Sales'!A$38,'Purchase Sales'!C$38)+IF(Inventory!B87='Purchase Sales'!A$39,'Purchase Sales'!C$39)+IF(Inventory!B87='Purchase Sales'!A$40,'Purchase Sales'!C$40)+IF(Inventory!B87='Purchase Sales'!A$41,'Purchase Sales'!C$41)+IF(Inventory!B87='Purchase Sales'!A$42,'Purchase Sales'!C$42)</f>
        <v>0</v>
      </c>
      <c r="F87" s="330"/>
      <c r="G87" s="172"/>
      <c r="H87" s="172"/>
      <c r="I87" s="320"/>
      <c r="J87" s="304" t="e">
        <f t="shared" si="44"/>
        <v>#DIV/0!</v>
      </c>
      <c r="K87" s="331"/>
      <c r="L87" s="336"/>
      <c r="M87" s="304" t="str">
        <f t="shared" si="45"/>
        <v>L</v>
      </c>
      <c r="N87" s="305" t="e">
        <f t="shared" si="39"/>
        <v>#DIV/0!</v>
      </c>
      <c r="O87" s="313"/>
      <c r="P87" s="304" t="str">
        <f t="shared" si="46"/>
        <v xml:space="preserve">W </v>
      </c>
      <c r="Q87" s="305" t="e">
        <f t="shared" si="40"/>
        <v>#DIV/0!</v>
      </c>
      <c r="R87" s="313"/>
      <c r="S87" s="317" t="e">
        <f t="shared" si="32"/>
        <v>#DIV/0!</v>
      </c>
      <c r="T87" s="318" t="e">
        <f t="shared" si="41"/>
        <v>#DIV/0!</v>
      </c>
      <c r="U87" s="313"/>
      <c r="V87" s="317" t="e">
        <f t="shared" si="33"/>
        <v>#DIV/0!</v>
      </c>
      <c r="W87" s="341" t="e">
        <f t="shared" si="42"/>
        <v>#DIV/0!</v>
      </c>
      <c r="X87" s="345"/>
      <c r="Y87" s="324"/>
      <c r="Z87" s="313"/>
      <c r="AA87" s="313"/>
      <c r="AB87" s="173"/>
      <c r="AC87" s="174"/>
      <c r="AD87" s="174"/>
      <c r="AE87" s="175"/>
      <c r="AF87" s="319"/>
      <c r="AG87" s="319" t="e">
        <f t="shared" si="30"/>
        <v>#DIV/0!</v>
      </c>
      <c r="AH87" s="319" t="e">
        <f t="shared" si="34"/>
        <v>#DIV/0!</v>
      </c>
      <c r="AI87" s="319" t="e">
        <f t="shared" si="43"/>
        <v>#DIV/0!</v>
      </c>
      <c r="AJ87" s="319" t="e">
        <f t="shared" si="35"/>
        <v>#DIV/0!</v>
      </c>
      <c r="AK87" s="74">
        <f t="shared" si="36"/>
        <v>0</v>
      </c>
      <c r="AL87" s="74">
        <f t="shared" si="37"/>
        <v>0</v>
      </c>
    </row>
    <row r="88" spans="1:38" ht="30" customHeight="1" x14ac:dyDescent="0.2">
      <c r="A88" s="46">
        <f t="shared" si="31"/>
        <v>73</v>
      </c>
      <c r="B88" s="165">
        <f t="shared" si="29"/>
        <v>73</v>
      </c>
      <c r="C88" s="185">
        <f t="shared" si="38"/>
        <v>0</v>
      </c>
      <c r="D88" s="164"/>
      <c r="E88" s="322">
        <f>IF(B88='Purchase Sales'!A$22,'Purchase Sales'!C$22)+IF(Inventory!B88='Purchase Sales'!A$23,'Purchase Sales'!C$23)+IF(Inventory!B88='Purchase Sales'!A$24,'Purchase Sales'!C$24)+IF(Inventory!B88='Purchase Sales'!A$25,'Purchase Sales'!C$25)+IF(Inventory!B88='Purchase Sales'!A$26,'Purchase Sales'!C$26)+IF(Inventory!B88='Purchase Sales'!A$27,'Purchase Sales'!C$27)+IF(Inventory!B88='Purchase Sales'!A$28,'Purchase Sales'!C$28)+IF(Inventory!B88='Purchase Sales'!A$29,'Purchase Sales'!C$29)+IF(Inventory!B88='Purchase Sales'!A$30,'Purchase Sales'!C$30)+IF(Inventory!B88='Purchase Sales'!A$31,'Purchase Sales'!C$31)+IF(Inventory!B88='Purchase Sales'!A$32,'Purchase Sales'!C$32)+IF(Inventory!B88='Purchase Sales'!A$33,'Purchase Sales'!C$33)+IF(Inventory!B88='Purchase Sales'!A$34,'Purchase Sales'!C$34)+IF(Inventory!B88='Purchase Sales'!A$35,'Purchase Sales'!C$35)+IF(Inventory!B88='Purchase Sales'!A$36,'Purchase Sales'!C$36)+IF(Inventory!B88='Purchase Sales'!A$37,'Purchase Sales'!C$37)+IF(Inventory!B88='Purchase Sales'!A$38,'Purchase Sales'!C$38)+IF(Inventory!B88='Purchase Sales'!A$39,'Purchase Sales'!C$39)+IF(Inventory!B88='Purchase Sales'!A$40,'Purchase Sales'!C$40)+IF(Inventory!B88='Purchase Sales'!A$41,'Purchase Sales'!C$41)+IF(Inventory!B88='Purchase Sales'!A$42,'Purchase Sales'!C$42)</f>
        <v>0</v>
      </c>
      <c r="F88" s="330"/>
      <c r="G88" s="172"/>
      <c r="H88" s="172"/>
      <c r="I88" s="320"/>
      <c r="J88" s="304" t="e">
        <f t="shared" si="44"/>
        <v>#DIV/0!</v>
      </c>
      <c r="K88" s="331"/>
      <c r="L88" s="336"/>
      <c r="M88" s="304" t="str">
        <f t="shared" si="45"/>
        <v>L</v>
      </c>
      <c r="N88" s="305" t="e">
        <f t="shared" si="39"/>
        <v>#DIV/0!</v>
      </c>
      <c r="O88" s="313"/>
      <c r="P88" s="304" t="str">
        <f t="shared" si="46"/>
        <v xml:space="preserve">W </v>
      </c>
      <c r="Q88" s="305" t="e">
        <f t="shared" si="40"/>
        <v>#DIV/0!</v>
      </c>
      <c r="R88" s="313">
        <v>1</v>
      </c>
      <c r="S88" s="317" t="e">
        <f t="shared" si="32"/>
        <v>#DIV/0!</v>
      </c>
      <c r="T88" s="318" t="e">
        <f t="shared" si="41"/>
        <v>#DIV/0!</v>
      </c>
      <c r="U88" s="313"/>
      <c r="V88" s="317" t="e">
        <f t="shared" si="33"/>
        <v>#DIV/0!</v>
      </c>
      <c r="W88" s="341" t="e">
        <f t="shared" si="42"/>
        <v>#DIV/0!</v>
      </c>
      <c r="X88" s="345"/>
      <c r="Y88" s="324"/>
      <c r="Z88" s="313"/>
      <c r="AA88" s="313">
        <v>4</v>
      </c>
      <c r="AB88" s="173"/>
      <c r="AC88" s="174"/>
      <c r="AD88" s="174"/>
      <c r="AE88" s="175"/>
      <c r="AF88" s="319"/>
      <c r="AG88" s="319" t="e">
        <f t="shared" si="30"/>
        <v>#DIV/0!</v>
      </c>
      <c r="AH88" s="319" t="e">
        <f t="shared" si="34"/>
        <v>#DIV/0!</v>
      </c>
      <c r="AI88" s="319" t="e">
        <f t="shared" si="43"/>
        <v>#DIV/0!</v>
      </c>
      <c r="AJ88" s="319" t="e">
        <f t="shared" si="35"/>
        <v>#DIV/0!</v>
      </c>
      <c r="AK88" s="74">
        <f t="shared" si="36"/>
        <v>0</v>
      </c>
      <c r="AL88" s="74">
        <f t="shared" si="37"/>
        <v>0</v>
      </c>
    </row>
    <row r="89" spans="1:38" ht="30" customHeight="1" x14ac:dyDescent="0.2">
      <c r="A89" s="46">
        <f t="shared" si="31"/>
        <v>74</v>
      </c>
      <c r="B89" s="165">
        <f t="shared" si="29"/>
        <v>74</v>
      </c>
      <c r="C89" s="185">
        <f t="shared" si="38"/>
        <v>0</v>
      </c>
      <c r="D89" s="164"/>
      <c r="E89" s="322">
        <f>IF(B89='Purchase Sales'!A$22,'Purchase Sales'!C$22)+IF(Inventory!B89='Purchase Sales'!A$23,'Purchase Sales'!C$23)+IF(Inventory!B89='Purchase Sales'!A$24,'Purchase Sales'!C$24)+IF(Inventory!B89='Purchase Sales'!A$25,'Purchase Sales'!C$25)+IF(Inventory!B89='Purchase Sales'!A$26,'Purchase Sales'!C$26)+IF(Inventory!B89='Purchase Sales'!A$27,'Purchase Sales'!C$27)+IF(Inventory!B89='Purchase Sales'!A$28,'Purchase Sales'!C$28)+IF(Inventory!B89='Purchase Sales'!A$29,'Purchase Sales'!C$29)+IF(Inventory!B89='Purchase Sales'!A$30,'Purchase Sales'!C$30)+IF(Inventory!B89='Purchase Sales'!A$31,'Purchase Sales'!C$31)+IF(Inventory!B89='Purchase Sales'!A$32,'Purchase Sales'!C$32)+IF(Inventory!B89='Purchase Sales'!A$33,'Purchase Sales'!C$33)+IF(Inventory!B89='Purchase Sales'!A$34,'Purchase Sales'!C$34)+IF(Inventory!B89='Purchase Sales'!A$35,'Purchase Sales'!C$35)+IF(Inventory!B89='Purchase Sales'!A$36,'Purchase Sales'!C$36)+IF(Inventory!B89='Purchase Sales'!A$37,'Purchase Sales'!C$37)+IF(Inventory!B89='Purchase Sales'!A$38,'Purchase Sales'!C$38)+IF(Inventory!B89='Purchase Sales'!A$39,'Purchase Sales'!C$39)+IF(Inventory!B89='Purchase Sales'!A$40,'Purchase Sales'!C$40)+IF(Inventory!B89='Purchase Sales'!A$41,'Purchase Sales'!C$41)+IF(Inventory!B89='Purchase Sales'!A$42,'Purchase Sales'!C$42)</f>
        <v>0</v>
      </c>
      <c r="F89" s="330"/>
      <c r="G89" s="172"/>
      <c r="H89" s="172"/>
      <c r="I89" s="320"/>
      <c r="J89" s="304" t="e">
        <f t="shared" si="44"/>
        <v>#DIV/0!</v>
      </c>
      <c r="K89" s="331"/>
      <c r="L89" s="336"/>
      <c r="M89" s="304" t="str">
        <f t="shared" si="45"/>
        <v>L</v>
      </c>
      <c r="N89" s="305" t="e">
        <f t="shared" si="39"/>
        <v>#DIV/0!</v>
      </c>
      <c r="O89" s="313"/>
      <c r="P89" s="304" t="str">
        <f t="shared" si="46"/>
        <v xml:space="preserve">W </v>
      </c>
      <c r="Q89" s="305" t="e">
        <f t="shared" si="40"/>
        <v>#DIV/0!</v>
      </c>
      <c r="R89" s="313"/>
      <c r="S89" s="317" t="e">
        <f t="shared" si="32"/>
        <v>#DIV/0!</v>
      </c>
      <c r="T89" s="318" t="e">
        <f t="shared" si="41"/>
        <v>#DIV/0!</v>
      </c>
      <c r="U89" s="313"/>
      <c r="V89" s="317" t="e">
        <f t="shared" si="33"/>
        <v>#DIV/0!</v>
      </c>
      <c r="W89" s="341" t="e">
        <f t="shared" si="42"/>
        <v>#DIV/0!</v>
      </c>
      <c r="X89" s="345"/>
      <c r="Y89" s="324"/>
      <c r="Z89" s="313"/>
      <c r="AA89" s="313"/>
      <c r="AB89" s="173"/>
      <c r="AC89" s="174"/>
      <c r="AD89" s="174"/>
      <c r="AE89" s="175"/>
      <c r="AF89" s="319"/>
      <c r="AG89" s="319" t="e">
        <f t="shared" si="30"/>
        <v>#DIV/0!</v>
      </c>
      <c r="AH89" s="319" t="e">
        <f t="shared" si="34"/>
        <v>#DIV/0!</v>
      </c>
      <c r="AI89" s="319" t="e">
        <f t="shared" si="43"/>
        <v>#DIV/0!</v>
      </c>
      <c r="AJ89" s="319" t="e">
        <f t="shared" si="35"/>
        <v>#DIV/0!</v>
      </c>
      <c r="AK89" s="74">
        <f t="shared" si="36"/>
        <v>0</v>
      </c>
      <c r="AL89" s="74">
        <f t="shared" si="37"/>
        <v>0</v>
      </c>
    </row>
    <row r="90" spans="1:38" ht="30" customHeight="1" x14ac:dyDescent="0.2">
      <c r="A90" s="46">
        <f t="shared" si="31"/>
        <v>75</v>
      </c>
      <c r="B90" s="165">
        <f t="shared" si="29"/>
        <v>75</v>
      </c>
      <c r="C90" s="185">
        <f t="shared" si="38"/>
        <v>0</v>
      </c>
      <c r="D90" s="164"/>
      <c r="E90" s="322">
        <f>IF(B90='Purchase Sales'!A$22,'Purchase Sales'!C$22)+IF(Inventory!B90='Purchase Sales'!A$23,'Purchase Sales'!C$23)+IF(Inventory!B90='Purchase Sales'!A$24,'Purchase Sales'!C$24)+IF(Inventory!B90='Purchase Sales'!A$25,'Purchase Sales'!C$25)+IF(Inventory!B90='Purchase Sales'!A$26,'Purchase Sales'!C$26)+IF(Inventory!B90='Purchase Sales'!A$27,'Purchase Sales'!C$27)+IF(Inventory!B90='Purchase Sales'!A$28,'Purchase Sales'!C$28)+IF(Inventory!B90='Purchase Sales'!A$29,'Purchase Sales'!C$29)+IF(Inventory!B90='Purchase Sales'!A$30,'Purchase Sales'!C$30)+IF(Inventory!B90='Purchase Sales'!A$31,'Purchase Sales'!C$31)+IF(Inventory!B90='Purchase Sales'!A$32,'Purchase Sales'!C$32)+IF(Inventory!B90='Purchase Sales'!A$33,'Purchase Sales'!C$33)+IF(Inventory!B90='Purchase Sales'!A$34,'Purchase Sales'!C$34)+IF(Inventory!B90='Purchase Sales'!A$35,'Purchase Sales'!C$35)+IF(Inventory!B90='Purchase Sales'!A$36,'Purchase Sales'!C$36)+IF(Inventory!B90='Purchase Sales'!A$37,'Purchase Sales'!C$37)+IF(Inventory!B90='Purchase Sales'!A$38,'Purchase Sales'!C$38)+IF(Inventory!B90='Purchase Sales'!A$39,'Purchase Sales'!C$39)+IF(Inventory!B90='Purchase Sales'!A$40,'Purchase Sales'!C$40)+IF(Inventory!B90='Purchase Sales'!A$41,'Purchase Sales'!C$41)+IF(Inventory!B90='Purchase Sales'!A$42,'Purchase Sales'!C$42)</f>
        <v>0</v>
      </c>
      <c r="F90" s="330"/>
      <c r="G90" s="172"/>
      <c r="H90" s="172"/>
      <c r="I90" s="320"/>
      <c r="J90" s="304" t="e">
        <f t="shared" si="44"/>
        <v>#DIV/0!</v>
      </c>
      <c r="K90" s="331"/>
      <c r="L90" s="336"/>
      <c r="M90" s="304" t="str">
        <f t="shared" si="45"/>
        <v>L</v>
      </c>
      <c r="N90" s="305" t="e">
        <f t="shared" si="39"/>
        <v>#DIV/0!</v>
      </c>
      <c r="O90" s="313"/>
      <c r="P90" s="304" t="str">
        <f t="shared" si="46"/>
        <v xml:space="preserve">W </v>
      </c>
      <c r="Q90" s="305" t="e">
        <f t="shared" si="40"/>
        <v>#DIV/0!</v>
      </c>
      <c r="R90" s="313"/>
      <c r="S90" s="317" t="e">
        <f t="shared" si="32"/>
        <v>#DIV/0!</v>
      </c>
      <c r="T90" s="318" t="e">
        <f t="shared" si="41"/>
        <v>#DIV/0!</v>
      </c>
      <c r="U90" s="313"/>
      <c r="V90" s="317" t="e">
        <f t="shared" si="33"/>
        <v>#DIV/0!</v>
      </c>
      <c r="W90" s="341" t="e">
        <f t="shared" si="42"/>
        <v>#DIV/0!</v>
      </c>
      <c r="X90" s="345"/>
      <c r="Y90" s="324"/>
      <c r="Z90" s="313"/>
      <c r="AA90" s="313">
        <v>4</v>
      </c>
      <c r="AB90" s="173"/>
      <c r="AC90" s="174"/>
      <c r="AD90" s="174"/>
      <c r="AE90" s="175"/>
      <c r="AF90" s="319"/>
      <c r="AG90" s="319" t="e">
        <f t="shared" si="30"/>
        <v>#DIV/0!</v>
      </c>
      <c r="AH90" s="319" t="e">
        <f t="shared" si="34"/>
        <v>#DIV/0!</v>
      </c>
      <c r="AI90" s="319" t="e">
        <f t="shared" si="43"/>
        <v>#DIV/0!</v>
      </c>
      <c r="AJ90" s="319" t="e">
        <f t="shared" si="35"/>
        <v>#DIV/0!</v>
      </c>
      <c r="AK90" s="74">
        <f t="shared" si="36"/>
        <v>0</v>
      </c>
      <c r="AL90" s="74">
        <f t="shared" si="37"/>
        <v>0</v>
      </c>
    </row>
    <row r="91" spans="1:38" ht="30" customHeight="1" x14ac:dyDescent="0.2">
      <c r="A91" s="46">
        <f t="shared" si="31"/>
        <v>76</v>
      </c>
      <c r="B91" s="165">
        <f t="shared" si="29"/>
        <v>76</v>
      </c>
      <c r="C91" s="185">
        <f t="shared" si="38"/>
        <v>0</v>
      </c>
      <c r="D91" s="164"/>
      <c r="E91" s="322">
        <f>IF(B91='Purchase Sales'!A$22,'Purchase Sales'!C$22)+IF(Inventory!B91='Purchase Sales'!A$23,'Purchase Sales'!C$23)+IF(Inventory!B91='Purchase Sales'!A$24,'Purchase Sales'!C$24)+IF(Inventory!B91='Purchase Sales'!A$25,'Purchase Sales'!C$25)+IF(Inventory!B91='Purchase Sales'!A$26,'Purchase Sales'!C$26)+IF(Inventory!B91='Purchase Sales'!A$27,'Purchase Sales'!C$27)+IF(Inventory!B91='Purchase Sales'!A$28,'Purchase Sales'!C$28)+IF(Inventory!B91='Purchase Sales'!A$29,'Purchase Sales'!C$29)+IF(Inventory!B91='Purchase Sales'!A$30,'Purchase Sales'!C$30)+IF(Inventory!B91='Purchase Sales'!A$31,'Purchase Sales'!C$31)+IF(Inventory!B91='Purchase Sales'!A$32,'Purchase Sales'!C$32)+IF(Inventory!B91='Purchase Sales'!A$33,'Purchase Sales'!C$33)+IF(Inventory!B91='Purchase Sales'!A$34,'Purchase Sales'!C$34)+IF(Inventory!B91='Purchase Sales'!A$35,'Purchase Sales'!C$35)+IF(Inventory!B91='Purchase Sales'!A$36,'Purchase Sales'!C$36)+IF(Inventory!B91='Purchase Sales'!A$37,'Purchase Sales'!C$37)+IF(Inventory!B91='Purchase Sales'!A$38,'Purchase Sales'!C$38)+IF(Inventory!B91='Purchase Sales'!A$39,'Purchase Sales'!C$39)+IF(Inventory!B91='Purchase Sales'!A$40,'Purchase Sales'!C$40)+IF(Inventory!B91='Purchase Sales'!A$41,'Purchase Sales'!C$41)+IF(Inventory!B91='Purchase Sales'!A$42,'Purchase Sales'!C$42)</f>
        <v>0</v>
      </c>
      <c r="F91" s="330"/>
      <c r="G91" s="172"/>
      <c r="H91" s="172"/>
      <c r="I91" s="320"/>
      <c r="J91" s="304" t="e">
        <f t="shared" si="44"/>
        <v>#DIV/0!</v>
      </c>
      <c r="K91" s="331"/>
      <c r="L91" s="336"/>
      <c r="M91" s="304" t="str">
        <f t="shared" si="45"/>
        <v>L</v>
      </c>
      <c r="N91" s="305" t="e">
        <f t="shared" si="39"/>
        <v>#DIV/0!</v>
      </c>
      <c r="O91" s="313"/>
      <c r="P91" s="304" t="str">
        <f t="shared" si="46"/>
        <v xml:space="preserve">W </v>
      </c>
      <c r="Q91" s="305" t="e">
        <f t="shared" si="40"/>
        <v>#DIV/0!</v>
      </c>
      <c r="R91" s="313"/>
      <c r="S91" s="317" t="e">
        <f t="shared" si="32"/>
        <v>#DIV/0!</v>
      </c>
      <c r="T91" s="318" t="e">
        <f t="shared" si="41"/>
        <v>#DIV/0!</v>
      </c>
      <c r="U91" s="313"/>
      <c r="V91" s="317" t="e">
        <f t="shared" si="33"/>
        <v>#DIV/0!</v>
      </c>
      <c r="W91" s="341" t="e">
        <f t="shared" si="42"/>
        <v>#DIV/0!</v>
      </c>
      <c r="X91" s="345"/>
      <c r="Y91" s="324"/>
      <c r="Z91" s="313"/>
      <c r="AA91" s="313"/>
      <c r="AB91" s="173"/>
      <c r="AC91" s="174"/>
      <c r="AD91" s="174"/>
      <c r="AE91" s="175"/>
      <c r="AF91" s="319"/>
      <c r="AG91" s="319" t="e">
        <f t="shared" si="30"/>
        <v>#DIV/0!</v>
      </c>
      <c r="AH91" s="319" t="e">
        <f t="shared" si="34"/>
        <v>#DIV/0!</v>
      </c>
      <c r="AI91" s="319" t="e">
        <f t="shared" si="43"/>
        <v>#DIV/0!</v>
      </c>
      <c r="AJ91" s="319" t="e">
        <f t="shared" si="35"/>
        <v>#DIV/0!</v>
      </c>
      <c r="AK91" s="74">
        <f t="shared" si="36"/>
        <v>0</v>
      </c>
      <c r="AL91" s="74">
        <f t="shared" si="37"/>
        <v>0</v>
      </c>
    </row>
    <row r="92" spans="1:38" ht="30" customHeight="1" x14ac:dyDescent="0.2">
      <c r="A92" s="46">
        <f t="shared" si="31"/>
        <v>77</v>
      </c>
      <c r="B92" s="165">
        <f t="shared" si="29"/>
        <v>77</v>
      </c>
      <c r="C92" s="185">
        <f t="shared" si="38"/>
        <v>0</v>
      </c>
      <c r="D92" s="164"/>
      <c r="E92" s="322">
        <f>IF(B92='Purchase Sales'!A$22,'Purchase Sales'!C$22)+IF(Inventory!B92='Purchase Sales'!A$23,'Purchase Sales'!C$23)+IF(Inventory!B92='Purchase Sales'!A$24,'Purchase Sales'!C$24)+IF(Inventory!B92='Purchase Sales'!A$25,'Purchase Sales'!C$25)+IF(Inventory!B92='Purchase Sales'!A$26,'Purchase Sales'!C$26)+IF(Inventory!B92='Purchase Sales'!A$27,'Purchase Sales'!C$27)+IF(Inventory!B92='Purchase Sales'!A$28,'Purchase Sales'!C$28)+IF(Inventory!B92='Purchase Sales'!A$29,'Purchase Sales'!C$29)+IF(Inventory!B92='Purchase Sales'!A$30,'Purchase Sales'!C$30)+IF(Inventory!B92='Purchase Sales'!A$31,'Purchase Sales'!C$31)+IF(Inventory!B92='Purchase Sales'!A$32,'Purchase Sales'!C$32)+IF(Inventory!B92='Purchase Sales'!A$33,'Purchase Sales'!C$33)+IF(Inventory!B92='Purchase Sales'!A$34,'Purchase Sales'!C$34)+IF(Inventory!B92='Purchase Sales'!A$35,'Purchase Sales'!C$35)+IF(Inventory!B92='Purchase Sales'!A$36,'Purchase Sales'!C$36)+IF(Inventory!B92='Purchase Sales'!A$37,'Purchase Sales'!C$37)+IF(Inventory!B92='Purchase Sales'!A$38,'Purchase Sales'!C$38)+IF(Inventory!B92='Purchase Sales'!A$39,'Purchase Sales'!C$39)+IF(Inventory!B92='Purchase Sales'!A$40,'Purchase Sales'!C$40)+IF(Inventory!B92='Purchase Sales'!A$41,'Purchase Sales'!C$41)+IF(Inventory!B92='Purchase Sales'!A$42,'Purchase Sales'!C$42)</f>
        <v>0</v>
      </c>
      <c r="F92" s="330"/>
      <c r="G92" s="172"/>
      <c r="H92" s="172"/>
      <c r="I92" s="320"/>
      <c r="J92" s="304" t="e">
        <f t="shared" si="44"/>
        <v>#DIV/0!</v>
      </c>
      <c r="K92" s="331"/>
      <c r="L92" s="336"/>
      <c r="M92" s="304" t="str">
        <f t="shared" si="45"/>
        <v>L</v>
      </c>
      <c r="N92" s="305" t="e">
        <f t="shared" si="39"/>
        <v>#DIV/0!</v>
      </c>
      <c r="O92" s="313"/>
      <c r="P92" s="304" t="str">
        <f t="shared" si="46"/>
        <v xml:space="preserve">W </v>
      </c>
      <c r="Q92" s="305" t="e">
        <f t="shared" si="40"/>
        <v>#DIV/0!</v>
      </c>
      <c r="R92" s="313"/>
      <c r="S92" s="317" t="e">
        <f t="shared" si="32"/>
        <v>#DIV/0!</v>
      </c>
      <c r="T92" s="318" t="e">
        <f t="shared" si="41"/>
        <v>#DIV/0!</v>
      </c>
      <c r="U92" s="313"/>
      <c r="V92" s="317" t="e">
        <f t="shared" si="33"/>
        <v>#DIV/0!</v>
      </c>
      <c r="W92" s="341" t="e">
        <f t="shared" si="42"/>
        <v>#DIV/0!</v>
      </c>
      <c r="X92" s="345"/>
      <c r="Y92" s="324"/>
      <c r="Z92" s="313"/>
      <c r="AA92" s="313"/>
      <c r="AB92" s="173"/>
      <c r="AC92" s="174"/>
      <c r="AD92" s="174"/>
      <c r="AE92" s="175"/>
      <c r="AF92" s="319"/>
      <c r="AG92" s="319" t="e">
        <f t="shared" si="30"/>
        <v>#DIV/0!</v>
      </c>
      <c r="AH92" s="319" t="e">
        <f t="shared" si="34"/>
        <v>#DIV/0!</v>
      </c>
      <c r="AI92" s="319" t="e">
        <f t="shared" si="43"/>
        <v>#DIV/0!</v>
      </c>
      <c r="AJ92" s="319" t="e">
        <f t="shared" si="35"/>
        <v>#DIV/0!</v>
      </c>
      <c r="AK92" s="74">
        <f t="shared" si="36"/>
        <v>0</v>
      </c>
      <c r="AL92" s="74">
        <f t="shared" si="37"/>
        <v>0</v>
      </c>
    </row>
    <row r="93" spans="1:38" ht="30" customHeight="1" x14ac:dyDescent="0.2">
      <c r="A93" s="46">
        <f t="shared" si="31"/>
        <v>78</v>
      </c>
      <c r="B93" s="165">
        <f t="shared" si="29"/>
        <v>78</v>
      </c>
      <c r="C93" s="185">
        <f t="shared" si="38"/>
        <v>0</v>
      </c>
      <c r="D93" s="164"/>
      <c r="E93" s="322">
        <f>IF(B93='Purchase Sales'!A$22,'Purchase Sales'!C$22)+IF(Inventory!B93='Purchase Sales'!A$23,'Purchase Sales'!C$23)+IF(Inventory!B93='Purchase Sales'!A$24,'Purchase Sales'!C$24)+IF(Inventory!B93='Purchase Sales'!A$25,'Purchase Sales'!C$25)+IF(Inventory!B93='Purchase Sales'!A$26,'Purchase Sales'!C$26)+IF(Inventory!B93='Purchase Sales'!A$27,'Purchase Sales'!C$27)+IF(Inventory!B93='Purchase Sales'!A$28,'Purchase Sales'!C$28)+IF(Inventory!B93='Purchase Sales'!A$29,'Purchase Sales'!C$29)+IF(Inventory!B93='Purchase Sales'!A$30,'Purchase Sales'!C$30)+IF(Inventory!B93='Purchase Sales'!A$31,'Purchase Sales'!C$31)+IF(Inventory!B93='Purchase Sales'!A$32,'Purchase Sales'!C$32)+IF(Inventory!B93='Purchase Sales'!A$33,'Purchase Sales'!C$33)+IF(Inventory!B93='Purchase Sales'!A$34,'Purchase Sales'!C$34)+IF(Inventory!B93='Purchase Sales'!A$35,'Purchase Sales'!C$35)+IF(Inventory!B93='Purchase Sales'!A$36,'Purchase Sales'!C$36)+IF(Inventory!B93='Purchase Sales'!A$37,'Purchase Sales'!C$37)+IF(Inventory!B93='Purchase Sales'!A$38,'Purchase Sales'!C$38)+IF(Inventory!B93='Purchase Sales'!A$39,'Purchase Sales'!C$39)+IF(Inventory!B93='Purchase Sales'!A$40,'Purchase Sales'!C$40)+IF(Inventory!B93='Purchase Sales'!A$41,'Purchase Sales'!C$41)+IF(Inventory!B93='Purchase Sales'!A$42,'Purchase Sales'!C$42)</f>
        <v>0</v>
      </c>
      <c r="F93" s="330"/>
      <c r="G93" s="172"/>
      <c r="H93" s="172"/>
      <c r="I93" s="320"/>
      <c r="J93" s="304" t="e">
        <f t="shared" si="44"/>
        <v>#DIV/0!</v>
      </c>
      <c r="K93" s="331"/>
      <c r="L93" s="336"/>
      <c r="M93" s="304" t="str">
        <f t="shared" si="45"/>
        <v>L</v>
      </c>
      <c r="N93" s="305" t="e">
        <f t="shared" si="39"/>
        <v>#DIV/0!</v>
      </c>
      <c r="O93" s="313"/>
      <c r="P93" s="304" t="str">
        <f t="shared" si="46"/>
        <v xml:space="preserve">W </v>
      </c>
      <c r="Q93" s="305" t="e">
        <f t="shared" si="40"/>
        <v>#DIV/0!</v>
      </c>
      <c r="R93" s="313">
        <v>1</v>
      </c>
      <c r="S93" s="317" t="e">
        <f t="shared" si="32"/>
        <v>#DIV/0!</v>
      </c>
      <c r="T93" s="318" t="e">
        <f t="shared" si="41"/>
        <v>#DIV/0!</v>
      </c>
      <c r="U93" s="313"/>
      <c r="V93" s="317" t="e">
        <f t="shared" si="33"/>
        <v>#DIV/0!</v>
      </c>
      <c r="W93" s="341" t="e">
        <f t="shared" si="42"/>
        <v>#DIV/0!</v>
      </c>
      <c r="X93" s="345"/>
      <c r="Y93" s="324"/>
      <c r="Z93" s="313"/>
      <c r="AA93" s="313">
        <v>8</v>
      </c>
      <c r="AB93" s="173"/>
      <c r="AC93" s="174"/>
      <c r="AD93" s="174"/>
      <c r="AE93" s="175"/>
      <c r="AF93" s="319"/>
      <c r="AG93" s="319" t="e">
        <f t="shared" si="30"/>
        <v>#DIV/0!</v>
      </c>
      <c r="AH93" s="319" t="e">
        <f t="shared" si="34"/>
        <v>#DIV/0!</v>
      </c>
      <c r="AI93" s="319" t="e">
        <f t="shared" si="43"/>
        <v>#DIV/0!</v>
      </c>
      <c r="AJ93" s="319" t="e">
        <f t="shared" si="35"/>
        <v>#DIV/0!</v>
      </c>
      <c r="AK93" s="74">
        <f t="shared" si="36"/>
        <v>0</v>
      </c>
      <c r="AL93" s="74">
        <f t="shared" si="37"/>
        <v>0</v>
      </c>
    </row>
    <row r="94" spans="1:38" ht="30" customHeight="1" x14ac:dyDescent="0.2">
      <c r="A94" s="46">
        <f t="shared" si="31"/>
        <v>79</v>
      </c>
      <c r="B94" s="165">
        <f t="shared" si="29"/>
        <v>79</v>
      </c>
      <c r="C94" s="185">
        <f t="shared" si="38"/>
        <v>0</v>
      </c>
      <c r="D94" s="164"/>
      <c r="E94" s="322">
        <f>IF(B94='Purchase Sales'!A$22,'Purchase Sales'!C$22)+IF(Inventory!B94='Purchase Sales'!A$23,'Purchase Sales'!C$23)+IF(Inventory!B94='Purchase Sales'!A$24,'Purchase Sales'!C$24)+IF(Inventory!B94='Purchase Sales'!A$25,'Purchase Sales'!C$25)+IF(Inventory!B94='Purchase Sales'!A$26,'Purchase Sales'!C$26)+IF(Inventory!B94='Purchase Sales'!A$27,'Purchase Sales'!C$27)+IF(Inventory!B94='Purchase Sales'!A$28,'Purchase Sales'!C$28)+IF(Inventory!B94='Purchase Sales'!A$29,'Purchase Sales'!C$29)+IF(Inventory!B94='Purchase Sales'!A$30,'Purchase Sales'!C$30)+IF(Inventory!B94='Purchase Sales'!A$31,'Purchase Sales'!C$31)+IF(Inventory!B94='Purchase Sales'!A$32,'Purchase Sales'!C$32)+IF(Inventory!B94='Purchase Sales'!A$33,'Purchase Sales'!C$33)+IF(Inventory!B94='Purchase Sales'!A$34,'Purchase Sales'!C$34)+IF(Inventory!B94='Purchase Sales'!A$35,'Purchase Sales'!C$35)+IF(Inventory!B94='Purchase Sales'!A$36,'Purchase Sales'!C$36)+IF(Inventory!B94='Purchase Sales'!A$37,'Purchase Sales'!C$37)+IF(Inventory!B94='Purchase Sales'!A$38,'Purchase Sales'!C$38)+IF(Inventory!B94='Purchase Sales'!A$39,'Purchase Sales'!C$39)+IF(Inventory!B94='Purchase Sales'!A$40,'Purchase Sales'!C$40)+IF(Inventory!B94='Purchase Sales'!A$41,'Purchase Sales'!C$41)+IF(Inventory!B94='Purchase Sales'!A$42,'Purchase Sales'!C$42)</f>
        <v>0</v>
      </c>
      <c r="F94" s="330"/>
      <c r="G94" s="172"/>
      <c r="H94" s="172"/>
      <c r="I94" s="320"/>
      <c r="J94" s="304" t="e">
        <f t="shared" si="44"/>
        <v>#DIV/0!</v>
      </c>
      <c r="K94" s="331"/>
      <c r="L94" s="336"/>
      <c r="M94" s="304" t="str">
        <f t="shared" si="45"/>
        <v>L</v>
      </c>
      <c r="N94" s="305" t="e">
        <f t="shared" si="39"/>
        <v>#DIV/0!</v>
      </c>
      <c r="O94" s="313"/>
      <c r="P94" s="304" t="str">
        <f t="shared" si="46"/>
        <v xml:space="preserve">W </v>
      </c>
      <c r="Q94" s="305" t="e">
        <f t="shared" si="40"/>
        <v>#DIV/0!</v>
      </c>
      <c r="R94" s="313"/>
      <c r="S94" s="317" t="e">
        <f t="shared" si="32"/>
        <v>#DIV/0!</v>
      </c>
      <c r="T94" s="318" t="e">
        <f t="shared" si="41"/>
        <v>#DIV/0!</v>
      </c>
      <c r="U94" s="313"/>
      <c r="V94" s="317" t="e">
        <f t="shared" si="33"/>
        <v>#DIV/0!</v>
      </c>
      <c r="W94" s="341" t="e">
        <f t="shared" si="42"/>
        <v>#DIV/0!</v>
      </c>
      <c r="X94" s="345"/>
      <c r="Y94" s="324"/>
      <c r="Z94" s="313"/>
      <c r="AA94" s="313"/>
      <c r="AB94" s="173"/>
      <c r="AC94" s="174"/>
      <c r="AD94" s="174"/>
      <c r="AE94" s="175"/>
      <c r="AF94" s="319"/>
      <c r="AG94" s="319" t="e">
        <f t="shared" si="30"/>
        <v>#DIV/0!</v>
      </c>
      <c r="AH94" s="319" t="e">
        <f t="shared" si="34"/>
        <v>#DIV/0!</v>
      </c>
      <c r="AI94" s="319" t="e">
        <f t="shared" si="43"/>
        <v>#DIV/0!</v>
      </c>
      <c r="AJ94" s="319" t="e">
        <f t="shared" si="35"/>
        <v>#DIV/0!</v>
      </c>
      <c r="AK94" s="74">
        <f t="shared" si="36"/>
        <v>0</v>
      </c>
      <c r="AL94" s="74">
        <f t="shared" si="37"/>
        <v>0</v>
      </c>
    </row>
    <row r="95" spans="1:38" ht="30" customHeight="1" x14ac:dyDescent="0.2">
      <c r="A95" s="46">
        <f t="shared" si="31"/>
        <v>80</v>
      </c>
      <c r="B95" s="165">
        <f t="shared" si="29"/>
        <v>80</v>
      </c>
      <c r="C95" s="185">
        <f t="shared" si="38"/>
        <v>0</v>
      </c>
      <c r="D95" s="164"/>
      <c r="E95" s="322">
        <f>IF(B95='Purchase Sales'!A$22,'Purchase Sales'!C$22)+IF(Inventory!B95='Purchase Sales'!A$23,'Purchase Sales'!C$23)+IF(Inventory!B95='Purchase Sales'!A$24,'Purchase Sales'!C$24)+IF(Inventory!B95='Purchase Sales'!A$25,'Purchase Sales'!C$25)+IF(Inventory!B95='Purchase Sales'!A$26,'Purchase Sales'!C$26)+IF(Inventory!B95='Purchase Sales'!A$27,'Purchase Sales'!C$27)+IF(Inventory!B95='Purchase Sales'!A$28,'Purchase Sales'!C$28)+IF(Inventory!B95='Purchase Sales'!A$29,'Purchase Sales'!C$29)+IF(Inventory!B95='Purchase Sales'!A$30,'Purchase Sales'!C$30)+IF(Inventory!B95='Purchase Sales'!A$31,'Purchase Sales'!C$31)+IF(Inventory!B95='Purchase Sales'!A$32,'Purchase Sales'!C$32)+IF(Inventory!B95='Purchase Sales'!A$33,'Purchase Sales'!C$33)+IF(Inventory!B95='Purchase Sales'!A$34,'Purchase Sales'!C$34)+IF(Inventory!B95='Purchase Sales'!A$35,'Purchase Sales'!C$35)+IF(Inventory!B95='Purchase Sales'!A$36,'Purchase Sales'!C$36)+IF(Inventory!B95='Purchase Sales'!A$37,'Purchase Sales'!C$37)+IF(Inventory!B95='Purchase Sales'!A$38,'Purchase Sales'!C$38)+IF(Inventory!B95='Purchase Sales'!A$39,'Purchase Sales'!C$39)+IF(Inventory!B95='Purchase Sales'!A$40,'Purchase Sales'!C$40)+IF(Inventory!B95='Purchase Sales'!A$41,'Purchase Sales'!C$41)+IF(Inventory!B95='Purchase Sales'!A$42,'Purchase Sales'!C$42)</f>
        <v>0</v>
      </c>
      <c r="F95" s="330"/>
      <c r="G95" s="172"/>
      <c r="H95" s="172"/>
      <c r="I95" s="320"/>
      <c r="J95" s="304" t="e">
        <f t="shared" si="44"/>
        <v>#DIV/0!</v>
      </c>
      <c r="K95" s="331"/>
      <c r="L95" s="336"/>
      <c r="M95" s="304" t="str">
        <f t="shared" si="45"/>
        <v>L</v>
      </c>
      <c r="N95" s="305" t="e">
        <f t="shared" si="39"/>
        <v>#DIV/0!</v>
      </c>
      <c r="O95" s="313"/>
      <c r="P95" s="304" t="str">
        <f t="shared" si="46"/>
        <v xml:space="preserve">W </v>
      </c>
      <c r="Q95" s="305" t="e">
        <f t="shared" si="40"/>
        <v>#DIV/0!</v>
      </c>
      <c r="R95" s="313"/>
      <c r="S95" s="317" t="e">
        <f t="shared" si="32"/>
        <v>#DIV/0!</v>
      </c>
      <c r="T95" s="318" t="e">
        <f t="shared" si="41"/>
        <v>#DIV/0!</v>
      </c>
      <c r="U95" s="313"/>
      <c r="V95" s="317" t="e">
        <f t="shared" si="33"/>
        <v>#DIV/0!</v>
      </c>
      <c r="W95" s="341" t="e">
        <f t="shared" si="42"/>
        <v>#DIV/0!</v>
      </c>
      <c r="X95" s="345"/>
      <c r="Y95" s="324"/>
      <c r="Z95" s="313"/>
      <c r="AA95" s="313"/>
      <c r="AB95" s="173"/>
      <c r="AC95" s="174"/>
      <c r="AD95" s="174"/>
      <c r="AE95" s="175"/>
      <c r="AF95" s="319"/>
      <c r="AG95" s="319" t="e">
        <f t="shared" si="30"/>
        <v>#DIV/0!</v>
      </c>
      <c r="AH95" s="319" t="e">
        <f t="shared" si="34"/>
        <v>#DIV/0!</v>
      </c>
      <c r="AI95" s="319" t="e">
        <f t="shared" si="43"/>
        <v>#DIV/0!</v>
      </c>
      <c r="AJ95" s="319" t="e">
        <f t="shared" si="35"/>
        <v>#DIV/0!</v>
      </c>
      <c r="AK95" s="74">
        <f t="shared" si="36"/>
        <v>0</v>
      </c>
      <c r="AL95" s="74">
        <f t="shared" si="37"/>
        <v>0</v>
      </c>
    </row>
    <row r="96" spans="1:38" ht="30" customHeight="1" x14ac:dyDescent="0.2">
      <c r="A96" s="46">
        <f t="shared" si="31"/>
        <v>81</v>
      </c>
      <c r="B96" s="165">
        <f t="shared" si="29"/>
        <v>81</v>
      </c>
      <c r="C96" s="185">
        <f t="shared" si="38"/>
        <v>0</v>
      </c>
      <c r="D96" s="164"/>
      <c r="E96" s="322">
        <f>IF(B96='Purchase Sales'!A$22,'Purchase Sales'!C$22)+IF(Inventory!B96='Purchase Sales'!A$23,'Purchase Sales'!C$23)+IF(Inventory!B96='Purchase Sales'!A$24,'Purchase Sales'!C$24)+IF(Inventory!B96='Purchase Sales'!A$25,'Purchase Sales'!C$25)+IF(Inventory!B96='Purchase Sales'!A$26,'Purchase Sales'!C$26)+IF(Inventory!B96='Purchase Sales'!A$27,'Purchase Sales'!C$27)+IF(Inventory!B96='Purchase Sales'!A$28,'Purchase Sales'!C$28)+IF(Inventory!B96='Purchase Sales'!A$29,'Purchase Sales'!C$29)+IF(Inventory!B96='Purchase Sales'!A$30,'Purchase Sales'!C$30)+IF(Inventory!B96='Purchase Sales'!A$31,'Purchase Sales'!C$31)+IF(Inventory!B96='Purchase Sales'!A$32,'Purchase Sales'!C$32)+IF(Inventory!B96='Purchase Sales'!A$33,'Purchase Sales'!C$33)+IF(Inventory!B96='Purchase Sales'!A$34,'Purchase Sales'!C$34)+IF(Inventory!B96='Purchase Sales'!A$35,'Purchase Sales'!C$35)+IF(Inventory!B96='Purchase Sales'!A$36,'Purchase Sales'!C$36)+IF(Inventory!B96='Purchase Sales'!A$37,'Purchase Sales'!C$37)+IF(Inventory!B96='Purchase Sales'!A$38,'Purchase Sales'!C$38)+IF(Inventory!B96='Purchase Sales'!A$39,'Purchase Sales'!C$39)+IF(Inventory!B96='Purchase Sales'!A$40,'Purchase Sales'!C$40)+IF(Inventory!B96='Purchase Sales'!A$41,'Purchase Sales'!C$41)+IF(Inventory!B96='Purchase Sales'!A$42,'Purchase Sales'!C$42)</f>
        <v>0</v>
      </c>
      <c r="F96" s="330"/>
      <c r="G96" s="172"/>
      <c r="H96" s="172"/>
      <c r="I96" s="320"/>
      <c r="J96" s="304" t="e">
        <f t="shared" si="44"/>
        <v>#DIV/0!</v>
      </c>
      <c r="K96" s="331"/>
      <c r="L96" s="336"/>
      <c r="M96" s="304" t="str">
        <f t="shared" si="45"/>
        <v>L</v>
      </c>
      <c r="N96" s="305" t="e">
        <f t="shared" si="39"/>
        <v>#DIV/0!</v>
      </c>
      <c r="O96" s="313"/>
      <c r="P96" s="304" t="str">
        <f t="shared" si="46"/>
        <v xml:space="preserve">W </v>
      </c>
      <c r="Q96" s="305" t="e">
        <f t="shared" si="40"/>
        <v>#DIV/0!</v>
      </c>
      <c r="R96" s="313"/>
      <c r="S96" s="317" t="e">
        <f t="shared" si="32"/>
        <v>#DIV/0!</v>
      </c>
      <c r="T96" s="318" t="e">
        <f t="shared" si="41"/>
        <v>#DIV/0!</v>
      </c>
      <c r="U96" s="313"/>
      <c r="V96" s="317" t="e">
        <f t="shared" si="33"/>
        <v>#DIV/0!</v>
      </c>
      <c r="W96" s="341" t="e">
        <f t="shared" si="42"/>
        <v>#DIV/0!</v>
      </c>
      <c r="X96" s="345"/>
      <c r="Y96" s="324"/>
      <c r="Z96" s="313"/>
      <c r="AA96" s="313"/>
      <c r="AB96" s="173"/>
      <c r="AC96" s="174"/>
      <c r="AD96" s="174"/>
      <c r="AE96" s="175"/>
      <c r="AF96" s="319"/>
      <c r="AG96" s="319" t="e">
        <f t="shared" si="30"/>
        <v>#DIV/0!</v>
      </c>
      <c r="AH96" s="319" t="e">
        <f t="shared" si="34"/>
        <v>#DIV/0!</v>
      </c>
      <c r="AI96" s="319" t="e">
        <f t="shared" si="43"/>
        <v>#DIV/0!</v>
      </c>
      <c r="AJ96" s="319" t="e">
        <f t="shared" si="35"/>
        <v>#DIV/0!</v>
      </c>
      <c r="AK96" s="74">
        <f t="shared" si="36"/>
        <v>0</v>
      </c>
      <c r="AL96" s="74">
        <f t="shared" si="37"/>
        <v>0</v>
      </c>
    </row>
    <row r="97" spans="1:38" ht="30" customHeight="1" x14ac:dyDescent="0.2">
      <c r="A97" s="46">
        <f t="shared" si="31"/>
        <v>82</v>
      </c>
      <c r="B97" s="165">
        <f t="shared" si="29"/>
        <v>82</v>
      </c>
      <c r="C97" s="185">
        <f t="shared" si="38"/>
        <v>0</v>
      </c>
      <c r="D97" s="164"/>
      <c r="E97" s="322">
        <f>IF(B97='Purchase Sales'!A$22,'Purchase Sales'!C$22)+IF(Inventory!B97='Purchase Sales'!A$23,'Purchase Sales'!C$23)+IF(Inventory!B97='Purchase Sales'!A$24,'Purchase Sales'!C$24)+IF(Inventory!B97='Purchase Sales'!A$25,'Purchase Sales'!C$25)+IF(Inventory!B97='Purchase Sales'!A$26,'Purchase Sales'!C$26)+IF(Inventory!B97='Purchase Sales'!A$27,'Purchase Sales'!C$27)+IF(Inventory!B97='Purchase Sales'!A$28,'Purchase Sales'!C$28)+IF(Inventory!B97='Purchase Sales'!A$29,'Purchase Sales'!C$29)+IF(Inventory!B97='Purchase Sales'!A$30,'Purchase Sales'!C$30)+IF(Inventory!B97='Purchase Sales'!A$31,'Purchase Sales'!C$31)+IF(Inventory!B97='Purchase Sales'!A$32,'Purchase Sales'!C$32)+IF(Inventory!B97='Purchase Sales'!A$33,'Purchase Sales'!C$33)+IF(Inventory!B97='Purchase Sales'!A$34,'Purchase Sales'!C$34)+IF(Inventory!B97='Purchase Sales'!A$35,'Purchase Sales'!C$35)+IF(Inventory!B97='Purchase Sales'!A$36,'Purchase Sales'!C$36)+IF(Inventory!B97='Purchase Sales'!A$37,'Purchase Sales'!C$37)+IF(Inventory!B97='Purchase Sales'!A$38,'Purchase Sales'!C$38)+IF(Inventory!B97='Purchase Sales'!A$39,'Purchase Sales'!C$39)+IF(Inventory!B97='Purchase Sales'!A$40,'Purchase Sales'!C$40)+IF(Inventory!B97='Purchase Sales'!A$41,'Purchase Sales'!C$41)+IF(Inventory!B97='Purchase Sales'!A$42,'Purchase Sales'!C$42)</f>
        <v>0</v>
      </c>
      <c r="F97" s="330"/>
      <c r="G97" s="172"/>
      <c r="H97" s="172"/>
      <c r="I97" s="320"/>
      <c r="J97" s="304" t="e">
        <f t="shared" si="44"/>
        <v>#DIV/0!</v>
      </c>
      <c r="K97" s="331"/>
      <c r="L97" s="336"/>
      <c r="M97" s="304" t="str">
        <f t="shared" si="45"/>
        <v>L</v>
      </c>
      <c r="N97" s="305" t="e">
        <f t="shared" si="39"/>
        <v>#DIV/0!</v>
      </c>
      <c r="O97" s="313"/>
      <c r="P97" s="304" t="str">
        <f t="shared" si="46"/>
        <v xml:space="preserve">W </v>
      </c>
      <c r="Q97" s="305" t="e">
        <f t="shared" si="40"/>
        <v>#DIV/0!</v>
      </c>
      <c r="R97" s="313"/>
      <c r="S97" s="317" t="e">
        <f t="shared" si="32"/>
        <v>#DIV/0!</v>
      </c>
      <c r="T97" s="318" t="e">
        <f t="shared" si="41"/>
        <v>#DIV/0!</v>
      </c>
      <c r="U97" s="313"/>
      <c r="V97" s="317" t="e">
        <f t="shared" si="33"/>
        <v>#DIV/0!</v>
      </c>
      <c r="W97" s="341" t="e">
        <f t="shared" si="42"/>
        <v>#DIV/0!</v>
      </c>
      <c r="X97" s="345"/>
      <c r="Y97" s="324"/>
      <c r="Z97" s="313"/>
      <c r="AA97" s="313">
        <v>4</v>
      </c>
      <c r="AB97" s="173"/>
      <c r="AC97" s="174"/>
      <c r="AD97" s="174"/>
      <c r="AE97" s="175"/>
      <c r="AF97" s="319"/>
      <c r="AG97" s="319" t="e">
        <f t="shared" si="30"/>
        <v>#DIV/0!</v>
      </c>
      <c r="AH97" s="319" t="e">
        <f t="shared" si="34"/>
        <v>#DIV/0!</v>
      </c>
      <c r="AI97" s="319" t="e">
        <f t="shared" si="43"/>
        <v>#DIV/0!</v>
      </c>
      <c r="AJ97" s="319" t="e">
        <f t="shared" si="35"/>
        <v>#DIV/0!</v>
      </c>
      <c r="AK97" s="74">
        <f t="shared" si="36"/>
        <v>0</v>
      </c>
      <c r="AL97" s="74">
        <f t="shared" si="37"/>
        <v>0</v>
      </c>
    </row>
    <row r="98" spans="1:38" ht="30" customHeight="1" x14ac:dyDescent="0.2">
      <c r="A98" s="46">
        <f t="shared" si="31"/>
        <v>83</v>
      </c>
      <c r="B98" s="165">
        <f t="shared" si="29"/>
        <v>83</v>
      </c>
      <c r="C98" s="185">
        <f t="shared" si="38"/>
        <v>0</v>
      </c>
      <c r="D98" s="164"/>
      <c r="E98" s="322">
        <f>IF(B98='Purchase Sales'!A$22,'Purchase Sales'!C$22)+IF(Inventory!B98='Purchase Sales'!A$23,'Purchase Sales'!C$23)+IF(Inventory!B98='Purchase Sales'!A$24,'Purchase Sales'!C$24)+IF(Inventory!B98='Purchase Sales'!A$25,'Purchase Sales'!C$25)+IF(Inventory!B98='Purchase Sales'!A$26,'Purchase Sales'!C$26)+IF(Inventory!B98='Purchase Sales'!A$27,'Purchase Sales'!C$27)+IF(Inventory!B98='Purchase Sales'!A$28,'Purchase Sales'!C$28)+IF(Inventory!B98='Purchase Sales'!A$29,'Purchase Sales'!C$29)+IF(Inventory!B98='Purchase Sales'!A$30,'Purchase Sales'!C$30)+IF(Inventory!B98='Purchase Sales'!A$31,'Purchase Sales'!C$31)+IF(Inventory!B98='Purchase Sales'!A$32,'Purchase Sales'!C$32)+IF(Inventory!B98='Purchase Sales'!A$33,'Purchase Sales'!C$33)+IF(Inventory!B98='Purchase Sales'!A$34,'Purchase Sales'!C$34)+IF(Inventory!B98='Purchase Sales'!A$35,'Purchase Sales'!C$35)+IF(Inventory!B98='Purchase Sales'!A$36,'Purchase Sales'!C$36)+IF(Inventory!B98='Purchase Sales'!A$37,'Purchase Sales'!C$37)+IF(Inventory!B98='Purchase Sales'!A$38,'Purchase Sales'!C$38)+IF(Inventory!B98='Purchase Sales'!A$39,'Purchase Sales'!C$39)+IF(Inventory!B98='Purchase Sales'!A$40,'Purchase Sales'!C$40)+IF(Inventory!B98='Purchase Sales'!A$41,'Purchase Sales'!C$41)+IF(Inventory!B98='Purchase Sales'!A$42,'Purchase Sales'!C$42)</f>
        <v>0</v>
      </c>
      <c r="F98" s="330"/>
      <c r="G98" s="172"/>
      <c r="H98" s="172"/>
      <c r="I98" s="320"/>
      <c r="J98" s="304" t="e">
        <f t="shared" si="44"/>
        <v>#DIV/0!</v>
      </c>
      <c r="K98" s="331"/>
      <c r="L98" s="336"/>
      <c r="M98" s="304" t="str">
        <f t="shared" si="45"/>
        <v>L</v>
      </c>
      <c r="N98" s="305" t="e">
        <f t="shared" si="39"/>
        <v>#DIV/0!</v>
      </c>
      <c r="O98" s="313"/>
      <c r="P98" s="304" t="str">
        <f t="shared" si="46"/>
        <v xml:space="preserve">W </v>
      </c>
      <c r="Q98" s="305" t="e">
        <f t="shared" si="40"/>
        <v>#DIV/0!</v>
      </c>
      <c r="R98" s="313"/>
      <c r="S98" s="317" t="e">
        <f t="shared" si="32"/>
        <v>#DIV/0!</v>
      </c>
      <c r="T98" s="318" t="e">
        <f t="shared" si="41"/>
        <v>#DIV/0!</v>
      </c>
      <c r="U98" s="313"/>
      <c r="V98" s="317" t="e">
        <f t="shared" si="33"/>
        <v>#DIV/0!</v>
      </c>
      <c r="W98" s="341" t="e">
        <f t="shared" si="42"/>
        <v>#DIV/0!</v>
      </c>
      <c r="X98" s="345"/>
      <c r="Y98" s="324"/>
      <c r="Z98" s="313"/>
      <c r="AA98" s="313"/>
      <c r="AB98" s="173"/>
      <c r="AC98" s="174"/>
      <c r="AD98" s="174"/>
      <c r="AE98" s="175"/>
      <c r="AF98" s="319"/>
      <c r="AG98" s="319" t="e">
        <f t="shared" si="30"/>
        <v>#DIV/0!</v>
      </c>
      <c r="AH98" s="319" t="e">
        <f t="shared" si="34"/>
        <v>#DIV/0!</v>
      </c>
      <c r="AI98" s="319" t="e">
        <f t="shared" si="43"/>
        <v>#DIV/0!</v>
      </c>
      <c r="AJ98" s="319" t="e">
        <f t="shared" si="35"/>
        <v>#DIV/0!</v>
      </c>
      <c r="AK98" s="74">
        <f t="shared" si="36"/>
        <v>0</v>
      </c>
      <c r="AL98" s="74">
        <f t="shared" si="37"/>
        <v>0</v>
      </c>
    </row>
    <row r="99" spans="1:38" ht="30" customHeight="1" x14ac:dyDescent="0.2">
      <c r="A99" s="46">
        <f t="shared" si="31"/>
        <v>84</v>
      </c>
      <c r="B99" s="165">
        <f t="shared" si="29"/>
        <v>84</v>
      </c>
      <c r="C99" s="185">
        <f t="shared" si="38"/>
        <v>0</v>
      </c>
      <c r="D99" s="164"/>
      <c r="E99" s="322">
        <f>IF(B99='Purchase Sales'!A$22,'Purchase Sales'!C$22)+IF(Inventory!B99='Purchase Sales'!A$23,'Purchase Sales'!C$23)+IF(Inventory!B99='Purchase Sales'!A$24,'Purchase Sales'!C$24)+IF(Inventory!B99='Purchase Sales'!A$25,'Purchase Sales'!C$25)+IF(Inventory!B99='Purchase Sales'!A$26,'Purchase Sales'!C$26)+IF(Inventory!B99='Purchase Sales'!A$27,'Purchase Sales'!C$27)+IF(Inventory!B99='Purchase Sales'!A$28,'Purchase Sales'!C$28)+IF(Inventory!B99='Purchase Sales'!A$29,'Purchase Sales'!C$29)+IF(Inventory!B99='Purchase Sales'!A$30,'Purchase Sales'!C$30)+IF(Inventory!B99='Purchase Sales'!A$31,'Purchase Sales'!C$31)+IF(Inventory!B99='Purchase Sales'!A$32,'Purchase Sales'!C$32)+IF(Inventory!B99='Purchase Sales'!A$33,'Purchase Sales'!C$33)+IF(Inventory!B99='Purchase Sales'!A$34,'Purchase Sales'!C$34)+IF(Inventory!B99='Purchase Sales'!A$35,'Purchase Sales'!C$35)+IF(Inventory!B99='Purchase Sales'!A$36,'Purchase Sales'!C$36)+IF(Inventory!B99='Purchase Sales'!A$37,'Purchase Sales'!C$37)+IF(Inventory!B99='Purchase Sales'!A$38,'Purchase Sales'!C$38)+IF(Inventory!B99='Purchase Sales'!A$39,'Purchase Sales'!C$39)+IF(Inventory!B99='Purchase Sales'!A$40,'Purchase Sales'!C$40)+IF(Inventory!B99='Purchase Sales'!A$41,'Purchase Sales'!C$41)+IF(Inventory!B99='Purchase Sales'!A$42,'Purchase Sales'!C$42)</f>
        <v>0</v>
      </c>
      <c r="F99" s="330"/>
      <c r="G99" s="172"/>
      <c r="H99" s="172"/>
      <c r="I99" s="320"/>
      <c r="J99" s="304" t="e">
        <f t="shared" si="44"/>
        <v>#DIV/0!</v>
      </c>
      <c r="K99" s="331"/>
      <c r="L99" s="336"/>
      <c r="M99" s="304" t="str">
        <f t="shared" si="45"/>
        <v>L</v>
      </c>
      <c r="N99" s="305" t="e">
        <f t="shared" si="39"/>
        <v>#DIV/0!</v>
      </c>
      <c r="O99" s="313"/>
      <c r="P99" s="304" t="str">
        <f t="shared" si="46"/>
        <v xml:space="preserve">W </v>
      </c>
      <c r="Q99" s="305" t="e">
        <f t="shared" si="40"/>
        <v>#DIV/0!</v>
      </c>
      <c r="R99" s="313"/>
      <c r="S99" s="317" t="e">
        <f t="shared" si="32"/>
        <v>#DIV/0!</v>
      </c>
      <c r="T99" s="318" t="e">
        <f t="shared" si="41"/>
        <v>#DIV/0!</v>
      </c>
      <c r="U99" s="313"/>
      <c r="V99" s="317" t="e">
        <f t="shared" si="33"/>
        <v>#DIV/0!</v>
      </c>
      <c r="W99" s="341" t="e">
        <f t="shared" si="42"/>
        <v>#DIV/0!</v>
      </c>
      <c r="X99" s="345"/>
      <c r="Y99" s="324"/>
      <c r="Z99" s="313"/>
      <c r="AA99" s="313">
        <v>8</v>
      </c>
      <c r="AB99" s="173"/>
      <c r="AC99" s="174"/>
      <c r="AD99" s="174"/>
      <c r="AE99" s="175"/>
      <c r="AF99" s="319"/>
      <c r="AG99" s="319" t="e">
        <f t="shared" si="30"/>
        <v>#DIV/0!</v>
      </c>
      <c r="AH99" s="319" t="e">
        <f t="shared" si="34"/>
        <v>#DIV/0!</v>
      </c>
      <c r="AI99" s="319" t="e">
        <f t="shared" si="43"/>
        <v>#DIV/0!</v>
      </c>
      <c r="AJ99" s="319" t="e">
        <f t="shared" si="35"/>
        <v>#DIV/0!</v>
      </c>
      <c r="AK99" s="74">
        <f t="shared" si="36"/>
        <v>0</v>
      </c>
      <c r="AL99" s="74">
        <f t="shared" si="37"/>
        <v>0</v>
      </c>
    </row>
    <row r="100" spans="1:38" ht="30" customHeight="1" x14ac:dyDescent="0.2">
      <c r="A100" s="46">
        <f t="shared" si="31"/>
        <v>85</v>
      </c>
      <c r="B100" s="165">
        <f t="shared" si="29"/>
        <v>85</v>
      </c>
      <c r="C100" s="185">
        <f t="shared" si="38"/>
        <v>0</v>
      </c>
      <c r="D100" s="164"/>
      <c r="E100" s="322">
        <f>IF(B100='Purchase Sales'!A$22,'Purchase Sales'!C$22)+IF(Inventory!B100='Purchase Sales'!A$23,'Purchase Sales'!C$23)+IF(Inventory!B100='Purchase Sales'!A$24,'Purchase Sales'!C$24)+IF(Inventory!B100='Purchase Sales'!A$25,'Purchase Sales'!C$25)+IF(Inventory!B100='Purchase Sales'!A$26,'Purchase Sales'!C$26)+IF(Inventory!B100='Purchase Sales'!A$27,'Purchase Sales'!C$27)+IF(Inventory!B100='Purchase Sales'!A$28,'Purchase Sales'!C$28)+IF(Inventory!B100='Purchase Sales'!A$29,'Purchase Sales'!C$29)+IF(Inventory!B100='Purchase Sales'!A$30,'Purchase Sales'!C$30)+IF(Inventory!B100='Purchase Sales'!A$31,'Purchase Sales'!C$31)+IF(Inventory!B100='Purchase Sales'!A$32,'Purchase Sales'!C$32)+IF(Inventory!B100='Purchase Sales'!A$33,'Purchase Sales'!C$33)+IF(Inventory!B100='Purchase Sales'!A$34,'Purchase Sales'!C$34)+IF(Inventory!B100='Purchase Sales'!A$35,'Purchase Sales'!C$35)+IF(Inventory!B100='Purchase Sales'!A$36,'Purchase Sales'!C$36)+IF(Inventory!B100='Purchase Sales'!A$37,'Purchase Sales'!C$37)+IF(Inventory!B100='Purchase Sales'!A$38,'Purchase Sales'!C$38)+IF(Inventory!B100='Purchase Sales'!A$39,'Purchase Sales'!C$39)+IF(Inventory!B100='Purchase Sales'!A$40,'Purchase Sales'!C$40)+IF(Inventory!B100='Purchase Sales'!A$41,'Purchase Sales'!C$41)+IF(Inventory!B100='Purchase Sales'!A$42,'Purchase Sales'!C$42)</f>
        <v>0</v>
      </c>
      <c r="F100" s="330"/>
      <c r="G100" s="172"/>
      <c r="H100" s="172"/>
      <c r="I100" s="320"/>
      <c r="J100" s="304" t="e">
        <f t="shared" si="44"/>
        <v>#DIV/0!</v>
      </c>
      <c r="K100" s="331"/>
      <c r="L100" s="336"/>
      <c r="M100" s="304" t="str">
        <f t="shared" si="45"/>
        <v>L</v>
      </c>
      <c r="N100" s="305" t="e">
        <f t="shared" si="39"/>
        <v>#DIV/0!</v>
      </c>
      <c r="O100" s="313"/>
      <c r="P100" s="304" t="str">
        <f t="shared" si="46"/>
        <v xml:space="preserve">W </v>
      </c>
      <c r="Q100" s="305" t="e">
        <f t="shared" si="40"/>
        <v>#DIV/0!</v>
      </c>
      <c r="R100" s="313"/>
      <c r="S100" s="317" t="e">
        <f t="shared" si="32"/>
        <v>#DIV/0!</v>
      </c>
      <c r="T100" s="318" t="e">
        <f t="shared" si="41"/>
        <v>#DIV/0!</v>
      </c>
      <c r="U100" s="313"/>
      <c r="V100" s="317" t="e">
        <f t="shared" si="33"/>
        <v>#DIV/0!</v>
      </c>
      <c r="W100" s="341" t="e">
        <f t="shared" si="42"/>
        <v>#DIV/0!</v>
      </c>
      <c r="X100" s="345"/>
      <c r="Y100" s="324"/>
      <c r="Z100" s="313"/>
      <c r="AA100" s="313"/>
      <c r="AB100" s="173"/>
      <c r="AC100" s="174"/>
      <c r="AD100" s="174"/>
      <c r="AE100" s="175"/>
      <c r="AF100" s="319"/>
      <c r="AG100" s="319" t="e">
        <f t="shared" si="30"/>
        <v>#DIV/0!</v>
      </c>
      <c r="AH100" s="319" t="e">
        <f t="shared" si="34"/>
        <v>#DIV/0!</v>
      </c>
      <c r="AI100" s="319" t="e">
        <f t="shared" si="43"/>
        <v>#DIV/0!</v>
      </c>
      <c r="AJ100" s="319" t="e">
        <f t="shared" si="35"/>
        <v>#DIV/0!</v>
      </c>
      <c r="AK100" s="74">
        <f t="shared" si="36"/>
        <v>0</v>
      </c>
      <c r="AL100" s="74">
        <f t="shared" si="37"/>
        <v>0</v>
      </c>
    </row>
    <row r="101" spans="1:38" ht="30" customHeight="1" x14ac:dyDescent="0.2">
      <c r="A101" s="46">
        <f t="shared" si="31"/>
        <v>86</v>
      </c>
      <c r="B101" s="165">
        <f t="shared" si="29"/>
        <v>86</v>
      </c>
      <c r="C101" s="185">
        <f t="shared" si="38"/>
        <v>0</v>
      </c>
      <c r="D101" s="164"/>
      <c r="E101" s="322">
        <f>IF(B101='Purchase Sales'!A$22,'Purchase Sales'!C$22)+IF(Inventory!B101='Purchase Sales'!A$23,'Purchase Sales'!C$23)+IF(Inventory!B101='Purchase Sales'!A$24,'Purchase Sales'!C$24)+IF(Inventory!B101='Purchase Sales'!A$25,'Purchase Sales'!C$25)+IF(Inventory!B101='Purchase Sales'!A$26,'Purchase Sales'!C$26)+IF(Inventory!B101='Purchase Sales'!A$27,'Purchase Sales'!C$27)+IF(Inventory!B101='Purchase Sales'!A$28,'Purchase Sales'!C$28)+IF(Inventory!B101='Purchase Sales'!A$29,'Purchase Sales'!C$29)+IF(Inventory!B101='Purchase Sales'!A$30,'Purchase Sales'!C$30)+IF(Inventory!B101='Purchase Sales'!A$31,'Purchase Sales'!C$31)+IF(Inventory!B101='Purchase Sales'!A$32,'Purchase Sales'!C$32)+IF(Inventory!B101='Purchase Sales'!A$33,'Purchase Sales'!C$33)+IF(Inventory!B101='Purchase Sales'!A$34,'Purchase Sales'!C$34)+IF(Inventory!B101='Purchase Sales'!A$35,'Purchase Sales'!C$35)+IF(Inventory!B101='Purchase Sales'!A$36,'Purchase Sales'!C$36)+IF(Inventory!B101='Purchase Sales'!A$37,'Purchase Sales'!C$37)+IF(Inventory!B101='Purchase Sales'!A$38,'Purchase Sales'!C$38)+IF(Inventory!B101='Purchase Sales'!A$39,'Purchase Sales'!C$39)+IF(Inventory!B101='Purchase Sales'!A$40,'Purchase Sales'!C$40)+IF(Inventory!B101='Purchase Sales'!A$41,'Purchase Sales'!C$41)+IF(Inventory!B101='Purchase Sales'!A$42,'Purchase Sales'!C$42)</f>
        <v>0</v>
      </c>
      <c r="F101" s="330"/>
      <c r="G101" s="172"/>
      <c r="H101" s="172"/>
      <c r="I101" s="320"/>
      <c r="J101" s="304" t="e">
        <f t="shared" si="44"/>
        <v>#DIV/0!</v>
      </c>
      <c r="K101" s="331"/>
      <c r="L101" s="336"/>
      <c r="M101" s="304" t="str">
        <f t="shared" si="45"/>
        <v>L</v>
      </c>
      <c r="N101" s="305" t="e">
        <f t="shared" si="39"/>
        <v>#DIV/0!</v>
      </c>
      <c r="O101" s="313"/>
      <c r="P101" s="304" t="str">
        <f t="shared" si="46"/>
        <v xml:space="preserve">W </v>
      </c>
      <c r="Q101" s="305" t="e">
        <f t="shared" si="40"/>
        <v>#DIV/0!</v>
      </c>
      <c r="R101" s="313"/>
      <c r="S101" s="317" t="e">
        <f t="shared" si="32"/>
        <v>#DIV/0!</v>
      </c>
      <c r="T101" s="318" t="e">
        <f t="shared" si="41"/>
        <v>#DIV/0!</v>
      </c>
      <c r="U101" s="313"/>
      <c r="V101" s="317" t="e">
        <f t="shared" si="33"/>
        <v>#DIV/0!</v>
      </c>
      <c r="W101" s="341" t="e">
        <f t="shared" si="42"/>
        <v>#DIV/0!</v>
      </c>
      <c r="X101" s="345"/>
      <c r="Y101" s="324"/>
      <c r="Z101" s="313"/>
      <c r="AA101" s="313"/>
      <c r="AB101" s="173"/>
      <c r="AC101" s="174"/>
      <c r="AD101" s="174"/>
      <c r="AE101" s="175"/>
      <c r="AF101" s="319"/>
      <c r="AG101" s="319" t="e">
        <f t="shared" si="30"/>
        <v>#DIV/0!</v>
      </c>
      <c r="AH101" s="319" t="e">
        <f t="shared" si="34"/>
        <v>#DIV/0!</v>
      </c>
      <c r="AI101" s="319" t="e">
        <f t="shared" si="43"/>
        <v>#DIV/0!</v>
      </c>
      <c r="AJ101" s="319" t="e">
        <f t="shared" si="35"/>
        <v>#DIV/0!</v>
      </c>
      <c r="AK101" s="74">
        <f t="shared" si="36"/>
        <v>0</v>
      </c>
      <c r="AL101" s="74">
        <f t="shared" si="37"/>
        <v>0</v>
      </c>
    </row>
    <row r="102" spans="1:38" ht="30" customHeight="1" x14ac:dyDescent="0.2">
      <c r="A102" s="46">
        <f t="shared" si="31"/>
        <v>87</v>
      </c>
      <c r="B102" s="165">
        <f t="shared" si="29"/>
        <v>87</v>
      </c>
      <c r="C102" s="185">
        <f t="shared" si="38"/>
        <v>0</v>
      </c>
      <c r="D102" s="164"/>
      <c r="E102" s="322">
        <f>IF(B102='Purchase Sales'!A$22,'Purchase Sales'!C$22)+IF(Inventory!B102='Purchase Sales'!A$23,'Purchase Sales'!C$23)+IF(Inventory!B102='Purchase Sales'!A$24,'Purchase Sales'!C$24)+IF(Inventory!B102='Purchase Sales'!A$25,'Purchase Sales'!C$25)+IF(Inventory!B102='Purchase Sales'!A$26,'Purchase Sales'!C$26)+IF(Inventory!B102='Purchase Sales'!A$27,'Purchase Sales'!C$27)+IF(Inventory!B102='Purchase Sales'!A$28,'Purchase Sales'!C$28)+IF(Inventory!B102='Purchase Sales'!A$29,'Purchase Sales'!C$29)+IF(Inventory!B102='Purchase Sales'!A$30,'Purchase Sales'!C$30)+IF(Inventory!B102='Purchase Sales'!A$31,'Purchase Sales'!C$31)+IF(Inventory!B102='Purchase Sales'!A$32,'Purchase Sales'!C$32)+IF(Inventory!B102='Purchase Sales'!A$33,'Purchase Sales'!C$33)+IF(Inventory!B102='Purchase Sales'!A$34,'Purchase Sales'!C$34)+IF(Inventory!B102='Purchase Sales'!A$35,'Purchase Sales'!C$35)+IF(Inventory!B102='Purchase Sales'!A$36,'Purchase Sales'!C$36)+IF(Inventory!B102='Purchase Sales'!A$37,'Purchase Sales'!C$37)+IF(Inventory!B102='Purchase Sales'!A$38,'Purchase Sales'!C$38)+IF(Inventory!B102='Purchase Sales'!A$39,'Purchase Sales'!C$39)+IF(Inventory!B102='Purchase Sales'!A$40,'Purchase Sales'!C$40)+IF(Inventory!B102='Purchase Sales'!A$41,'Purchase Sales'!C$41)+IF(Inventory!B102='Purchase Sales'!A$42,'Purchase Sales'!C$42)</f>
        <v>0</v>
      </c>
      <c r="F102" s="330"/>
      <c r="G102" s="172"/>
      <c r="H102" s="172" t="s">
        <v>173</v>
      </c>
      <c r="I102" s="320"/>
      <c r="J102" s="304" t="e">
        <f t="shared" si="44"/>
        <v>#DIV/0!</v>
      </c>
      <c r="K102" s="331"/>
      <c r="L102" s="336"/>
      <c r="M102" s="304" t="str">
        <f t="shared" si="45"/>
        <v>L</v>
      </c>
      <c r="N102" s="305" t="e">
        <f t="shared" si="39"/>
        <v>#DIV/0!</v>
      </c>
      <c r="O102" s="313">
        <v>1</v>
      </c>
      <c r="P102" s="304" t="str">
        <f t="shared" si="46"/>
        <v xml:space="preserve">W </v>
      </c>
      <c r="Q102" s="305" t="e">
        <f t="shared" si="40"/>
        <v>#DIV/0!</v>
      </c>
      <c r="R102" s="313"/>
      <c r="S102" s="317" t="e">
        <f t="shared" si="32"/>
        <v>#DIV/0!</v>
      </c>
      <c r="T102" s="318" t="e">
        <f t="shared" si="41"/>
        <v>#DIV/0!</v>
      </c>
      <c r="U102" s="313"/>
      <c r="V102" s="317" t="e">
        <f t="shared" si="33"/>
        <v>#DIV/0!</v>
      </c>
      <c r="W102" s="341" t="e">
        <f t="shared" si="42"/>
        <v>#DIV/0!</v>
      </c>
      <c r="X102" s="345"/>
      <c r="Y102" s="324"/>
      <c r="Z102" s="313"/>
      <c r="AA102" s="313">
        <v>4</v>
      </c>
      <c r="AB102" s="173"/>
      <c r="AC102" s="174"/>
      <c r="AD102" s="174"/>
      <c r="AE102" s="175"/>
      <c r="AF102" s="319"/>
      <c r="AG102" s="319" t="e">
        <f t="shared" si="30"/>
        <v>#DIV/0!</v>
      </c>
      <c r="AH102" s="319" t="e">
        <f t="shared" si="34"/>
        <v>#DIV/0!</v>
      </c>
      <c r="AI102" s="319" t="e">
        <f t="shared" si="43"/>
        <v>#DIV/0!</v>
      </c>
      <c r="AJ102" s="319" t="e">
        <f t="shared" si="35"/>
        <v>#DIV/0!</v>
      </c>
      <c r="AK102" s="74">
        <f t="shared" si="36"/>
        <v>0</v>
      </c>
      <c r="AL102" s="74">
        <f t="shared" si="37"/>
        <v>0</v>
      </c>
    </row>
    <row r="103" spans="1:38" ht="30" customHeight="1" x14ac:dyDescent="0.2">
      <c r="A103" s="46">
        <f t="shared" si="31"/>
        <v>88</v>
      </c>
      <c r="B103" s="165">
        <f t="shared" si="29"/>
        <v>88</v>
      </c>
      <c r="C103" s="185">
        <f t="shared" si="38"/>
        <v>0</v>
      </c>
      <c r="D103" s="164"/>
      <c r="E103" s="322">
        <f>IF(B103='Purchase Sales'!A$22,'Purchase Sales'!C$22)+IF(Inventory!B103='Purchase Sales'!A$23,'Purchase Sales'!C$23)+IF(Inventory!B103='Purchase Sales'!A$24,'Purchase Sales'!C$24)+IF(Inventory!B103='Purchase Sales'!A$25,'Purchase Sales'!C$25)+IF(Inventory!B103='Purchase Sales'!A$26,'Purchase Sales'!C$26)+IF(Inventory!B103='Purchase Sales'!A$27,'Purchase Sales'!C$27)+IF(Inventory!B103='Purchase Sales'!A$28,'Purchase Sales'!C$28)+IF(Inventory!B103='Purchase Sales'!A$29,'Purchase Sales'!C$29)+IF(Inventory!B103='Purchase Sales'!A$30,'Purchase Sales'!C$30)+IF(Inventory!B103='Purchase Sales'!A$31,'Purchase Sales'!C$31)+IF(Inventory!B103='Purchase Sales'!A$32,'Purchase Sales'!C$32)+IF(Inventory!B103='Purchase Sales'!A$33,'Purchase Sales'!C$33)+IF(Inventory!B103='Purchase Sales'!A$34,'Purchase Sales'!C$34)+IF(Inventory!B103='Purchase Sales'!A$35,'Purchase Sales'!C$35)+IF(Inventory!B103='Purchase Sales'!A$36,'Purchase Sales'!C$36)+IF(Inventory!B103='Purchase Sales'!A$37,'Purchase Sales'!C$37)+IF(Inventory!B103='Purchase Sales'!A$38,'Purchase Sales'!C$38)+IF(Inventory!B103='Purchase Sales'!A$39,'Purchase Sales'!C$39)+IF(Inventory!B103='Purchase Sales'!A$40,'Purchase Sales'!C$40)+IF(Inventory!B103='Purchase Sales'!A$41,'Purchase Sales'!C$41)+IF(Inventory!B103='Purchase Sales'!A$42,'Purchase Sales'!C$42)</f>
        <v>0</v>
      </c>
      <c r="F103" s="330"/>
      <c r="G103" s="172"/>
      <c r="H103" s="172"/>
      <c r="I103" s="320"/>
      <c r="J103" s="304" t="e">
        <f t="shared" si="44"/>
        <v>#DIV/0!</v>
      </c>
      <c r="K103" s="331"/>
      <c r="L103" s="336"/>
      <c r="M103" s="304" t="str">
        <f t="shared" si="45"/>
        <v>L</v>
      </c>
      <c r="N103" s="305" t="e">
        <f t="shared" si="39"/>
        <v>#DIV/0!</v>
      </c>
      <c r="O103" s="313">
        <v>1</v>
      </c>
      <c r="P103" s="304" t="str">
        <f t="shared" si="46"/>
        <v xml:space="preserve">W </v>
      </c>
      <c r="Q103" s="305" t="e">
        <f t="shared" si="40"/>
        <v>#DIV/0!</v>
      </c>
      <c r="R103" s="313"/>
      <c r="S103" s="317" t="e">
        <f t="shared" si="32"/>
        <v>#DIV/0!</v>
      </c>
      <c r="T103" s="318" t="e">
        <f t="shared" si="41"/>
        <v>#DIV/0!</v>
      </c>
      <c r="U103" s="313"/>
      <c r="V103" s="317" t="e">
        <f t="shared" si="33"/>
        <v>#DIV/0!</v>
      </c>
      <c r="W103" s="341" t="e">
        <f t="shared" si="42"/>
        <v>#DIV/0!</v>
      </c>
      <c r="X103" s="345"/>
      <c r="Y103" s="324"/>
      <c r="Z103" s="313"/>
      <c r="AA103" s="313">
        <v>2</v>
      </c>
      <c r="AB103" s="173"/>
      <c r="AC103" s="174"/>
      <c r="AD103" s="174"/>
      <c r="AE103" s="175"/>
      <c r="AF103" s="319"/>
      <c r="AG103" s="319" t="e">
        <f t="shared" si="30"/>
        <v>#DIV/0!</v>
      </c>
      <c r="AH103" s="319" t="e">
        <f t="shared" si="34"/>
        <v>#DIV/0!</v>
      </c>
      <c r="AI103" s="319" t="e">
        <f t="shared" si="43"/>
        <v>#DIV/0!</v>
      </c>
      <c r="AJ103" s="319" t="e">
        <f t="shared" si="35"/>
        <v>#DIV/0!</v>
      </c>
      <c r="AK103" s="74">
        <f t="shared" si="36"/>
        <v>0</v>
      </c>
      <c r="AL103" s="74">
        <f t="shared" si="37"/>
        <v>0</v>
      </c>
    </row>
    <row r="104" spans="1:38" ht="30" customHeight="1" x14ac:dyDescent="0.2">
      <c r="A104" s="46">
        <f t="shared" si="31"/>
        <v>89</v>
      </c>
      <c r="B104" s="165">
        <f t="shared" si="29"/>
        <v>89</v>
      </c>
      <c r="C104" s="185">
        <f t="shared" si="38"/>
        <v>0</v>
      </c>
      <c r="D104" s="164"/>
      <c r="E104" s="322">
        <f>IF(B104='Purchase Sales'!A$22,'Purchase Sales'!C$22)+IF(Inventory!B104='Purchase Sales'!A$23,'Purchase Sales'!C$23)+IF(Inventory!B104='Purchase Sales'!A$24,'Purchase Sales'!C$24)+IF(Inventory!B104='Purchase Sales'!A$25,'Purchase Sales'!C$25)+IF(Inventory!B104='Purchase Sales'!A$26,'Purchase Sales'!C$26)+IF(Inventory!B104='Purchase Sales'!A$27,'Purchase Sales'!C$27)+IF(Inventory!B104='Purchase Sales'!A$28,'Purchase Sales'!C$28)+IF(Inventory!B104='Purchase Sales'!A$29,'Purchase Sales'!C$29)+IF(Inventory!B104='Purchase Sales'!A$30,'Purchase Sales'!C$30)+IF(Inventory!B104='Purchase Sales'!A$31,'Purchase Sales'!C$31)+IF(Inventory!B104='Purchase Sales'!A$32,'Purchase Sales'!C$32)+IF(Inventory!B104='Purchase Sales'!A$33,'Purchase Sales'!C$33)+IF(Inventory!B104='Purchase Sales'!A$34,'Purchase Sales'!C$34)+IF(Inventory!B104='Purchase Sales'!A$35,'Purchase Sales'!C$35)+IF(Inventory!B104='Purchase Sales'!A$36,'Purchase Sales'!C$36)+IF(Inventory!B104='Purchase Sales'!A$37,'Purchase Sales'!C$37)+IF(Inventory!B104='Purchase Sales'!A$38,'Purchase Sales'!C$38)+IF(Inventory!B104='Purchase Sales'!A$39,'Purchase Sales'!C$39)+IF(Inventory!B104='Purchase Sales'!A$40,'Purchase Sales'!C$40)+IF(Inventory!B104='Purchase Sales'!A$41,'Purchase Sales'!C$41)+IF(Inventory!B104='Purchase Sales'!A$42,'Purchase Sales'!C$42)</f>
        <v>0</v>
      </c>
      <c r="F104" s="330"/>
      <c r="G104" s="172"/>
      <c r="H104" s="172"/>
      <c r="I104" s="320"/>
      <c r="J104" s="304" t="e">
        <f t="shared" si="44"/>
        <v>#DIV/0!</v>
      </c>
      <c r="K104" s="331"/>
      <c r="L104" s="336"/>
      <c r="M104" s="304" t="str">
        <f t="shared" si="45"/>
        <v>L</v>
      </c>
      <c r="N104" s="305" t="e">
        <f t="shared" si="39"/>
        <v>#DIV/0!</v>
      </c>
      <c r="O104" s="313"/>
      <c r="P104" s="304" t="str">
        <f t="shared" si="46"/>
        <v xml:space="preserve">W </v>
      </c>
      <c r="Q104" s="305" t="e">
        <f t="shared" si="40"/>
        <v>#DIV/0!</v>
      </c>
      <c r="R104" s="313"/>
      <c r="S104" s="317" t="e">
        <f t="shared" si="32"/>
        <v>#DIV/0!</v>
      </c>
      <c r="T104" s="318" t="e">
        <f t="shared" si="41"/>
        <v>#DIV/0!</v>
      </c>
      <c r="U104" s="313"/>
      <c r="V104" s="317" t="e">
        <f t="shared" si="33"/>
        <v>#DIV/0!</v>
      </c>
      <c r="W104" s="341" t="e">
        <f t="shared" si="42"/>
        <v>#DIV/0!</v>
      </c>
      <c r="X104" s="345"/>
      <c r="Y104" s="324"/>
      <c r="Z104" s="313"/>
      <c r="AA104" s="313">
        <v>4</v>
      </c>
      <c r="AB104" s="173"/>
      <c r="AC104" s="174"/>
      <c r="AD104" s="174"/>
      <c r="AE104" s="175"/>
      <c r="AF104" s="319"/>
      <c r="AG104" s="319" t="e">
        <f t="shared" si="30"/>
        <v>#DIV/0!</v>
      </c>
      <c r="AH104" s="319" t="e">
        <f t="shared" si="34"/>
        <v>#DIV/0!</v>
      </c>
      <c r="AI104" s="319" t="e">
        <f t="shared" si="43"/>
        <v>#DIV/0!</v>
      </c>
      <c r="AJ104" s="319" t="e">
        <f t="shared" si="35"/>
        <v>#DIV/0!</v>
      </c>
      <c r="AK104" s="74">
        <f t="shared" si="36"/>
        <v>0</v>
      </c>
      <c r="AL104" s="74">
        <f t="shared" si="37"/>
        <v>0</v>
      </c>
    </row>
    <row r="105" spans="1:38" ht="30" customHeight="1" x14ac:dyDescent="0.2">
      <c r="A105" s="46">
        <f t="shared" si="31"/>
        <v>90</v>
      </c>
      <c r="B105" s="165">
        <f t="shared" si="29"/>
        <v>90</v>
      </c>
      <c r="C105" s="185">
        <f t="shared" si="38"/>
        <v>0</v>
      </c>
      <c r="D105" s="164"/>
      <c r="E105" s="322">
        <f>IF(B105='Purchase Sales'!A$22,'Purchase Sales'!C$22)+IF(Inventory!B105='Purchase Sales'!A$23,'Purchase Sales'!C$23)+IF(Inventory!B105='Purchase Sales'!A$24,'Purchase Sales'!C$24)+IF(Inventory!B105='Purchase Sales'!A$25,'Purchase Sales'!C$25)+IF(Inventory!B105='Purchase Sales'!A$26,'Purchase Sales'!C$26)+IF(Inventory!B105='Purchase Sales'!A$27,'Purchase Sales'!C$27)+IF(Inventory!B105='Purchase Sales'!A$28,'Purchase Sales'!C$28)+IF(Inventory!B105='Purchase Sales'!A$29,'Purchase Sales'!C$29)+IF(Inventory!B105='Purchase Sales'!A$30,'Purchase Sales'!C$30)+IF(Inventory!B105='Purchase Sales'!A$31,'Purchase Sales'!C$31)+IF(Inventory!B105='Purchase Sales'!A$32,'Purchase Sales'!C$32)+IF(Inventory!B105='Purchase Sales'!A$33,'Purchase Sales'!C$33)+IF(Inventory!B105='Purchase Sales'!A$34,'Purchase Sales'!C$34)+IF(Inventory!B105='Purchase Sales'!A$35,'Purchase Sales'!C$35)+IF(Inventory!B105='Purchase Sales'!A$36,'Purchase Sales'!C$36)+IF(Inventory!B105='Purchase Sales'!A$37,'Purchase Sales'!C$37)+IF(Inventory!B105='Purchase Sales'!A$38,'Purchase Sales'!C$38)+IF(Inventory!B105='Purchase Sales'!A$39,'Purchase Sales'!C$39)+IF(Inventory!B105='Purchase Sales'!A$40,'Purchase Sales'!C$40)+IF(Inventory!B105='Purchase Sales'!A$41,'Purchase Sales'!C$41)+IF(Inventory!B105='Purchase Sales'!A$42,'Purchase Sales'!C$42)</f>
        <v>0</v>
      </c>
      <c r="F105" s="330"/>
      <c r="G105" s="172"/>
      <c r="H105" s="172"/>
      <c r="I105" s="320"/>
      <c r="J105" s="304" t="e">
        <f t="shared" si="44"/>
        <v>#DIV/0!</v>
      </c>
      <c r="K105" s="331"/>
      <c r="L105" s="336"/>
      <c r="M105" s="304" t="str">
        <f t="shared" si="45"/>
        <v>L</v>
      </c>
      <c r="N105" s="305" t="e">
        <f t="shared" si="39"/>
        <v>#DIV/0!</v>
      </c>
      <c r="O105" s="313"/>
      <c r="P105" s="304" t="str">
        <f t="shared" si="46"/>
        <v xml:space="preserve">W </v>
      </c>
      <c r="Q105" s="305" t="e">
        <f t="shared" si="40"/>
        <v>#DIV/0!</v>
      </c>
      <c r="R105" s="313"/>
      <c r="S105" s="317" t="e">
        <f t="shared" si="32"/>
        <v>#DIV/0!</v>
      </c>
      <c r="T105" s="318" t="e">
        <f t="shared" si="41"/>
        <v>#DIV/0!</v>
      </c>
      <c r="U105" s="313"/>
      <c r="V105" s="317" t="e">
        <f t="shared" si="33"/>
        <v>#DIV/0!</v>
      </c>
      <c r="W105" s="341" t="e">
        <f t="shared" si="42"/>
        <v>#DIV/0!</v>
      </c>
      <c r="X105" s="345"/>
      <c r="Y105" s="324"/>
      <c r="Z105" s="313"/>
      <c r="AA105" s="313"/>
      <c r="AB105" s="173"/>
      <c r="AC105" s="174"/>
      <c r="AD105" s="174"/>
      <c r="AE105" s="175"/>
      <c r="AF105" s="319"/>
      <c r="AG105" s="319" t="e">
        <f t="shared" si="30"/>
        <v>#DIV/0!</v>
      </c>
      <c r="AH105" s="319" t="e">
        <f t="shared" si="34"/>
        <v>#DIV/0!</v>
      </c>
      <c r="AI105" s="319" t="e">
        <f t="shared" si="43"/>
        <v>#DIV/0!</v>
      </c>
      <c r="AJ105" s="319" t="e">
        <f t="shared" si="35"/>
        <v>#DIV/0!</v>
      </c>
      <c r="AK105" s="74">
        <f t="shared" si="36"/>
        <v>0</v>
      </c>
      <c r="AL105" s="74">
        <f t="shared" si="37"/>
        <v>0</v>
      </c>
    </row>
    <row r="106" spans="1:38" ht="30" customHeight="1" x14ac:dyDescent="0.2">
      <c r="A106" s="46">
        <f>A105+1</f>
        <v>91</v>
      </c>
      <c r="B106" s="165">
        <f>B105+1</f>
        <v>91</v>
      </c>
      <c r="C106" s="185">
        <f t="shared" si="38"/>
        <v>0</v>
      </c>
      <c r="D106" s="164"/>
      <c r="E106" s="322">
        <f>IF(B106='Purchase Sales'!A$22,'Purchase Sales'!C$22)+IF(Inventory!B106='Purchase Sales'!A$23,'Purchase Sales'!C$23)+IF(Inventory!B106='Purchase Sales'!A$24,'Purchase Sales'!C$24)+IF(Inventory!B106='Purchase Sales'!A$25,'Purchase Sales'!C$25)+IF(Inventory!B106='Purchase Sales'!A$26,'Purchase Sales'!C$26)+IF(Inventory!B106='Purchase Sales'!A$27,'Purchase Sales'!C$27)+IF(Inventory!B106='Purchase Sales'!A$28,'Purchase Sales'!C$28)+IF(Inventory!B106='Purchase Sales'!A$29,'Purchase Sales'!C$29)+IF(Inventory!B106='Purchase Sales'!A$30,'Purchase Sales'!C$30)+IF(Inventory!B106='Purchase Sales'!A$31,'Purchase Sales'!C$31)+IF(Inventory!B106='Purchase Sales'!A$32,'Purchase Sales'!C$32)+IF(Inventory!B106='Purchase Sales'!A$33,'Purchase Sales'!C$33)+IF(Inventory!B106='Purchase Sales'!A$34,'Purchase Sales'!C$34)+IF(Inventory!B106='Purchase Sales'!A$35,'Purchase Sales'!C$35)+IF(Inventory!B106='Purchase Sales'!A$36,'Purchase Sales'!C$36)+IF(Inventory!B106='Purchase Sales'!A$37,'Purchase Sales'!C$37)+IF(Inventory!B106='Purchase Sales'!A$38,'Purchase Sales'!C$38)+IF(Inventory!B106='Purchase Sales'!A$39,'Purchase Sales'!C$39)+IF(Inventory!B106='Purchase Sales'!A$40,'Purchase Sales'!C$40)+IF(Inventory!B106='Purchase Sales'!A$41,'Purchase Sales'!C$41)+IF(Inventory!B106='Purchase Sales'!A$42,'Purchase Sales'!C$42)</f>
        <v>0</v>
      </c>
      <c r="F106" s="330"/>
      <c r="G106" s="172"/>
      <c r="H106" s="172"/>
      <c r="I106" s="320" t="s">
        <v>173</v>
      </c>
      <c r="J106" s="304" t="e">
        <f t="shared" si="44"/>
        <v>#DIV/0!</v>
      </c>
      <c r="K106" s="331"/>
      <c r="L106" s="336"/>
      <c r="M106" s="304" t="str">
        <f t="shared" si="45"/>
        <v>L</v>
      </c>
      <c r="N106" s="305" t="e">
        <f t="shared" si="39"/>
        <v>#DIV/0!</v>
      </c>
      <c r="O106" s="313"/>
      <c r="P106" s="304" t="str">
        <f t="shared" si="46"/>
        <v xml:space="preserve">W </v>
      </c>
      <c r="Q106" s="305" t="e">
        <f t="shared" si="40"/>
        <v>#DIV/0!</v>
      </c>
      <c r="R106" s="313"/>
      <c r="S106" s="317" t="e">
        <f t="shared" si="32"/>
        <v>#DIV/0!</v>
      </c>
      <c r="T106" s="318" t="e">
        <f t="shared" si="41"/>
        <v>#DIV/0!</v>
      </c>
      <c r="U106" s="313"/>
      <c r="V106" s="317" t="e">
        <f t="shared" si="33"/>
        <v>#DIV/0!</v>
      </c>
      <c r="W106" s="341" t="e">
        <f t="shared" si="42"/>
        <v>#DIV/0!</v>
      </c>
      <c r="X106" s="345"/>
      <c r="Y106" s="324"/>
      <c r="Z106" s="313"/>
      <c r="AA106" s="313">
        <v>8</v>
      </c>
      <c r="AB106" s="173"/>
      <c r="AC106" s="174"/>
      <c r="AD106" s="174"/>
      <c r="AE106" s="175"/>
      <c r="AF106" s="319"/>
      <c r="AG106" s="319" t="e">
        <f t="shared" si="30"/>
        <v>#DIV/0!</v>
      </c>
      <c r="AH106" s="319" t="e">
        <f t="shared" si="34"/>
        <v>#DIV/0!</v>
      </c>
      <c r="AI106" s="319" t="e">
        <f t="shared" si="43"/>
        <v>#DIV/0!</v>
      </c>
      <c r="AJ106" s="319" t="e">
        <f t="shared" si="35"/>
        <v>#DIV/0!</v>
      </c>
      <c r="AK106" s="74">
        <f t="shared" si="36"/>
        <v>0</v>
      </c>
      <c r="AL106" s="74">
        <f t="shared" si="37"/>
        <v>0</v>
      </c>
    </row>
    <row r="107" spans="1:38" ht="30" customHeight="1" x14ac:dyDescent="0.2">
      <c r="A107" s="46">
        <f>A106+1</f>
        <v>92</v>
      </c>
      <c r="B107" s="165">
        <f t="shared" ref="B107:B135" si="47">B106+1</f>
        <v>92</v>
      </c>
      <c r="C107" s="185">
        <f t="shared" si="38"/>
        <v>0</v>
      </c>
      <c r="D107" s="164"/>
      <c r="E107" s="322">
        <f>IF(B107='Purchase Sales'!A$22,'Purchase Sales'!C$22)+IF(Inventory!B107='Purchase Sales'!A$23,'Purchase Sales'!C$23)+IF(Inventory!B107='Purchase Sales'!A$24,'Purchase Sales'!C$24)+IF(Inventory!B107='Purchase Sales'!A$25,'Purchase Sales'!C$25)+IF(Inventory!B107='Purchase Sales'!A$26,'Purchase Sales'!C$26)+IF(Inventory!B107='Purchase Sales'!A$27,'Purchase Sales'!C$27)+IF(Inventory!B107='Purchase Sales'!A$28,'Purchase Sales'!C$28)+IF(Inventory!B107='Purchase Sales'!A$29,'Purchase Sales'!C$29)+IF(Inventory!B107='Purchase Sales'!A$30,'Purchase Sales'!C$30)+IF(Inventory!B107='Purchase Sales'!A$31,'Purchase Sales'!C$31)+IF(Inventory!B107='Purchase Sales'!A$32,'Purchase Sales'!C$32)+IF(Inventory!B107='Purchase Sales'!A$33,'Purchase Sales'!C$33)+IF(Inventory!B107='Purchase Sales'!A$34,'Purchase Sales'!C$34)+IF(Inventory!B107='Purchase Sales'!A$35,'Purchase Sales'!C$35)+IF(Inventory!B107='Purchase Sales'!A$36,'Purchase Sales'!C$36)+IF(Inventory!B107='Purchase Sales'!A$37,'Purchase Sales'!C$37)+IF(Inventory!B107='Purchase Sales'!A$38,'Purchase Sales'!C$38)+IF(Inventory!B107='Purchase Sales'!A$39,'Purchase Sales'!C$39)+IF(Inventory!B107='Purchase Sales'!A$40,'Purchase Sales'!C$40)+IF(Inventory!B107='Purchase Sales'!A$41,'Purchase Sales'!C$41)+IF(Inventory!B107='Purchase Sales'!A$42,'Purchase Sales'!C$42)</f>
        <v>0</v>
      </c>
      <c r="F107" s="330"/>
      <c r="G107" s="172"/>
      <c r="H107" s="172"/>
      <c r="I107" s="320"/>
      <c r="J107" s="304" t="e">
        <f t="shared" si="44"/>
        <v>#DIV/0!</v>
      </c>
      <c r="K107" s="331"/>
      <c r="L107" s="336"/>
      <c r="M107" s="304" t="str">
        <f t="shared" si="45"/>
        <v>L</v>
      </c>
      <c r="N107" s="305" t="e">
        <f t="shared" si="39"/>
        <v>#DIV/0!</v>
      </c>
      <c r="O107" s="313"/>
      <c r="P107" s="304" t="str">
        <f t="shared" si="46"/>
        <v xml:space="preserve">W </v>
      </c>
      <c r="Q107" s="305" t="e">
        <f t="shared" si="40"/>
        <v>#DIV/0!</v>
      </c>
      <c r="R107" s="313"/>
      <c r="S107" s="317" t="e">
        <f t="shared" si="32"/>
        <v>#DIV/0!</v>
      </c>
      <c r="T107" s="318" t="e">
        <f t="shared" si="41"/>
        <v>#DIV/0!</v>
      </c>
      <c r="U107" s="313"/>
      <c r="V107" s="317" t="e">
        <f t="shared" si="33"/>
        <v>#DIV/0!</v>
      </c>
      <c r="W107" s="341" t="e">
        <f t="shared" si="42"/>
        <v>#DIV/0!</v>
      </c>
      <c r="X107" s="345"/>
      <c r="Y107" s="324"/>
      <c r="Z107" s="313"/>
      <c r="AA107" s="313"/>
      <c r="AB107" s="173"/>
      <c r="AC107" s="174"/>
      <c r="AD107" s="174"/>
      <c r="AE107" s="175"/>
      <c r="AF107" s="319"/>
      <c r="AG107" s="319" t="e">
        <f t="shared" si="30"/>
        <v>#DIV/0!</v>
      </c>
      <c r="AH107" s="319" t="e">
        <f t="shared" si="34"/>
        <v>#DIV/0!</v>
      </c>
      <c r="AI107" s="319" t="e">
        <f t="shared" si="43"/>
        <v>#DIV/0!</v>
      </c>
      <c r="AJ107" s="319" t="e">
        <f t="shared" si="35"/>
        <v>#DIV/0!</v>
      </c>
      <c r="AK107" s="74">
        <f t="shared" si="36"/>
        <v>0</v>
      </c>
      <c r="AL107" s="74">
        <f t="shared" si="37"/>
        <v>0</v>
      </c>
    </row>
    <row r="108" spans="1:38" ht="30" customHeight="1" x14ac:dyDescent="0.2">
      <c r="A108" s="46">
        <f t="shared" ref="A108:A135" si="48">A107+1</f>
        <v>93</v>
      </c>
      <c r="B108" s="165">
        <f t="shared" si="47"/>
        <v>93</v>
      </c>
      <c r="C108" s="185">
        <f t="shared" si="38"/>
        <v>0</v>
      </c>
      <c r="D108" s="164"/>
      <c r="E108" s="322">
        <f>IF(B108='Purchase Sales'!A$22,'Purchase Sales'!C$22)+IF(Inventory!B108='Purchase Sales'!A$23,'Purchase Sales'!C$23)+IF(Inventory!B108='Purchase Sales'!A$24,'Purchase Sales'!C$24)+IF(Inventory!B108='Purchase Sales'!A$25,'Purchase Sales'!C$25)+IF(Inventory!B108='Purchase Sales'!A$26,'Purchase Sales'!C$26)+IF(Inventory!B108='Purchase Sales'!A$27,'Purchase Sales'!C$27)+IF(Inventory!B108='Purchase Sales'!A$28,'Purchase Sales'!C$28)+IF(Inventory!B108='Purchase Sales'!A$29,'Purchase Sales'!C$29)+IF(Inventory!B108='Purchase Sales'!A$30,'Purchase Sales'!C$30)+IF(Inventory!B108='Purchase Sales'!A$31,'Purchase Sales'!C$31)+IF(Inventory!B108='Purchase Sales'!A$32,'Purchase Sales'!C$32)+IF(Inventory!B108='Purchase Sales'!A$33,'Purchase Sales'!C$33)+IF(Inventory!B108='Purchase Sales'!A$34,'Purchase Sales'!C$34)+IF(Inventory!B108='Purchase Sales'!A$35,'Purchase Sales'!C$35)+IF(Inventory!B108='Purchase Sales'!A$36,'Purchase Sales'!C$36)+IF(Inventory!B108='Purchase Sales'!A$37,'Purchase Sales'!C$37)+IF(Inventory!B108='Purchase Sales'!A$38,'Purchase Sales'!C$38)+IF(Inventory!B108='Purchase Sales'!A$39,'Purchase Sales'!C$39)+IF(Inventory!B108='Purchase Sales'!A$40,'Purchase Sales'!C$40)+IF(Inventory!B108='Purchase Sales'!A$41,'Purchase Sales'!C$41)+IF(Inventory!B108='Purchase Sales'!A$42,'Purchase Sales'!C$42)</f>
        <v>0</v>
      </c>
      <c r="F108" s="330"/>
      <c r="G108" s="172"/>
      <c r="H108" s="172"/>
      <c r="I108" s="320"/>
      <c r="J108" s="304" t="e">
        <f t="shared" si="44"/>
        <v>#DIV/0!</v>
      </c>
      <c r="K108" s="331"/>
      <c r="L108" s="336"/>
      <c r="M108" s="304" t="str">
        <f t="shared" si="45"/>
        <v>L</v>
      </c>
      <c r="N108" s="305" t="e">
        <f t="shared" si="39"/>
        <v>#DIV/0!</v>
      </c>
      <c r="O108" s="313"/>
      <c r="P108" s="304" t="str">
        <f t="shared" si="46"/>
        <v xml:space="preserve">W </v>
      </c>
      <c r="Q108" s="305" t="e">
        <f t="shared" si="40"/>
        <v>#DIV/0!</v>
      </c>
      <c r="R108" s="313"/>
      <c r="S108" s="317" t="e">
        <f t="shared" si="32"/>
        <v>#DIV/0!</v>
      </c>
      <c r="T108" s="318" t="e">
        <f t="shared" si="41"/>
        <v>#DIV/0!</v>
      </c>
      <c r="U108" s="313"/>
      <c r="V108" s="317" t="e">
        <f t="shared" si="33"/>
        <v>#DIV/0!</v>
      </c>
      <c r="W108" s="341" t="e">
        <f t="shared" si="42"/>
        <v>#DIV/0!</v>
      </c>
      <c r="X108" s="345"/>
      <c r="Y108" s="324"/>
      <c r="Z108" s="313"/>
      <c r="AA108" s="313"/>
      <c r="AB108" s="173"/>
      <c r="AC108" s="174"/>
      <c r="AD108" s="174"/>
      <c r="AE108" s="175"/>
      <c r="AF108" s="319"/>
      <c r="AG108" s="319" t="e">
        <f t="shared" si="30"/>
        <v>#DIV/0!</v>
      </c>
      <c r="AH108" s="319" t="e">
        <f t="shared" si="34"/>
        <v>#DIV/0!</v>
      </c>
      <c r="AI108" s="319" t="e">
        <f t="shared" si="43"/>
        <v>#DIV/0!</v>
      </c>
      <c r="AJ108" s="319" t="e">
        <f t="shared" si="35"/>
        <v>#DIV/0!</v>
      </c>
      <c r="AK108" s="74">
        <f t="shared" si="36"/>
        <v>0</v>
      </c>
      <c r="AL108" s="74">
        <f t="shared" si="37"/>
        <v>0</v>
      </c>
    </row>
    <row r="109" spans="1:38" ht="30" customHeight="1" x14ac:dyDescent="0.2">
      <c r="A109" s="46">
        <f t="shared" si="48"/>
        <v>94</v>
      </c>
      <c r="B109" s="165">
        <f t="shared" si="47"/>
        <v>94</v>
      </c>
      <c r="C109" s="185">
        <f t="shared" si="38"/>
        <v>0</v>
      </c>
      <c r="D109" s="164"/>
      <c r="E109" s="322">
        <f>IF(B109='Purchase Sales'!A$22,'Purchase Sales'!C$22)+IF(Inventory!B109='Purchase Sales'!A$23,'Purchase Sales'!C$23)+IF(Inventory!B109='Purchase Sales'!A$24,'Purchase Sales'!C$24)+IF(Inventory!B109='Purchase Sales'!A$25,'Purchase Sales'!C$25)+IF(Inventory!B109='Purchase Sales'!A$26,'Purchase Sales'!C$26)+IF(Inventory!B109='Purchase Sales'!A$27,'Purchase Sales'!C$27)+IF(Inventory!B109='Purchase Sales'!A$28,'Purchase Sales'!C$28)+IF(Inventory!B109='Purchase Sales'!A$29,'Purchase Sales'!C$29)+IF(Inventory!B109='Purchase Sales'!A$30,'Purchase Sales'!C$30)+IF(Inventory!B109='Purchase Sales'!A$31,'Purchase Sales'!C$31)+IF(Inventory!B109='Purchase Sales'!A$32,'Purchase Sales'!C$32)+IF(Inventory!B109='Purchase Sales'!A$33,'Purchase Sales'!C$33)+IF(Inventory!B109='Purchase Sales'!A$34,'Purchase Sales'!C$34)+IF(Inventory!B109='Purchase Sales'!A$35,'Purchase Sales'!C$35)+IF(Inventory!B109='Purchase Sales'!A$36,'Purchase Sales'!C$36)+IF(Inventory!B109='Purchase Sales'!A$37,'Purchase Sales'!C$37)+IF(Inventory!B109='Purchase Sales'!A$38,'Purchase Sales'!C$38)+IF(Inventory!B109='Purchase Sales'!A$39,'Purchase Sales'!C$39)+IF(Inventory!B109='Purchase Sales'!A$40,'Purchase Sales'!C$40)+IF(Inventory!B109='Purchase Sales'!A$41,'Purchase Sales'!C$41)+IF(Inventory!B109='Purchase Sales'!A$42,'Purchase Sales'!C$42)</f>
        <v>0</v>
      </c>
      <c r="F109" s="330"/>
      <c r="G109" s="172"/>
      <c r="H109" s="172"/>
      <c r="I109" s="320"/>
      <c r="J109" s="304" t="e">
        <f t="shared" si="44"/>
        <v>#DIV/0!</v>
      </c>
      <c r="K109" s="331"/>
      <c r="L109" s="336"/>
      <c r="M109" s="304" t="str">
        <f t="shared" si="45"/>
        <v>L</v>
      </c>
      <c r="N109" s="305" t="e">
        <f t="shared" si="39"/>
        <v>#DIV/0!</v>
      </c>
      <c r="O109" s="313">
        <v>1</v>
      </c>
      <c r="P109" s="304" t="str">
        <f t="shared" si="46"/>
        <v xml:space="preserve">W </v>
      </c>
      <c r="Q109" s="305" t="e">
        <f t="shared" si="40"/>
        <v>#DIV/0!</v>
      </c>
      <c r="R109" s="313"/>
      <c r="S109" s="317" t="e">
        <f t="shared" si="32"/>
        <v>#DIV/0!</v>
      </c>
      <c r="T109" s="318" t="e">
        <f t="shared" si="41"/>
        <v>#DIV/0!</v>
      </c>
      <c r="U109" s="313"/>
      <c r="V109" s="317" t="e">
        <f t="shared" si="33"/>
        <v>#DIV/0!</v>
      </c>
      <c r="W109" s="341" t="e">
        <f t="shared" si="42"/>
        <v>#DIV/0!</v>
      </c>
      <c r="X109" s="345"/>
      <c r="Y109" s="324"/>
      <c r="Z109" s="313"/>
      <c r="AA109" s="313">
        <v>8</v>
      </c>
      <c r="AB109" s="173"/>
      <c r="AC109" s="174"/>
      <c r="AD109" s="174"/>
      <c r="AE109" s="175"/>
      <c r="AF109" s="319"/>
      <c r="AG109" s="319" t="e">
        <f t="shared" ref="AG109:AG140" si="49">L109*N109*AD$5</f>
        <v>#DIV/0!</v>
      </c>
      <c r="AH109" s="319" t="e">
        <f t="shared" si="34"/>
        <v>#DIV/0!</v>
      </c>
      <c r="AI109" s="319" t="e">
        <f t="shared" si="43"/>
        <v>#DIV/0!</v>
      </c>
      <c r="AJ109" s="319" t="e">
        <f t="shared" si="35"/>
        <v>#DIV/0!</v>
      </c>
      <c r="AK109" s="74">
        <f t="shared" si="36"/>
        <v>0</v>
      </c>
      <c r="AL109" s="74">
        <f t="shared" si="37"/>
        <v>0</v>
      </c>
    </row>
    <row r="110" spans="1:38" ht="30" customHeight="1" x14ac:dyDescent="0.2">
      <c r="A110" s="46">
        <f t="shared" si="48"/>
        <v>95</v>
      </c>
      <c r="B110" s="165">
        <f t="shared" si="47"/>
        <v>95</v>
      </c>
      <c r="C110" s="185">
        <f t="shared" si="38"/>
        <v>0</v>
      </c>
      <c r="D110" s="164"/>
      <c r="E110" s="322">
        <f>IF(B110='Purchase Sales'!A$22,'Purchase Sales'!C$22)+IF(Inventory!B110='Purchase Sales'!A$23,'Purchase Sales'!C$23)+IF(Inventory!B110='Purchase Sales'!A$24,'Purchase Sales'!C$24)+IF(Inventory!B110='Purchase Sales'!A$25,'Purchase Sales'!C$25)+IF(Inventory!B110='Purchase Sales'!A$26,'Purchase Sales'!C$26)+IF(Inventory!B110='Purchase Sales'!A$27,'Purchase Sales'!C$27)+IF(Inventory!B110='Purchase Sales'!A$28,'Purchase Sales'!C$28)+IF(Inventory!B110='Purchase Sales'!A$29,'Purchase Sales'!C$29)+IF(Inventory!B110='Purchase Sales'!A$30,'Purchase Sales'!C$30)+IF(Inventory!B110='Purchase Sales'!A$31,'Purchase Sales'!C$31)+IF(Inventory!B110='Purchase Sales'!A$32,'Purchase Sales'!C$32)+IF(Inventory!B110='Purchase Sales'!A$33,'Purchase Sales'!C$33)+IF(Inventory!B110='Purchase Sales'!A$34,'Purchase Sales'!C$34)+IF(Inventory!B110='Purchase Sales'!A$35,'Purchase Sales'!C$35)+IF(Inventory!B110='Purchase Sales'!A$36,'Purchase Sales'!C$36)+IF(Inventory!B110='Purchase Sales'!A$37,'Purchase Sales'!C$37)+IF(Inventory!B110='Purchase Sales'!A$38,'Purchase Sales'!C$38)+IF(Inventory!B110='Purchase Sales'!A$39,'Purchase Sales'!C$39)+IF(Inventory!B110='Purchase Sales'!A$40,'Purchase Sales'!C$40)+IF(Inventory!B110='Purchase Sales'!A$41,'Purchase Sales'!C$41)+IF(Inventory!B110='Purchase Sales'!A$42,'Purchase Sales'!C$42)</f>
        <v>0</v>
      </c>
      <c r="F110" s="330"/>
      <c r="G110" s="172"/>
      <c r="H110" s="172"/>
      <c r="I110" s="320"/>
      <c r="J110" s="304" t="e">
        <f t="shared" si="44"/>
        <v>#DIV/0!</v>
      </c>
      <c r="K110" s="331"/>
      <c r="L110" s="336"/>
      <c r="M110" s="304" t="str">
        <f t="shared" si="45"/>
        <v>L</v>
      </c>
      <c r="N110" s="305" t="e">
        <f t="shared" si="39"/>
        <v>#DIV/0!</v>
      </c>
      <c r="O110" s="313">
        <v>3</v>
      </c>
      <c r="P110" s="304" t="str">
        <f t="shared" si="46"/>
        <v xml:space="preserve">W </v>
      </c>
      <c r="Q110" s="305" t="e">
        <f t="shared" si="40"/>
        <v>#DIV/0!</v>
      </c>
      <c r="R110" s="313"/>
      <c r="S110" s="317" t="e">
        <f t="shared" si="32"/>
        <v>#DIV/0!</v>
      </c>
      <c r="T110" s="318" t="e">
        <f t="shared" si="41"/>
        <v>#DIV/0!</v>
      </c>
      <c r="U110" s="313"/>
      <c r="V110" s="317" t="e">
        <f t="shared" si="33"/>
        <v>#DIV/0!</v>
      </c>
      <c r="W110" s="341" t="e">
        <f t="shared" si="42"/>
        <v>#DIV/0!</v>
      </c>
      <c r="X110" s="345"/>
      <c r="Y110" s="324"/>
      <c r="Z110" s="313"/>
      <c r="AA110" s="313"/>
      <c r="AB110" s="173"/>
      <c r="AC110" s="174"/>
      <c r="AD110" s="174"/>
      <c r="AE110" s="175"/>
      <c r="AF110" s="319"/>
      <c r="AG110" s="319" t="e">
        <f t="shared" si="49"/>
        <v>#DIV/0!</v>
      </c>
      <c r="AH110" s="319" t="e">
        <f t="shared" si="34"/>
        <v>#DIV/0!</v>
      </c>
      <c r="AI110" s="319" t="e">
        <f t="shared" si="43"/>
        <v>#DIV/0!</v>
      </c>
      <c r="AJ110" s="319" t="e">
        <f t="shared" si="35"/>
        <v>#DIV/0!</v>
      </c>
      <c r="AK110" s="74">
        <f t="shared" si="36"/>
        <v>0</v>
      </c>
      <c r="AL110" s="74">
        <f t="shared" si="37"/>
        <v>0</v>
      </c>
    </row>
    <row r="111" spans="1:38" ht="30" customHeight="1" x14ac:dyDescent="0.2">
      <c r="A111" s="46">
        <f t="shared" si="48"/>
        <v>96</v>
      </c>
      <c r="B111" s="165">
        <f t="shared" si="47"/>
        <v>96</v>
      </c>
      <c r="C111" s="185">
        <f t="shared" si="38"/>
        <v>0</v>
      </c>
      <c r="D111" s="164"/>
      <c r="E111" s="322">
        <f>IF(B111='Purchase Sales'!A$22,'Purchase Sales'!C$22)+IF(Inventory!B111='Purchase Sales'!A$23,'Purchase Sales'!C$23)+IF(Inventory!B111='Purchase Sales'!A$24,'Purchase Sales'!C$24)+IF(Inventory!B111='Purchase Sales'!A$25,'Purchase Sales'!C$25)+IF(Inventory!B111='Purchase Sales'!A$26,'Purchase Sales'!C$26)+IF(Inventory!B111='Purchase Sales'!A$27,'Purchase Sales'!C$27)+IF(Inventory!B111='Purchase Sales'!A$28,'Purchase Sales'!C$28)+IF(Inventory!B111='Purchase Sales'!A$29,'Purchase Sales'!C$29)+IF(Inventory!B111='Purchase Sales'!A$30,'Purchase Sales'!C$30)+IF(Inventory!B111='Purchase Sales'!A$31,'Purchase Sales'!C$31)+IF(Inventory!B111='Purchase Sales'!A$32,'Purchase Sales'!C$32)+IF(Inventory!B111='Purchase Sales'!A$33,'Purchase Sales'!C$33)+IF(Inventory!B111='Purchase Sales'!A$34,'Purchase Sales'!C$34)+IF(Inventory!B111='Purchase Sales'!A$35,'Purchase Sales'!C$35)+IF(Inventory!B111='Purchase Sales'!A$36,'Purchase Sales'!C$36)+IF(Inventory!B111='Purchase Sales'!A$37,'Purchase Sales'!C$37)+IF(Inventory!B111='Purchase Sales'!A$38,'Purchase Sales'!C$38)+IF(Inventory!B111='Purchase Sales'!A$39,'Purchase Sales'!C$39)+IF(Inventory!B111='Purchase Sales'!A$40,'Purchase Sales'!C$40)+IF(Inventory!B111='Purchase Sales'!A$41,'Purchase Sales'!C$41)+IF(Inventory!B111='Purchase Sales'!A$42,'Purchase Sales'!C$42)</f>
        <v>0</v>
      </c>
      <c r="F111" s="330"/>
      <c r="G111" s="172"/>
      <c r="H111" s="172"/>
      <c r="I111" s="320"/>
      <c r="J111" s="304" t="e">
        <f t="shared" si="44"/>
        <v>#DIV/0!</v>
      </c>
      <c r="K111" s="331"/>
      <c r="L111" s="336"/>
      <c r="M111" s="304" t="str">
        <f t="shared" si="45"/>
        <v>L</v>
      </c>
      <c r="N111" s="305" t="e">
        <f t="shared" si="39"/>
        <v>#DIV/0!</v>
      </c>
      <c r="O111" s="313"/>
      <c r="P111" s="304" t="str">
        <f t="shared" si="46"/>
        <v xml:space="preserve">W </v>
      </c>
      <c r="Q111" s="305" t="e">
        <f t="shared" si="40"/>
        <v>#DIV/0!</v>
      </c>
      <c r="R111" s="313"/>
      <c r="S111" s="317" t="e">
        <f t="shared" ref="S111:S142" si="50">IF(J111&lt;100,Q$6,0)</f>
        <v>#DIV/0!</v>
      </c>
      <c r="T111" s="318" t="e">
        <f t="shared" si="41"/>
        <v>#DIV/0!</v>
      </c>
      <c r="U111" s="313"/>
      <c r="V111" s="317" t="e">
        <f t="shared" ref="V111:V142" si="51">IF(J111&lt;100,Q$8,0)</f>
        <v>#DIV/0!</v>
      </c>
      <c r="W111" s="341" t="e">
        <f t="shared" si="42"/>
        <v>#DIV/0!</v>
      </c>
      <c r="X111" s="345"/>
      <c r="Y111" s="324"/>
      <c r="Z111" s="313"/>
      <c r="AA111" s="313"/>
      <c r="AB111" s="173"/>
      <c r="AC111" s="174"/>
      <c r="AD111" s="174"/>
      <c r="AE111" s="175"/>
      <c r="AF111" s="319"/>
      <c r="AG111" s="319" t="e">
        <f t="shared" si="49"/>
        <v>#DIV/0!</v>
      </c>
      <c r="AH111" s="319" t="e">
        <f t="shared" ref="AH111:AH142" si="52">O111*Q111*$AD$8</f>
        <v>#DIV/0!</v>
      </c>
      <c r="AI111" s="319" t="e">
        <f t="shared" si="43"/>
        <v>#DIV/0!</v>
      </c>
      <c r="AJ111" s="319" t="e">
        <f t="shared" ref="AJ111:AJ142" si="53">W111*U111*AD$7</f>
        <v>#DIV/0!</v>
      </c>
      <c r="AK111" s="74">
        <f t="shared" ref="AK111:AK142" si="54">IF(Y111=2,Z111*AD$9,0)</f>
        <v>0</v>
      </c>
      <c r="AL111" s="74">
        <f t="shared" ref="AL111:AL142" si="55">IF(Y111=1,Z111*AD$10,0)</f>
        <v>0</v>
      </c>
    </row>
    <row r="112" spans="1:38" ht="30" customHeight="1" x14ac:dyDescent="0.2">
      <c r="A112" s="46">
        <f t="shared" si="48"/>
        <v>97</v>
      </c>
      <c r="B112" s="165">
        <f t="shared" si="47"/>
        <v>97</v>
      </c>
      <c r="C112" s="185">
        <f t="shared" ref="C112:C143" si="56">C111+D112-E112-F112</f>
        <v>0</v>
      </c>
      <c r="D112" s="164"/>
      <c r="E112" s="322">
        <f>IF(B112='Purchase Sales'!A$22,'Purchase Sales'!C$22)+IF(Inventory!B112='Purchase Sales'!A$23,'Purchase Sales'!C$23)+IF(Inventory!B112='Purchase Sales'!A$24,'Purchase Sales'!C$24)+IF(Inventory!B112='Purchase Sales'!A$25,'Purchase Sales'!C$25)+IF(Inventory!B112='Purchase Sales'!A$26,'Purchase Sales'!C$26)+IF(Inventory!B112='Purchase Sales'!A$27,'Purchase Sales'!C$27)+IF(Inventory!B112='Purchase Sales'!A$28,'Purchase Sales'!C$28)+IF(Inventory!B112='Purchase Sales'!A$29,'Purchase Sales'!C$29)+IF(Inventory!B112='Purchase Sales'!A$30,'Purchase Sales'!C$30)+IF(Inventory!B112='Purchase Sales'!A$31,'Purchase Sales'!C$31)+IF(Inventory!B112='Purchase Sales'!A$32,'Purchase Sales'!C$32)+IF(Inventory!B112='Purchase Sales'!A$33,'Purchase Sales'!C$33)+IF(Inventory!B112='Purchase Sales'!A$34,'Purchase Sales'!C$34)+IF(Inventory!B112='Purchase Sales'!A$35,'Purchase Sales'!C$35)+IF(Inventory!B112='Purchase Sales'!A$36,'Purchase Sales'!C$36)+IF(Inventory!B112='Purchase Sales'!A$37,'Purchase Sales'!C$37)+IF(Inventory!B112='Purchase Sales'!A$38,'Purchase Sales'!C$38)+IF(Inventory!B112='Purchase Sales'!A$39,'Purchase Sales'!C$39)+IF(Inventory!B112='Purchase Sales'!A$40,'Purchase Sales'!C$40)+IF(Inventory!B112='Purchase Sales'!A$41,'Purchase Sales'!C$41)+IF(Inventory!B112='Purchase Sales'!A$42,'Purchase Sales'!C$42)</f>
        <v>0</v>
      </c>
      <c r="F112" s="330"/>
      <c r="G112" s="172"/>
      <c r="H112" s="172"/>
      <c r="I112" s="320"/>
      <c r="J112" s="304" t="e">
        <f t="shared" si="44"/>
        <v>#DIV/0!</v>
      </c>
      <c r="K112" s="331"/>
      <c r="L112" s="336"/>
      <c r="M112" s="304" t="str">
        <f t="shared" si="45"/>
        <v>L</v>
      </c>
      <c r="N112" s="305" t="e">
        <f t="shared" si="39"/>
        <v>#DIV/0!</v>
      </c>
      <c r="O112" s="313"/>
      <c r="P112" s="304" t="str">
        <f t="shared" si="46"/>
        <v xml:space="preserve">W </v>
      </c>
      <c r="Q112" s="305" t="e">
        <f t="shared" si="40"/>
        <v>#DIV/0!</v>
      </c>
      <c r="R112" s="313"/>
      <c r="S112" s="317" t="e">
        <f t="shared" si="50"/>
        <v>#DIV/0!</v>
      </c>
      <c r="T112" s="318" t="e">
        <f t="shared" si="41"/>
        <v>#DIV/0!</v>
      </c>
      <c r="U112" s="313"/>
      <c r="V112" s="317" t="e">
        <f t="shared" si="51"/>
        <v>#DIV/0!</v>
      </c>
      <c r="W112" s="341" t="e">
        <f t="shared" si="42"/>
        <v>#DIV/0!</v>
      </c>
      <c r="X112" s="345"/>
      <c r="Y112" s="324"/>
      <c r="Z112" s="313"/>
      <c r="AA112" s="313">
        <v>6</v>
      </c>
      <c r="AB112" s="173"/>
      <c r="AC112" s="174"/>
      <c r="AD112" s="174"/>
      <c r="AE112" s="175"/>
      <c r="AF112" s="319"/>
      <c r="AG112" s="319" t="e">
        <f t="shared" si="49"/>
        <v>#DIV/0!</v>
      </c>
      <c r="AH112" s="319" t="e">
        <f t="shared" si="52"/>
        <v>#DIV/0!</v>
      </c>
      <c r="AI112" s="319" t="e">
        <f t="shared" si="43"/>
        <v>#DIV/0!</v>
      </c>
      <c r="AJ112" s="319" t="e">
        <f t="shared" si="53"/>
        <v>#DIV/0!</v>
      </c>
      <c r="AK112" s="74">
        <f t="shared" si="54"/>
        <v>0</v>
      </c>
      <c r="AL112" s="74">
        <f t="shared" si="55"/>
        <v>0</v>
      </c>
    </row>
    <row r="113" spans="1:38" ht="30" customHeight="1" x14ac:dyDescent="0.2">
      <c r="A113" s="46">
        <f t="shared" si="48"/>
        <v>98</v>
      </c>
      <c r="B113" s="165">
        <f t="shared" si="47"/>
        <v>98</v>
      </c>
      <c r="C113" s="185">
        <f t="shared" si="56"/>
        <v>0</v>
      </c>
      <c r="D113" s="164"/>
      <c r="E113" s="322">
        <f>IF(B113='Purchase Sales'!A$22,'Purchase Sales'!C$22)+IF(Inventory!B113='Purchase Sales'!A$23,'Purchase Sales'!C$23)+IF(Inventory!B113='Purchase Sales'!A$24,'Purchase Sales'!C$24)+IF(Inventory!B113='Purchase Sales'!A$25,'Purchase Sales'!C$25)+IF(Inventory!B113='Purchase Sales'!A$26,'Purchase Sales'!C$26)+IF(Inventory!B113='Purchase Sales'!A$27,'Purchase Sales'!C$27)+IF(Inventory!B113='Purchase Sales'!A$28,'Purchase Sales'!C$28)+IF(Inventory!B113='Purchase Sales'!A$29,'Purchase Sales'!C$29)+IF(Inventory!B113='Purchase Sales'!A$30,'Purchase Sales'!C$30)+IF(Inventory!B113='Purchase Sales'!A$31,'Purchase Sales'!C$31)+IF(Inventory!B113='Purchase Sales'!A$32,'Purchase Sales'!C$32)+IF(Inventory!B113='Purchase Sales'!A$33,'Purchase Sales'!C$33)+IF(Inventory!B113='Purchase Sales'!A$34,'Purchase Sales'!C$34)+IF(Inventory!B113='Purchase Sales'!A$35,'Purchase Sales'!C$35)+IF(Inventory!B113='Purchase Sales'!A$36,'Purchase Sales'!C$36)+IF(Inventory!B113='Purchase Sales'!A$37,'Purchase Sales'!C$37)+IF(Inventory!B113='Purchase Sales'!A$38,'Purchase Sales'!C$38)+IF(Inventory!B113='Purchase Sales'!A$39,'Purchase Sales'!C$39)+IF(Inventory!B113='Purchase Sales'!A$40,'Purchase Sales'!C$40)+IF(Inventory!B113='Purchase Sales'!A$41,'Purchase Sales'!C$41)+IF(Inventory!B113='Purchase Sales'!A$42,'Purchase Sales'!C$42)</f>
        <v>0</v>
      </c>
      <c r="F113" s="330"/>
      <c r="G113" s="172"/>
      <c r="H113" s="172"/>
      <c r="I113" s="320"/>
      <c r="J113" s="304" t="e">
        <f t="shared" si="44"/>
        <v>#DIV/0!</v>
      </c>
      <c r="K113" s="331"/>
      <c r="L113" s="336"/>
      <c r="M113" s="304" t="str">
        <f t="shared" si="45"/>
        <v>L</v>
      </c>
      <c r="N113" s="305" t="e">
        <f t="shared" si="39"/>
        <v>#DIV/0!</v>
      </c>
      <c r="O113" s="313"/>
      <c r="P113" s="304" t="str">
        <f t="shared" si="46"/>
        <v xml:space="preserve">W </v>
      </c>
      <c r="Q113" s="305" t="e">
        <f t="shared" si="40"/>
        <v>#DIV/0!</v>
      </c>
      <c r="R113" s="313"/>
      <c r="S113" s="317" t="e">
        <f t="shared" si="50"/>
        <v>#DIV/0!</v>
      </c>
      <c r="T113" s="318" t="e">
        <f t="shared" si="41"/>
        <v>#DIV/0!</v>
      </c>
      <c r="U113" s="313"/>
      <c r="V113" s="317" t="e">
        <f t="shared" si="51"/>
        <v>#DIV/0!</v>
      </c>
      <c r="W113" s="341" t="e">
        <f t="shared" si="42"/>
        <v>#DIV/0!</v>
      </c>
      <c r="X113" s="345"/>
      <c r="Y113" s="324"/>
      <c r="Z113" s="313"/>
      <c r="AA113" s="313">
        <v>4</v>
      </c>
      <c r="AB113" s="173"/>
      <c r="AC113" s="174"/>
      <c r="AD113" s="174"/>
      <c r="AE113" s="175"/>
      <c r="AF113" s="319"/>
      <c r="AG113" s="319" t="e">
        <f t="shared" si="49"/>
        <v>#DIV/0!</v>
      </c>
      <c r="AH113" s="319" t="e">
        <f t="shared" si="52"/>
        <v>#DIV/0!</v>
      </c>
      <c r="AI113" s="319" t="e">
        <f t="shared" si="43"/>
        <v>#DIV/0!</v>
      </c>
      <c r="AJ113" s="319" t="e">
        <f t="shared" si="53"/>
        <v>#DIV/0!</v>
      </c>
      <c r="AK113" s="74">
        <f t="shared" si="54"/>
        <v>0</v>
      </c>
      <c r="AL113" s="74">
        <f t="shared" si="55"/>
        <v>0</v>
      </c>
    </row>
    <row r="114" spans="1:38" ht="30" customHeight="1" x14ac:dyDescent="0.2">
      <c r="A114" s="46">
        <f t="shared" si="48"/>
        <v>99</v>
      </c>
      <c r="B114" s="165">
        <f t="shared" si="47"/>
        <v>99</v>
      </c>
      <c r="C114" s="185">
        <f t="shared" si="56"/>
        <v>0</v>
      </c>
      <c r="D114" s="164"/>
      <c r="E114" s="322">
        <f>IF(B114='Purchase Sales'!A$22,'Purchase Sales'!C$22)+IF(Inventory!B114='Purchase Sales'!A$23,'Purchase Sales'!C$23)+IF(Inventory!B114='Purchase Sales'!A$24,'Purchase Sales'!C$24)+IF(Inventory!B114='Purchase Sales'!A$25,'Purchase Sales'!C$25)+IF(Inventory!B114='Purchase Sales'!A$26,'Purchase Sales'!C$26)+IF(Inventory!B114='Purchase Sales'!A$27,'Purchase Sales'!C$27)+IF(Inventory!B114='Purchase Sales'!A$28,'Purchase Sales'!C$28)+IF(Inventory!B114='Purchase Sales'!A$29,'Purchase Sales'!C$29)+IF(Inventory!B114='Purchase Sales'!A$30,'Purchase Sales'!C$30)+IF(Inventory!B114='Purchase Sales'!A$31,'Purchase Sales'!C$31)+IF(Inventory!B114='Purchase Sales'!A$32,'Purchase Sales'!C$32)+IF(Inventory!B114='Purchase Sales'!A$33,'Purchase Sales'!C$33)+IF(Inventory!B114='Purchase Sales'!A$34,'Purchase Sales'!C$34)+IF(Inventory!B114='Purchase Sales'!A$35,'Purchase Sales'!C$35)+IF(Inventory!B114='Purchase Sales'!A$36,'Purchase Sales'!C$36)+IF(Inventory!B114='Purchase Sales'!A$37,'Purchase Sales'!C$37)+IF(Inventory!B114='Purchase Sales'!A$38,'Purchase Sales'!C$38)+IF(Inventory!B114='Purchase Sales'!A$39,'Purchase Sales'!C$39)+IF(Inventory!B114='Purchase Sales'!A$40,'Purchase Sales'!C$40)+IF(Inventory!B114='Purchase Sales'!A$41,'Purchase Sales'!C$41)+IF(Inventory!B114='Purchase Sales'!A$42,'Purchase Sales'!C$42)</f>
        <v>0</v>
      </c>
      <c r="F114" s="330"/>
      <c r="G114" s="172"/>
      <c r="H114" s="172"/>
      <c r="I114" s="320"/>
      <c r="J114" s="304" t="e">
        <f t="shared" si="44"/>
        <v>#DIV/0!</v>
      </c>
      <c r="K114" s="331"/>
      <c r="L114" s="336"/>
      <c r="M114" s="304" t="str">
        <f t="shared" si="45"/>
        <v>L</v>
      </c>
      <c r="N114" s="305" t="e">
        <f t="shared" si="39"/>
        <v>#DIV/0!</v>
      </c>
      <c r="O114" s="313">
        <v>1</v>
      </c>
      <c r="P114" s="304" t="str">
        <f t="shared" si="46"/>
        <v xml:space="preserve">W </v>
      </c>
      <c r="Q114" s="305" t="e">
        <f t="shared" si="40"/>
        <v>#DIV/0!</v>
      </c>
      <c r="R114" s="313"/>
      <c r="S114" s="317" t="e">
        <f t="shared" si="50"/>
        <v>#DIV/0!</v>
      </c>
      <c r="T114" s="318" t="e">
        <f t="shared" si="41"/>
        <v>#DIV/0!</v>
      </c>
      <c r="U114" s="313"/>
      <c r="V114" s="317" t="e">
        <f t="shared" si="51"/>
        <v>#DIV/0!</v>
      </c>
      <c r="W114" s="341" t="e">
        <f t="shared" si="42"/>
        <v>#DIV/0!</v>
      </c>
      <c r="X114" s="345">
        <v>1</v>
      </c>
      <c r="Y114" s="324"/>
      <c r="Z114" s="313"/>
      <c r="AA114" s="313">
        <v>4</v>
      </c>
      <c r="AB114" s="173"/>
      <c r="AC114" s="174"/>
      <c r="AD114" s="174"/>
      <c r="AE114" s="175"/>
      <c r="AF114" s="319"/>
      <c r="AG114" s="319" t="e">
        <f t="shared" si="49"/>
        <v>#DIV/0!</v>
      </c>
      <c r="AH114" s="319" t="e">
        <f t="shared" si="52"/>
        <v>#DIV/0!</v>
      </c>
      <c r="AI114" s="319" t="e">
        <f t="shared" si="43"/>
        <v>#DIV/0!</v>
      </c>
      <c r="AJ114" s="319" t="e">
        <f t="shared" si="53"/>
        <v>#DIV/0!</v>
      </c>
      <c r="AK114" s="74">
        <f t="shared" si="54"/>
        <v>0</v>
      </c>
      <c r="AL114" s="74">
        <f t="shared" si="55"/>
        <v>0</v>
      </c>
    </row>
    <row r="115" spans="1:38" ht="30" customHeight="1" x14ac:dyDescent="0.2">
      <c r="A115" s="46">
        <f t="shared" si="48"/>
        <v>100</v>
      </c>
      <c r="B115" s="165">
        <f t="shared" si="47"/>
        <v>100</v>
      </c>
      <c r="C115" s="185">
        <f t="shared" si="56"/>
        <v>0</v>
      </c>
      <c r="D115" s="164"/>
      <c r="E115" s="322">
        <f>IF(B115='Purchase Sales'!A$22,'Purchase Sales'!C$22)+IF(Inventory!B115='Purchase Sales'!A$23,'Purchase Sales'!C$23)+IF(Inventory!B115='Purchase Sales'!A$24,'Purchase Sales'!C$24)+IF(Inventory!B115='Purchase Sales'!A$25,'Purchase Sales'!C$25)+IF(Inventory!B115='Purchase Sales'!A$26,'Purchase Sales'!C$26)+IF(Inventory!B115='Purchase Sales'!A$27,'Purchase Sales'!C$27)+IF(Inventory!B115='Purchase Sales'!A$28,'Purchase Sales'!C$28)+IF(Inventory!B115='Purchase Sales'!A$29,'Purchase Sales'!C$29)+IF(Inventory!B115='Purchase Sales'!A$30,'Purchase Sales'!C$30)+IF(Inventory!B115='Purchase Sales'!A$31,'Purchase Sales'!C$31)+IF(Inventory!B115='Purchase Sales'!A$32,'Purchase Sales'!C$32)+IF(Inventory!B115='Purchase Sales'!A$33,'Purchase Sales'!C$33)+IF(Inventory!B115='Purchase Sales'!A$34,'Purchase Sales'!C$34)+IF(Inventory!B115='Purchase Sales'!A$35,'Purchase Sales'!C$35)+IF(Inventory!B115='Purchase Sales'!A$36,'Purchase Sales'!C$36)+IF(Inventory!B115='Purchase Sales'!A$37,'Purchase Sales'!C$37)+IF(Inventory!B115='Purchase Sales'!A$38,'Purchase Sales'!C$38)+IF(Inventory!B115='Purchase Sales'!A$39,'Purchase Sales'!C$39)+IF(Inventory!B115='Purchase Sales'!A$40,'Purchase Sales'!C$40)+IF(Inventory!B115='Purchase Sales'!A$41,'Purchase Sales'!C$41)+IF(Inventory!B115='Purchase Sales'!A$42,'Purchase Sales'!C$42)</f>
        <v>0</v>
      </c>
      <c r="F115" s="330"/>
      <c r="G115" s="172"/>
      <c r="H115" s="172"/>
      <c r="I115" s="320"/>
      <c r="J115" s="304" t="e">
        <f t="shared" si="44"/>
        <v>#DIV/0!</v>
      </c>
      <c r="K115" s="331"/>
      <c r="L115" s="336"/>
      <c r="M115" s="304" t="str">
        <f t="shared" si="45"/>
        <v>L</v>
      </c>
      <c r="N115" s="305" t="e">
        <f t="shared" si="39"/>
        <v>#DIV/0!</v>
      </c>
      <c r="O115" s="313"/>
      <c r="P115" s="304" t="str">
        <f t="shared" si="46"/>
        <v xml:space="preserve">W </v>
      </c>
      <c r="Q115" s="305" t="e">
        <f t="shared" si="40"/>
        <v>#DIV/0!</v>
      </c>
      <c r="R115" s="313"/>
      <c r="S115" s="317" t="e">
        <f t="shared" si="50"/>
        <v>#DIV/0!</v>
      </c>
      <c r="T115" s="318" t="e">
        <f t="shared" si="41"/>
        <v>#DIV/0!</v>
      </c>
      <c r="U115" s="313"/>
      <c r="V115" s="317" t="e">
        <f t="shared" si="51"/>
        <v>#DIV/0!</v>
      </c>
      <c r="W115" s="341" t="e">
        <f t="shared" si="42"/>
        <v>#DIV/0!</v>
      </c>
      <c r="X115" s="345"/>
      <c r="Y115" s="324"/>
      <c r="Z115" s="313"/>
      <c r="AA115" s="313"/>
      <c r="AB115" s="173"/>
      <c r="AC115" s="174"/>
      <c r="AD115" s="174"/>
      <c r="AE115" s="175"/>
      <c r="AF115" s="319"/>
      <c r="AG115" s="319" t="e">
        <f t="shared" si="49"/>
        <v>#DIV/0!</v>
      </c>
      <c r="AH115" s="319" t="e">
        <f t="shared" si="52"/>
        <v>#DIV/0!</v>
      </c>
      <c r="AI115" s="319" t="e">
        <f t="shared" si="43"/>
        <v>#DIV/0!</v>
      </c>
      <c r="AJ115" s="319" t="e">
        <f t="shared" si="53"/>
        <v>#DIV/0!</v>
      </c>
      <c r="AK115" s="74">
        <f t="shared" si="54"/>
        <v>0</v>
      </c>
      <c r="AL115" s="74">
        <f t="shared" si="55"/>
        <v>0</v>
      </c>
    </row>
    <row r="116" spans="1:38" ht="30" customHeight="1" x14ac:dyDescent="0.2">
      <c r="A116" s="46">
        <f t="shared" si="48"/>
        <v>101</v>
      </c>
      <c r="B116" s="165">
        <f t="shared" si="47"/>
        <v>101</v>
      </c>
      <c r="C116" s="185">
        <f t="shared" si="56"/>
        <v>0</v>
      </c>
      <c r="D116" s="164"/>
      <c r="E116" s="322">
        <f>IF(B116='Purchase Sales'!A$22,'Purchase Sales'!C$22)+IF(Inventory!B116='Purchase Sales'!A$23,'Purchase Sales'!C$23)+IF(Inventory!B116='Purchase Sales'!A$24,'Purchase Sales'!C$24)+IF(Inventory!B116='Purchase Sales'!A$25,'Purchase Sales'!C$25)+IF(Inventory!B116='Purchase Sales'!A$26,'Purchase Sales'!C$26)+IF(Inventory!B116='Purchase Sales'!A$27,'Purchase Sales'!C$27)+IF(Inventory!B116='Purchase Sales'!A$28,'Purchase Sales'!C$28)+IF(Inventory!B116='Purchase Sales'!A$29,'Purchase Sales'!C$29)+IF(Inventory!B116='Purchase Sales'!A$30,'Purchase Sales'!C$30)+IF(Inventory!B116='Purchase Sales'!A$31,'Purchase Sales'!C$31)+IF(Inventory!B116='Purchase Sales'!A$32,'Purchase Sales'!C$32)+IF(Inventory!B116='Purchase Sales'!A$33,'Purchase Sales'!C$33)+IF(Inventory!B116='Purchase Sales'!A$34,'Purchase Sales'!C$34)+IF(Inventory!B116='Purchase Sales'!A$35,'Purchase Sales'!C$35)+IF(Inventory!B116='Purchase Sales'!A$36,'Purchase Sales'!C$36)+IF(Inventory!B116='Purchase Sales'!A$37,'Purchase Sales'!C$37)+IF(Inventory!B116='Purchase Sales'!A$38,'Purchase Sales'!C$38)+IF(Inventory!B116='Purchase Sales'!A$39,'Purchase Sales'!C$39)+IF(Inventory!B116='Purchase Sales'!A$40,'Purchase Sales'!C$40)+IF(Inventory!B116='Purchase Sales'!A$41,'Purchase Sales'!C$41)+IF(Inventory!B116='Purchase Sales'!A$42,'Purchase Sales'!C$42)</f>
        <v>0</v>
      </c>
      <c r="F116" s="330"/>
      <c r="G116" s="172"/>
      <c r="H116" s="172"/>
      <c r="I116" s="320"/>
      <c r="J116" s="304" t="e">
        <f t="shared" si="44"/>
        <v>#DIV/0!</v>
      </c>
      <c r="K116" s="331"/>
      <c r="L116" s="336"/>
      <c r="M116" s="304" t="str">
        <f t="shared" si="45"/>
        <v>L</v>
      </c>
      <c r="N116" s="305" t="e">
        <f t="shared" si="39"/>
        <v>#DIV/0!</v>
      </c>
      <c r="O116" s="313"/>
      <c r="P116" s="304" t="str">
        <f t="shared" si="46"/>
        <v xml:space="preserve">W </v>
      </c>
      <c r="Q116" s="305" t="e">
        <f t="shared" si="40"/>
        <v>#DIV/0!</v>
      </c>
      <c r="R116" s="313"/>
      <c r="S116" s="317" t="e">
        <f t="shared" si="50"/>
        <v>#DIV/0!</v>
      </c>
      <c r="T116" s="318" t="e">
        <f t="shared" si="41"/>
        <v>#DIV/0!</v>
      </c>
      <c r="U116" s="313"/>
      <c r="V116" s="317" t="e">
        <f t="shared" si="51"/>
        <v>#DIV/0!</v>
      </c>
      <c r="W116" s="341" t="e">
        <f t="shared" si="42"/>
        <v>#DIV/0!</v>
      </c>
      <c r="X116" s="345"/>
      <c r="Y116" s="324"/>
      <c r="Z116" s="313"/>
      <c r="AA116" s="313">
        <v>4</v>
      </c>
      <c r="AB116" s="173"/>
      <c r="AC116" s="174"/>
      <c r="AD116" s="174"/>
      <c r="AE116" s="175"/>
      <c r="AF116" s="319"/>
      <c r="AG116" s="319" t="e">
        <f t="shared" si="49"/>
        <v>#DIV/0!</v>
      </c>
      <c r="AH116" s="319" t="e">
        <f t="shared" si="52"/>
        <v>#DIV/0!</v>
      </c>
      <c r="AI116" s="319" t="e">
        <f t="shared" si="43"/>
        <v>#DIV/0!</v>
      </c>
      <c r="AJ116" s="319" t="e">
        <f t="shared" si="53"/>
        <v>#DIV/0!</v>
      </c>
      <c r="AK116" s="74">
        <f t="shared" si="54"/>
        <v>0</v>
      </c>
      <c r="AL116" s="74">
        <f t="shared" si="55"/>
        <v>0</v>
      </c>
    </row>
    <row r="117" spans="1:38" ht="30" customHeight="1" x14ac:dyDescent="0.2">
      <c r="A117" s="46">
        <f t="shared" si="48"/>
        <v>102</v>
      </c>
      <c r="B117" s="165">
        <f t="shared" si="47"/>
        <v>102</v>
      </c>
      <c r="C117" s="185">
        <f t="shared" si="56"/>
        <v>0</v>
      </c>
      <c r="D117" s="164"/>
      <c r="E117" s="322">
        <f>IF(B117='Purchase Sales'!A$22,'Purchase Sales'!C$22)+IF(Inventory!B117='Purchase Sales'!A$23,'Purchase Sales'!C$23)+IF(Inventory!B117='Purchase Sales'!A$24,'Purchase Sales'!C$24)+IF(Inventory!B117='Purchase Sales'!A$25,'Purchase Sales'!C$25)+IF(Inventory!B117='Purchase Sales'!A$26,'Purchase Sales'!C$26)+IF(Inventory!B117='Purchase Sales'!A$27,'Purchase Sales'!C$27)+IF(Inventory!B117='Purchase Sales'!A$28,'Purchase Sales'!C$28)+IF(Inventory!B117='Purchase Sales'!A$29,'Purchase Sales'!C$29)+IF(Inventory!B117='Purchase Sales'!A$30,'Purchase Sales'!C$30)+IF(Inventory!B117='Purchase Sales'!A$31,'Purchase Sales'!C$31)+IF(Inventory!B117='Purchase Sales'!A$32,'Purchase Sales'!C$32)+IF(Inventory!B117='Purchase Sales'!A$33,'Purchase Sales'!C$33)+IF(Inventory!B117='Purchase Sales'!A$34,'Purchase Sales'!C$34)+IF(Inventory!B117='Purchase Sales'!A$35,'Purchase Sales'!C$35)+IF(Inventory!B117='Purchase Sales'!A$36,'Purchase Sales'!C$36)+IF(Inventory!B117='Purchase Sales'!A$37,'Purchase Sales'!C$37)+IF(Inventory!B117='Purchase Sales'!A$38,'Purchase Sales'!C$38)+IF(Inventory!B117='Purchase Sales'!A$39,'Purchase Sales'!C$39)+IF(Inventory!B117='Purchase Sales'!A$40,'Purchase Sales'!C$40)+IF(Inventory!B117='Purchase Sales'!A$41,'Purchase Sales'!C$41)+IF(Inventory!B117='Purchase Sales'!A$42,'Purchase Sales'!C$42)</f>
        <v>0</v>
      </c>
      <c r="F117" s="330"/>
      <c r="G117" s="172"/>
      <c r="H117" s="172"/>
      <c r="I117" s="320"/>
      <c r="J117" s="304" t="e">
        <f t="shared" si="44"/>
        <v>#DIV/0!</v>
      </c>
      <c r="K117" s="331"/>
      <c r="L117" s="336"/>
      <c r="M117" s="304" t="str">
        <f t="shared" si="45"/>
        <v>L</v>
      </c>
      <c r="N117" s="305" t="e">
        <f t="shared" si="39"/>
        <v>#DIV/0!</v>
      </c>
      <c r="O117" s="313"/>
      <c r="P117" s="304" t="str">
        <f t="shared" si="46"/>
        <v xml:space="preserve">W </v>
      </c>
      <c r="Q117" s="305" t="e">
        <f t="shared" si="40"/>
        <v>#DIV/0!</v>
      </c>
      <c r="R117" s="313"/>
      <c r="S117" s="317" t="e">
        <f t="shared" si="50"/>
        <v>#DIV/0!</v>
      </c>
      <c r="T117" s="318" t="e">
        <f t="shared" si="41"/>
        <v>#DIV/0!</v>
      </c>
      <c r="U117" s="313"/>
      <c r="V117" s="317" t="e">
        <f t="shared" si="51"/>
        <v>#DIV/0!</v>
      </c>
      <c r="W117" s="341" t="e">
        <f t="shared" si="42"/>
        <v>#DIV/0!</v>
      </c>
      <c r="X117" s="345"/>
      <c r="Y117" s="324"/>
      <c r="Z117" s="313"/>
      <c r="AA117" s="313"/>
      <c r="AB117" s="173"/>
      <c r="AC117" s="174"/>
      <c r="AD117" s="174"/>
      <c r="AE117" s="175"/>
      <c r="AF117" s="319"/>
      <c r="AG117" s="319" t="e">
        <f t="shared" si="49"/>
        <v>#DIV/0!</v>
      </c>
      <c r="AH117" s="319" t="e">
        <f t="shared" si="52"/>
        <v>#DIV/0!</v>
      </c>
      <c r="AI117" s="319" t="e">
        <f t="shared" si="43"/>
        <v>#DIV/0!</v>
      </c>
      <c r="AJ117" s="319" t="e">
        <f t="shared" si="53"/>
        <v>#DIV/0!</v>
      </c>
      <c r="AK117" s="74">
        <f t="shared" si="54"/>
        <v>0</v>
      </c>
      <c r="AL117" s="74">
        <f t="shared" si="55"/>
        <v>0</v>
      </c>
    </row>
    <row r="118" spans="1:38" ht="30" customHeight="1" x14ac:dyDescent="0.2">
      <c r="A118" s="46">
        <f t="shared" si="48"/>
        <v>103</v>
      </c>
      <c r="B118" s="165">
        <f t="shared" si="47"/>
        <v>103</v>
      </c>
      <c r="C118" s="185">
        <f t="shared" si="56"/>
        <v>0</v>
      </c>
      <c r="D118" s="164"/>
      <c r="E118" s="322">
        <f>IF(B118='Purchase Sales'!A$22,'Purchase Sales'!C$22)+IF(Inventory!B118='Purchase Sales'!A$23,'Purchase Sales'!C$23)+IF(Inventory!B118='Purchase Sales'!A$24,'Purchase Sales'!C$24)+IF(Inventory!B118='Purchase Sales'!A$25,'Purchase Sales'!C$25)+IF(Inventory!B118='Purchase Sales'!A$26,'Purchase Sales'!C$26)+IF(Inventory!B118='Purchase Sales'!A$27,'Purchase Sales'!C$27)+IF(Inventory!B118='Purchase Sales'!A$28,'Purchase Sales'!C$28)+IF(Inventory!B118='Purchase Sales'!A$29,'Purchase Sales'!C$29)+IF(Inventory!B118='Purchase Sales'!A$30,'Purchase Sales'!C$30)+IF(Inventory!B118='Purchase Sales'!A$31,'Purchase Sales'!C$31)+IF(Inventory!B118='Purchase Sales'!A$32,'Purchase Sales'!C$32)+IF(Inventory!B118='Purchase Sales'!A$33,'Purchase Sales'!C$33)+IF(Inventory!B118='Purchase Sales'!A$34,'Purchase Sales'!C$34)+IF(Inventory!B118='Purchase Sales'!A$35,'Purchase Sales'!C$35)+IF(Inventory!B118='Purchase Sales'!A$36,'Purchase Sales'!C$36)+IF(Inventory!B118='Purchase Sales'!A$37,'Purchase Sales'!C$37)+IF(Inventory!B118='Purchase Sales'!A$38,'Purchase Sales'!C$38)+IF(Inventory!B118='Purchase Sales'!A$39,'Purchase Sales'!C$39)+IF(Inventory!B118='Purchase Sales'!A$40,'Purchase Sales'!C$40)+IF(Inventory!B118='Purchase Sales'!A$41,'Purchase Sales'!C$41)+IF(Inventory!B118='Purchase Sales'!A$42,'Purchase Sales'!C$42)</f>
        <v>0</v>
      </c>
      <c r="F118" s="330"/>
      <c r="G118" s="172"/>
      <c r="H118" s="172"/>
      <c r="I118" s="320"/>
      <c r="J118" s="304" t="e">
        <f t="shared" si="44"/>
        <v>#DIV/0!</v>
      </c>
      <c r="K118" s="331"/>
      <c r="L118" s="336"/>
      <c r="M118" s="304" t="str">
        <f t="shared" si="45"/>
        <v>L</v>
      </c>
      <c r="N118" s="305" t="e">
        <f t="shared" si="39"/>
        <v>#DIV/0!</v>
      </c>
      <c r="O118" s="313"/>
      <c r="P118" s="304" t="str">
        <f t="shared" si="46"/>
        <v xml:space="preserve">W </v>
      </c>
      <c r="Q118" s="305" t="e">
        <f t="shared" si="40"/>
        <v>#DIV/0!</v>
      </c>
      <c r="R118" s="313"/>
      <c r="S118" s="317" t="e">
        <f t="shared" si="50"/>
        <v>#DIV/0!</v>
      </c>
      <c r="T118" s="318" t="e">
        <f t="shared" si="41"/>
        <v>#DIV/0!</v>
      </c>
      <c r="U118" s="313"/>
      <c r="V118" s="317" t="e">
        <f t="shared" si="51"/>
        <v>#DIV/0!</v>
      </c>
      <c r="W118" s="341" t="e">
        <f t="shared" si="42"/>
        <v>#DIV/0!</v>
      </c>
      <c r="X118" s="345"/>
      <c r="Y118" s="324"/>
      <c r="Z118" s="313"/>
      <c r="AA118" s="313">
        <v>4</v>
      </c>
      <c r="AB118" s="173"/>
      <c r="AC118" s="174"/>
      <c r="AD118" s="174"/>
      <c r="AE118" s="175"/>
      <c r="AF118" s="319"/>
      <c r="AG118" s="319" t="e">
        <f t="shared" si="49"/>
        <v>#DIV/0!</v>
      </c>
      <c r="AH118" s="319" t="e">
        <f t="shared" si="52"/>
        <v>#DIV/0!</v>
      </c>
      <c r="AI118" s="319" t="e">
        <f t="shared" si="43"/>
        <v>#DIV/0!</v>
      </c>
      <c r="AJ118" s="319" t="e">
        <f t="shared" si="53"/>
        <v>#DIV/0!</v>
      </c>
      <c r="AK118" s="74">
        <f t="shared" si="54"/>
        <v>0</v>
      </c>
      <c r="AL118" s="74">
        <f t="shared" si="55"/>
        <v>0</v>
      </c>
    </row>
    <row r="119" spans="1:38" ht="30" customHeight="1" x14ac:dyDescent="0.2">
      <c r="A119" s="46">
        <f t="shared" si="48"/>
        <v>104</v>
      </c>
      <c r="B119" s="165">
        <f t="shared" si="47"/>
        <v>104</v>
      </c>
      <c r="C119" s="185">
        <f t="shared" si="56"/>
        <v>0</v>
      </c>
      <c r="D119" s="164"/>
      <c r="E119" s="322">
        <f>IF(B119='Purchase Sales'!A$22,'Purchase Sales'!C$22)+IF(Inventory!B119='Purchase Sales'!A$23,'Purchase Sales'!C$23)+IF(Inventory!B119='Purchase Sales'!A$24,'Purchase Sales'!C$24)+IF(Inventory!B119='Purchase Sales'!A$25,'Purchase Sales'!C$25)+IF(Inventory!B119='Purchase Sales'!A$26,'Purchase Sales'!C$26)+IF(Inventory!B119='Purchase Sales'!A$27,'Purchase Sales'!C$27)+IF(Inventory!B119='Purchase Sales'!A$28,'Purchase Sales'!C$28)+IF(Inventory!B119='Purchase Sales'!A$29,'Purchase Sales'!C$29)+IF(Inventory!B119='Purchase Sales'!A$30,'Purchase Sales'!C$30)+IF(Inventory!B119='Purchase Sales'!A$31,'Purchase Sales'!C$31)+IF(Inventory!B119='Purchase Sales'!A$32,'Purchase Sales'!C$32)+IF(Inventory!B119='Purchase Sales'!A$33,'Purchase Sales'!C$33)+IF(Inventory!B119='Purchase Sales'!A$34,'Purchase Sales'!C$34)+IF(Inventory!B119='Purchase Sales'!A$35,'Purchase Sales'!C$35)+IF(Inventory!B119='Purchase Sales'!A$36,'Purchase Sales'!C$36)+IF(Inventory!B119='Purchase Sales'!A$37,'Purchase Sales'!C$37)+IF(Inventory!B119='Purchase Sales'!A$38,'Purchase Sales'!C$38)+IF(Inventory!B119='Purchase Sales'!A$39,'Purchase Sales'!C$39)+IF(Inventory!B119='Purchase Sales'!A$40,'Purchase Sales'!C$40)+IF(Inventory!B119='Purchase Sales'!A$41,'Purchase Sales'!C$41)+IF(Inventory!B119='Purchase Sales'!A$42,'Purchase Sales'!C$42)</f>
        <v>0</v>
      </c>
      <c r="F119" s="330"/>
      <c r="G119" s="172"/>
      <c r="H119" s="172"/>
      <c r="I119" s="320"/>
      <c r="J119" s="304" t="e">
        <f t="shared" si="44"/>
        <v>#DIV/0!</v>
      </c>
      <c r="K119" s="331"/>
      <c r="L119" s="336"/>
      <c r="M119" s="304" t="str">
        <f t="shared" si="45"/>
        <v>L</v>
      </c>
      <c r="N119" s="305" t="e">
        <f t="shared" si="39"/>
        <v>#DIV/0!</v>
      </c>
      <c r="O119" s="313"/>
      <c r="P119" s="304" t="str">
        <f t="shared" si="46"/>
        <v xml:space="preserve">W </v>
      </c>
      <c r="Q119" s="305" t="e">
        <f t="shared" si="40"/>
        <v>#DIV/0!</v>
      </c>
      <c r="R119" s="313"/>
      <c r="S119" s="317" t="e">
        <f t="shared" si="50"/>
        <v>#DIV/0!</v>
      </c>
      <c r="T119" s="318" t="e">
        <f t="shared" si="41"/>
        <v>#DIV/0!</v>
      </c>
      <c r="U119" s="313"/>
      <c r="V119" s="317" t="e">
        <f t="shared" si="51"/>
        <v>#DIV/0!</v>
      </c>
      <c r="W119" s="341" t="e">
        <f t="shared" si="42"/>
        <v>#DIV/0!</v>
      </c>
      <c r="X119" s="345"/>
      <c r="Y119" s="324"/>
      <c r="Z119" s="313"/>
      <c r="AA119" s="313"/>
      <c r="AB119" s="173"/>
      <c r="AC119" s="174"/>
      <c r="AD119" s="174"/>
      <c r="AE119" s="175"/>
      <c r="AF119" s="319"/>
      <c r="AG119" s="319" t="e">
        <f t="shared" si="49"/>
        <v>#DIV/0!</v>
      </c>
      <c r="AH119" s="319" t="e">
        <f t="shared" si="52"/>
        <v>#DIV/0!</v>
      </c>
      <c r="AI119" s="319" t="e">
        <f t="shared" si="43"/>
        <v>#DIV/0!</v>
      </c>
      <c r="AJ119" s="319" t="e">
        <f t="shared" si="53"/>
        <v>#DIV/0!</v>
      </c>
      <c r="AK119" s="74">
        <f t="shared" si="54"/>
        <v>0</v>
      </c>
      <c r="AL119" s="74">
        <f t="shared" si="55"/>
        <v>0</v>
      </c>
    </row>
    <row r="120" spans="1:38" ht="30" customHeight="1" x14ac:dyDescent="0.2">
      <c r="A120" s="46">
        <f t="shared" si="48"/>
        <v>105</v>
      </c>
      <c r="B120" s="165">
        <f t="shared" si="47"/>
        <v>105</v>
      </c>
      <c r="C120" s="185">
        <f t="shared" si="56"/>
        <v>0</v>
      </c>
      <c r="D120" s="164"/>
      <c r="E120" s="322">
        <f>IF(B120='Purchase Sales'!A$22,'Purchase Sales'!C$22)+IF(Inventory!B120='Purchase Sales'!A$23,'Purchase Sales'!C$23)+IF(Inventory!B120='Purchase Sales'!A$24,'Purchase Sales'!C$24)+IF(Inventory!B120='Purchase Sales'!A$25,'Purchase Sales'!C$25)+IF(Inventory!B120='Purchase Sales'!A$26,'Purchase Sales'!C$26)+IF(Inventory!B120='Purchase Sales'!A$27,'Purchase Sales'!C$27)+IF(Inventory!B120='Purchase Sales'!A$28,'Purchase Sales'!C$28)+IF(Inventory!B120='Purchase Sales'!A$29,'Purchase Sales'!C$29)+IF(Inventory!B120='Purchase Sales'!A$30,'Purchase Sales'!C$30)+IF(Inventory!B120='Purchase Sales'!A$31,'Purchase Sales'!C$31)+IF(Inventory!B120='Purchase Sales'!A$32,'Purchase Sales'!C$32)+IF(Inventory!B120='Purchase Sales'!A$33,'Purchase Sales'!C$33)+IF(Inventory!B120='Purchase Sales'!A$34,'Purchase Sales'!C$34)+IF(Inventory!B120='Purchase Sales'!A$35,'Purchase Sales'!C$35)+IF(Inventory!B120='Purchase Sales'!A$36,'Purchase Sales'!C$36)+IF(Inventory!B120='Purchase Sales'!A$37,'Purchase Sales'!C$37)+IF(Inventory!B120='Purchase Sales'!A$38,'Purchase Sales'!C$38)+IF(Inventory!B120='Purchase Sales'!A$39,'Purchase Sales'!C$39)+IF(Inventory!B120='Purchase Sales'!A$40,'Purchase Sales'!C$40)+IF(Inventory!B120='Purchase Sales'!A$41,'Purchase Sales'!C$41)+IF(Inventory!B120='Purchase Sales'!A$42,'Purchase Sales'!C$42)</f>
        <v>0</v>
      </c>
      <c r="F120" s="330"/>
      <c r="G120" s="172"/>
      <c r="H120" s="172"/>
      <c r="I120" s="320"/>
      <c r="J120" s="304" t="e">
        <f t="shared" si="44"/>
        <v>#DIV/0!</v>
      </c>
      <c r="K120" s="331"/>
      <c r="L120" s="336"/>
      <c r="M120" s="304" t="str">
        <f t="shared" si="45"/>
        <v>L</v>
      </c>
      <c r="N120" s="305" t="e">
        <f t="shared" si="39"/>
        <v>#DIV/0!</v>
      </c>
      <c r="O120" s="313"/>
      <c r="P120" s="304" t="str">
        <f t="shared" si="46"/>
        <v xml:space="preserve">W </v>
      </c>
      <c r="Q120" s="305" t="e">
        <f t="shared" si="40"/>
        <v>#DIV/0!</v>
      </c>
      <c r="R120" s="313"/>
      <c r="S120" s="317" t="e">
        <f t="shared" si="50"/>
        <v>#DIV/0!</v>
      </c>
      <c r="T120" s="318" t="e">
        <f t="shared" si="41"/>
        <v>#DIV/0!</v>
      </c>
      <c r="U120" s="313"/>
      <c r="V120" s="317" t="e">
        <f t="shared" si="51"/>
        <v>#DIV/0!</v>
      </c>
      <c r="W120" s="341" t="e">
        <f t="shared" si="42"/>
        <v>#DIV/0!</v>
      </c>
      <c r="X120" s="345"/>
      <c r="Y120" s="324"/>
      <c r="Z120" s="313"/>
      <c r="AA120" s="313"/>
      <c r="AB120" s="173"/>
      <c r="AC120" s="174"/>
      <c r="AD120" s="174"/>
      <c r="AE120" s="175"/>
      <c r="AF120" s="319"/>
      <c r="AG120" s="319" t="e">
        <f t="shared" si="49"/>
        <v>#DIV/0!</v>
      </c>
      <c r="AH120" s="319" t="e">
        <f t="shared" si="52"/>
        <v>#DIV/0!</v>
      </c>
      <c r="AI120" s="319" t="e">
        <f t="shared" si="43"/>
        <v>#DIV/0!</v>
      </c>
      <c r="AJ120" s="319" t="e">
        <f t="shared" si="53"/>
        <v>#DIV/0!</v>
      </c>
      <c r="AK120" s="74">
        <f t="shared" si="54"/>
        <v>0</v>
      </c>
      <c r="AL120" s="74">
        <f t="shared" si="55"/>
        <v>0</v>
      </c>
    </row>
    <row r="121" spans="1:38" ht="30" customHeight="1" x14ac:dyDescent="0.2">
      <c r="A121" s="46">
        <f t="shared" si="48"/>
        <v>106</v>
      </c>
      <c r="B121" s="165">
        <f t="shared" si="47"/>
        <v>106</v>
      </c>
      <c r="C121" s="185">
        <f t="shared" si="56"/>
        <v>0</v>
      </c>
      <c r="D121" s="164"/>
      <c r="E121" s="322">
        <f>IF(B121='Purchase Sales'!A$22,'Purchase Sales'!C$22)+IF(Inventory!B121='Purchase Sales'!A$23,'Purchase Sales'!C$23)+IF(Inventory!B121='Purchase Sales'!A$24,'Purchase Sales'!C$24)+IF(Inventory!B121='Purchase Sales'!A$25,'Purchase Sales'!C$25)+IF(Inventory!B121='Purchase Sales'!A$26,'Purchase Sales'!C$26)+IF(Inventory!B121='Purchase Sales'!A$27,'Purchase Sales'!C$27)+IF(Inventory!B121='Purchase Sales'!A$28,'Purchase Sales'!C$28)+IF(Inventory!B121='Purchase Sales'!A$29,'Purchase Sales'!C$29)+IF(Inventory!B121='Purchase Sales'!A$30,'Purchase Sales'!C$30)+IF(Inventory!B121='Purchase Sales'!A$31,'Purchase Sales'!C$31)+IF(Inventory!B121='Purchase Sales'!A$32,'Purchase Sales'!C$32)+IF(Inventory!B121='Purchase Sales'!A$33,'Purchase Sales'!C$33)+IF(Inventory!B121='Purchase Sales'!A$34,'Purchase Sales'!C$34)+IF(Inventory!B121='Purchase Sales'!A$35,'Purchase Sales'!C$35)+IF(Inventory!B121='Purchase Sales'!A$36,'Purchase Sales'!C$36)+IF(Inventory!B121='Purchase Sales'!A$37,'Purchase Sales'!C$37)+IF(Inventory!B121='Purchase Sales'!A$38,'Purchase Sales'!C$38)+IF(Inventory!B121='Purchase Sales'!A$39,'Purchase Sales'!C$39)+IF(Inventory!B121='Purchase Sales'!A$40,'Purchase Sales'!C$40)+IF(Inventory!B121='Purchase Sales'!A$41,'Purchase Sales'!C$41)+IF(Inventory!B121='Purchase Sales'!A$42,'Purchase Sales'!C$42)</f>
        <v>0</v>
      </c>
      <c r="F121" s="330"/>
      <c r="G121" s="172"/>
      <c r="H121" s="172"/>
      <c r="I121" s="320"/>
      <c r="J121" s="304" t="e">
        <f t="shared" si="44"/>
        <v>#DIV/0!</v>
      </c>
      <c r="K121" s="331"/>
      <c r="L121" s="336"/>
      <c r="M121" s="304" t="str">
        <f t="shared" si="45"/>
        <v>L</v>
      </c>
      <c r="N121" s="305" t="e">
        <f t="shared" si="39"/>
        <v>#DIV/0!</v>
      </c>
      <c r="O121" s="313"/>
      <c r="P121" s="304" t="str">
        <f t="shared" si="46"/>
        <v xml:space="preserve">W </v>
      </c>
      <c r="Q121" s="305" t="e">
        <f t="shared" si="40"/>
        <v>#DIV/0!</v>
      </c>
      <c r="R121" s="313"/>
      <c r="S121" s="317" t="e">
        <f t="shared" si="50"/>
        <v>#DIV/0!</v>
      </c>
      <c r="T121" s="318" t="e">
        <f t="shared" si="41"/>
        <v>#DIV/0!</v>
      </c>
      <c r="U121" s="313"/>
      <c r="V121" s="317" t="e">
        <f t="shared" si="51"/>
        <v>#DIV/0!</v>
      </c>
      <c r="W121" s="341" t="e">
        <f t="shared" si="42"/>
        <v>#DIV/0!</v>
      </c>
      <c r="X121" s="345"/>
      <c r="Y121" s="324"/>
      <c r="Z121" s="313"/>
      <c r="AA121" s="313">
        <v>4</v>
      </c>
      <c r="AB121" s="173"/>
      <c r="AC121" s="174"/>
      <c r="AD121" s="174"/>
      <c r="AE121" s="175"/>
      <c r="AF121" s="319"/>
      <c r="AG121" s="319" t="e">
        <f t="shared" si="49"/>
        <v>#DIV/0!</v>
      </c>
      <c r="AH121" s="319" t="e">
        <f t="shared" si="52"/>
        <v>#DIV/0!</v>
      </c>
      <c r="AI121" s="319" t="e">
        <f t="shared" si="43"/>
        <v>#DIV/0!</v>
      </c>
      <c r="AJ121" s="319" t="e">
        <f t="shared" si="53"/>
        <v>#DIV/0!</v>
      </c>
      <c r="AK121" s="74">
        <f t="shared" si="54"/>
        <v>0</v>
      </c>
      <c r="AL121" s="74">
        <f t="shared" si="55"/>
        <v>0</v>
      </c>
    </row>
    <row r="122" spans="1:38" ht="30" customHeight="1" x14ac:dyDescent="0.2">
      <c r="A122" s="46">
        <f t="shared" si="48"/>
        <v>107</v>
      </c>
      <c r="B122" s="165">
        <f t="shared" si="47"/>
        <v>107</v>
      </c>
      <c r="C122" s="185">
        <f t="shared" si="56"/>
        <v>0</v>
      </c>
      <c r="D122" s="164"/>
      <c r="E122" s="322">
        <f>IF(B122='Purchase Sales'!A$22,'Purchase Sales'!C$22)+IF(Inventory!B122='Purchase Sales'!A$23,'Purchase Sales'!C$23)+IF(Inventory!B122='Purchase Sales'!A$24,'Purchase Sales'!C$24)+IF(Inventory!B122='Purchase Sales'!A$25,'Purchase Sales'!C$25)+IF(Inventory!B122='Purchase Sales'!A$26,'Purchase Sales'!C$26)+IF(Inventory!B122='Purchase Sales'!A$27,'Purchase Sales'!C$27)+IF(Inventory!B122='Purchase Sales'!A$28,'Purchase Sales'!C$28)+IF(Inventory!B122='Purchase Sales'!A$29,'Purchase Sales'!C$29)+IF(Inventory!B122='Purchase Sales'!A$30,'Purchase Sales'!C$30)+IF(Inventory!B122='Purchase Sales'!A$31,'Purchase Sales'!C$31)+IF(Inventory!B122='Purchase Sales'!A$32,'Purchase Sales'!C$32)+IF(Inventory!B122='Purchase Sales'!A$33,'Purchase Sales'!C$33)+IF(Inventory!B122='Purchase Sales'!A$34,'Purchase Sales'!C$34)+IF(Inventory!B122='Purchase Sales'!A$35,'Purchase Sales'!C$35)+IF(Inventory!B122='Purchase Sales'!A$36,'Purchase Sales'!C$36)+IF(Inventory!B122='Purchase Sales'!A$37,'Purchase Sales'!C$37)+IF(Inventory!B122='Purchase Sales'!A$38,'Purchase Sales'!C$38)+IF(Inventory!B122='Purchase Sales'!A$39,'Purchase Sales'!C$39)+IF(Inventory!B122='Purchase Sales'!A$40,'Purchase Sales'!C$40)+IF(Inventory!B122='Purchase Sales'!A$41,'Purchase Sales'!C$41)+IF(Inventory!B122='Purchase Sales'!A$42,'Purchase Sales'!C$42)</f>
        <v>0</v>
      </c>
      <c r="F122" s="330"/>
      <c r="G122" s="172"/>
      <c r="H122" s="172"/>
      <c r="I122" s="320"/>
      <c r="J122" s="304" t="e">
        <f t="shared" si="44"/>
        <v>#DIV/0!</v>
      </c>
      <c r="K122" s="331"/>
      <c r="L122" s="336"/>
      <c r="M122" s="304" t="str">
        <f t="shared" si="45"/>
        <v>L</v>
      </c>
      <c r="N122" s="305" t="e">
        <f t="shared" si="39"/>
        <v>#DIV/0!</v>
      </c>
      <c r="O122" s="313"/>
      <c r="P122" s="304" t="str">
        <f t="shared" si="46"/>
        <v xml:space="preserve">W </v>
      </c>
      <c r="Q122" s="305" t="e">
        <f t="shared" si="40"/>
        <v>#DIV/0!</v>
      </c>
      <c r="R122" s="313"/>
      <c r="S122" s="317" t="e">
        <f t="shared" si="50"/>
        <v>#DIV/0!</v>
      </c>
      <c r="T122" s="318" t="e">
        <f t="shared" si="41"/>
        <v>#DIV/0!</v>
      </c>
      <c r="U122" s="313"/>
      <c r="V122" s="317" t="e">
        <f t="shared" si="51"/>
        <v>#DIV/0!</v>
      </c>
      <c r="W122" s="341" t="e">
        <f t="shared" si="42"/>
        <v>#DIV/0!</v>
      </c>
      <c r="X122" s="345"/>
      <c r="Y122" s="324"/>
      <c r="Z122" s="313"/>
      <c r="AA122" s="313"/>
      <c r="AB122" s="173"/>
      <c r="AC122" s="174"/>
      <c r="AD122" s="174"/>
      <c r="AE122" s="175"/>
      <c r="AF122" s="319"/>
      <c r="AG122" s="319" t="e">
        <f t="shared" si="49"/>
        <v>#DIV/0!</v>
      </c>
      <c r="AH122" s="319" t="e">
        <f t="shared" si="52"/>
        <v>#DIV/0!</v>
      </c>
      <c r="AI122" s="319" t="e">
        <f t="shared" si="43"/>
        <v>#DIV/0!</v>
      </c>
      <c r="AJ122" s="319" t="e">
        <f t="shared" si="53"/>
        <v>#DIV/0!</v>
      </c>
      <c r="AK122" s="74">
        <f t="shared" si="54"/>
        <v>0</v>
      </c>
      <c r="AL122" s="74">
        <f t="shared" si="55"/>
        <v>0</v>
      </c>
    </row>
    <row r="123" spans="1:38" ht="30" customHeight="1" x14ac:dyDescent="0.2">
      <c r="A123" s="46">
        <f t="shared" si="48"/>
        <v>108</v>
      </c>
      <c r="B123" s="165">
        <f t="shared" si="47"/>
        <v>108</v>
      </c>
      <c r="C123" s="185">
        <f t="shared" si="56"/>
        <v>0</v>
      </c>
      <c r="D123" s="164"/>
      <c r="E123" s="322">
        <f>IF(B123='Purchase Sales'!A$22,'Purchase Sales'!C$22)+IF(Inventory!B123='Purchase Sales'!A$23,'Purchase Sales'!C$23)+IF(Inventory!B123='Purchase Sales'!A$24,'Purchase Sales'!C$24)+IF(Inventory!B123='Purchase Sales'!A$25,'Purchase Sales'!C$25)+IF(Inventory!B123='Purchase Sales'!A$26,'Purchase Sales'!C$26)+IF(Inventory!B123='Purchase Sales'!A$27,'Purchase Sales'!C$27)+IF(Inventory!B123='Purchase Sales'!A$28,'Purchase Sales'!C$28)+IF(Inventory!B123='Purchase Sales'!A$29,'Purchase Sales'!C$29)+IF(Inventory!B123='Purchase Sales'!A$30,'Purchase Sales'!C$30)+IF(Inventory!B123='Purchase Sales'!A$31,'Purchase Sales'!C$31)+IF(Inventory!B123='Purchase Sales'!A$32,'Purchase Sales'!C$32)+IF(Inventory!B123='Purchase Sales'!A$33,'Purchase Sales'!C$33)+IF(Inventory!B123='Purchase Sales'!A$34,'Purchase Sales'!C$34)+IF(Inventory!B123='Purchase Sales'!A$35,'Purchase Sales'!C$35)+IF(Inventory!B123='Purchase Sales'!A$36,'Purchase Sales'!C$36)+IF(Inventory!B123='Purchase Sales'!A$37,'Purchase Sales'!C$37)+IF(Inventory!B123='Purchase Sales'!A$38,'Purchase Sales'!C$38)+IF(Inventory!B123='Purchase Sales'!A$39,'Purchase Sales'!C$39)+IF(Inventory!B123='Purchase Sales'!A$40,'Purchase Sales'!C$40)+IF(Inventory!B123='Purchase Sales'!A$41,'Purchase Sales'!C$41)+IF(Inventory!B123='Purchase Sales'!A$42,'Purchase Sales'!C$42)</f>
        <v>0</v>
      </c>
      <c r="F123" s="330"/>
      <c r="G123" s="172"/>
      <c r="H123" s="172"/>
      <c r="I123" s="320"/>
      <c r="J123" s="304" t="e">
        <f t="shared" si="44"/>
        <v>#DIV/0!</v>
      </c>
      <c r="K123" s="331"/>
      <c r="L123" s="336"/>
      <c r="M123" s="304" t="str">
        <f t="shared" si="45"/>
        <v>L</v>
      </c>
      <c r="N123" s="305" t="e">
        <f t="shared" si="39"/>
        <v>#DIV/0!</v>
      </c>
      <c r="O123" s="313"/>
      <c r="P123" s="304" t="str">
        <f t="shared" si="46"/>
        <v xml:space="preserve">W </v>
      </c>
      <c r="Q123" s="305" t="e">
        <f t="shared" si="40"/>
        <v>#DIV/0!</v>
      </c>
      <c r="R123" s="313"/>
      <c r="S123" s="317" t="e">
        <f t="shared" si="50"/>
        <v>#DIV/0!</v>
      </c>
      <c r="T123" s="318" t="e">
        <f t="shared" si="41"/>
        <v>#DIV/0!</v>
      </c>
      <c r="U123" s="313"/>
      <c r="V123" s="317" t="e">
        <f t="shared" si="51"/>
        <v>#DIV/0!</v>
      </c>
      <c r="W123" s="341" t="e">
        <f t="shared" si="42"/>
        <v>#DIV/0!</v>
      </c>
      <c r="X123" s="345"/>
      <c r="Y123" s="324"/>
      <c r="Z123" s="313"/>
      <c r="AA123" s="313">
        <v>2</v>
      </c>
      <c r="AB123" s="173"/>
      <c r="AC123" s="174"/>
      <c r="AD123" s="174"/>
      <c r="AE123" s="175"/>
      <c r="AF123" s="319"/>
      <c r="AG123" s="319" t="e">
        <f t="shared" si="49"/>
        <v>#DIV/0!</v>
      </c>
      <c r="AH123" s="319" t="e">
        <f t="shared" si="52"/>
        <v>#DIV/0!</v>
      </c>
      <c r="AI123" s="319" t="e">
        <f t="shared" si="43"/>
        <v>#DIV/0!</v>
      </c>
      <c r="AJ123" s="319" t="e">
        <f t="shared" si="53"/>
        <v>#DIV/0!</v>
      </c>
      <c r="AK123" s="74">
        <f t="shared" si="54"/>
        <v>0</v>
      </c>
      <c r="AL123" s="74">
        <f t="shared" si="55"/>
        <v>0</v>
      </c>
    </row>
    <row r="124" spans="1:38" ht="30" customHeight="1" x14ac:dyDescent="0.2">
      <c r="A124" s="46">
        <f t="shared" si="48"/>
        <v>109</v>
      </c>
      <c r="B124" s="165">
        <f t="shared" si="47"/>
        <v>109</v>
      </c>
      <c r="C124" s="185">
        <f t="shared" si="56"/>
        <v>0</v>
      </c>
      <c r="D124" s="164"/>
      <c r="E124" s="322">
        <f>IF(B124='Purchase Sales'!A$22,'Purchase Sales'!C$22)+IF(Inventory!B124='Purchase Sales'!A$23,'Purchase Sales'!C$23)+IF(Inventory!B124='Purchase Sales'!A$24,'Purchase Sales'!C$24)+IF(Inventory!B124='Purchase Sales'!A$25,'Purchase Sales'!C$25)+IF(Inventory!B124='Purchase Sales'!A$26,'Purchase Sales'!C$26)+IF(Inventory!B124='Purchase Sales'!A$27,'Purchase Sales'!C$27)+IF(Inventory!B124='Purchase Sales'!A$28,'Purchase Sales'!C$28)+IF(Inventory!B124='Purchase Sales'!A$29,'Purchase Sales'!C$29)+IF(Inventory!B124='Purchase Sales'!A$30,'Purchase Sales'!C$30)+IF(Inventory!B124='Purchase Sales'!A$31,'Purchase Sales'!C$31)+IF(Inventory!B124='Purchase Sales'!A$32,'Purchase Sales'!C$32)+IF(Inventory!B124='Purchase Sales'!A$33,'Purchase Sales'!C$33)+IF(Inventory!B124='Purchase Sales'!A$34,'Purchase Sales'!C$34)+IF(Inventory!B124='Purchase Sales'!A$35,'Purchase Sales'!C$35)+IF(Inventory!B124='Purchase Sales'!A$36,'Purchase Sales'!C$36)+IF(Inventory!B124='Purchase Sales'!A$37,'Purchase Sales'!C$37)+IF(Inventory!B124='Purchase Sales'!A$38,'Purchase Sales'!C$38)+IF(Inventory!B124='Purchase Sales'!A$39,'Purchase Sales'!C$39)+IF(Inventory!B124='Purchase Sales'!A$40,'Purchase Sales'!C$40)+IF(Inventory!B124='Purchase Sales'!A$41,'Purchase Sales'!C$41)+IF(Inventory!B124='Purchase Sales'!A$42,'Purchase Sales'!C$42)</f>
        <v>0</v>
      </c>
      <c r="F124" s="330"/>
      <c r="G124" s="172"/>
      <c r="H124" s="172"/>
      <c r="I124" s="320"/>
      <c r="J124" s="304" t="e">
        <f t="shared" si="44"/>
        <v>#DIV/0!</v>
      </c>
      <c r="K124" s="331"/>
      <c r="L124" s="336"/>
      <c r="M124" s="304" t="str">
        <f t="shared" si="45"/>
        <v>L</v>
      </c>
      <c r="N124" s="305" t="e">
        <f t="shared" si="39"/>
        <v>#DIV/0!</v>
      </c>
      <c r="O124" s="313"/>
      <c r="P124" s="304" t="str">
        <f t="shared" si="46"/>
        <v xml:space="preserve">W </v>
      </c>
      <c r="Q124" s="305" t="e">
        <f t="shared" si="40"/>
        <v>#DIV/0!</v>
      </c>
      <c r="R124" s="313"/>
      <c r="S124" s="317" t="e">
        <f t="shared" si="50"/>
        <v>#DIV/0!</v>
      </c>
      <c r="T124" s="318" t="e">
        <f t="shared" si="41"/>
        <v>#DIV/0!</v>
      </c>
      <c r="U124" s="313"/>
      <c r="V124" s="317" t="e">
        <f t="shared" si="51"/>
        <v>#DIV/0!</v>
      </c>
      <c r="W124" s="341" t="e">
        <f t="shared" si="42"/>
        <v>#DIV/0!</v>
      </c>
      <c r="X124" s="345"/>
      <c r="Y124" s="324"/>
      <c r="Z124" s="313"/>
      <c r="AA124" s="313"/>
      <c r="AB124" s="173"/>
      <c r="AC124" s="174"/>
      <c r="AD124" s="174"/>
      <c r="AE124" s="175"/>
      <c r="AF124" s="319"/>
      <c r="AG124" s="319" t="e">
        <f t="shared" si="49"/>
        <v>#DIV/0!</v>
      </c>
      <c r="AH124" s="319" t="e">
        <f t="shared" si="52"/>
        <v>#DIV/0!</v>
      </c>
      <c r="AI124" s="319" t="e">
        <f t="shared" si="43"/>
        <v>#DIV/0!</v>
      </c>
      <c r="AJ124" s="319" t="e">
        <f t="shared" si="53"/>
        <v>#DIV/0!</v>
      </c>
      <c r="AK124" s="74">
        <f t="shared" si="54"/>
        <v>0</v>
      </c>
      <c r="AL124" s="74">
        <f t="shared" si="55"/>
        <v>0</v>
      </c>
    </row>
    <row r="125" spans="1:38" ht="30" customHeight="1" x14ac:dyDescent="0.2">
      <c r="A125" s="46">
        <f t="shared" si="48"/>
        <v>110</v>
      </c>
      <c r="B125" s="165">
        <f t="shared" si="47"/>
        <v>110</v>
      </c>
      <c r="C125" s="185">
        <f t="shared" si="56"/>
        <v>0</v>
      </c>
      <c r="D125" s="164"/>
      <c r="E125" s="322">
        <f>IF(B125='Purchase Sales'!A$22,'Purchase Sales'!C$22)+IF(Inventory!B125='Purchase Sales'!A$23,'Purchase Sales'!C$23)+IF(Inventory!B125='Purchase Sales'!A$24,'Purchase Sales'!C$24)+IF(Inventory!B125='Purchase Sales'!A$25,'Purchase Sales'!C$25)+IF(Inventory!B125='Purchase Sales'!A$26,'Purchase Sales'!C$26)+IF(Inventory!B125='Purchase Sales'!A$27,'Purchase Sales'!C$27)+IF(Inventory!B125='Purchase Sales'!A$28,'Purchase Sales'!C$28)+IF(Inventory!B125='Purchase Sales'!A$29,'Purchase Sales'!C$29)+IF(Inventory!B125='Purchase Sales'!A$30,'Purchase Sales'!C$30)+IF(Inventory!B125='Purchase Sales'!A$31,'Purchase Sales'!C$31)+IF(Inventory!B125='Purchase Sales'!A$32,'Purchase Sales'!C$32)+IF(Inventory!B125='Purchase Sales'!A$33,'Purchase Sales'!C$33)+IF(Inventory!B125='Purchase Sales'!A$34,'Purchase Sales'!C$34)+IF(Inventory!B125='Purchase Sales'!A$35,'Purchase Sales'!C$35)+IF(Inventory!B125='Purchase Sales'!A$36,'Purchase Sales'!C$36)+IF(Inventory!B125='Purchase Sales'!A$37,'Purchase Sales'!C$37)+IF(Inventory!B125='Purchase Sales'!A$38,'Purchase Sales'!C$38)+IF(Inventory!B125='Purchase Sales'!A$39,'Purchase Sales'!C$39)+IF(Inventory!B125='Purchase Sales'!A$40,'Purchase Sales'!C$40)+IF(Inventory!B125='Purchase Sales'!A$41,'Purchase Sales'!C$41)+IF(Inventory!B125='Purchase Sales'!A$42,'Purchase Sales'!C$42)</f>
        <v>0</v>
      </c>
      <c r="F125" s="330"/>
      <c r="G125" s="172"/>
      <c r="H125" s="172"/>
      <c r="I125" s="320"/>
      <c r="J125" s="304" t="e">
        <f t="shared" si="44"/>
        <v>#DIV/0!</v>
      </c>
      <c r="K125" s="331"/>
      <c r="L125" s="336"/>
      <c r="M125" s="304" t="str">
        <f t="shared" si="45"/>
        <v>L</v>
      </c>
      <c r="N125" s="305" t="e">
        <f t="shared" si="39"/>
        <v>#DIV/0!</v>
      </c>
      <c r="O125" s="313"/>
      <c r="P125" s="304" t="str">
        <f t="shared" si="46"/>
        <v xml:space="preserve">W </v>
      </c>
      <c r="Q125" s="305" t="e">
        <f t="shared" si="40"/>
        <v>#DIV/0!</v>
      </c>
      <c r="R125" s="313"/>
      <c r="S125" s="317" t="e">
        <f t="shared" si="50"/>
        <v>#DIV/0!</v>
      </c>
      <c r="T125" s="318" t="e">
        <f t="shared" si="41"/>
        <v>#DIV/0!</v>
      </c>
      <c r="U125" s="313"/>
      <c r="V125" s="317" t="e">
        <f t="shared" si="51"/>
        <v>#DIV/0!</v>
      </c>
      <c r="W125" s="341" t="e">
        <f t="shared" si="42"/>
        <v>#DIV/0!</v>
      </c>
      <c r="X125" s="345"/>
      <c r="Y125" s="324"/>
      <c r="Z125" s="313"/>
      <c r="AA125" s="313">
        <v>4</v>
      </c>
      <c r="AB125" s="173"/>
      <c r="AC125" s="174"/>
      <c r="AD125" s="174"/>
      <c r="AE125" s="175"/>
      <c r="AF125" s="319"/>
      <c r="AG125" s="319" t="e">
        <f t="shared" si="49"/>
        <v>#DIV/0!</v>
      </c>
      <c r="AH125" s="319" t="e">
        <f t="shared" si="52"/>
        <v>#DIV/0!</v>
      </c>
      <c r="AI125" s="319" t="e">
        <f t="shared" si="43"/>
        <v>#DIV/0!</v>
      </c>
      <c r="AJ125" s="319" t="e">
        <f t="shared" si="53"/>
        <v>#DIV/0!</v>
      </c>
      <c r="AK125" s="74">
        <f t="shared" si="54"/>
        <v>0</v>
      </c>
      <c r="AL125" s="74">
        <f t="shared" si="55"/>
        <v>0</v>
      </c>
    </row>
    <row r="126" spans="1:38" ht="30" customHeight="1" x14ac:dyDescent="0.2">
      <c r="A126" s="46">
        <f t="shared" si="48"/>
        <v>111</v>
      </c>
      <c r="B126" s="370">
        <f t="shared" si="47"/>
        <v>111</v>
      </c>
      <c r="C126" s="185">
        <f t="shared" si="56"/>
        <v>0</v>
      </c>
      <c r="D126" s="164"/>
      <c r="E126" s="322">
        <f>IF(B126='Purchase Sales'!A$22,'Purchase Sales'!C$22)+IF(Inventory!B126='Purchase Sales'!A$23,'Purchase Sales'!C$23)+IF(Inventory!B126='Purchase Sales'!A$24,'Purchase Sales'!C$24)+IF(Inventory!B126='Purchase Sales'!A$25,'Purchase Sales'!C$25)+IF(Inventory!B126='Purchase Sales'!A$26,'Purchase Sales'!C$26)+IF(Inventory!B126='Purchase Sales'!A$27,'Purchase Sales'!C$27)+IF(Inventory!B126='Purchase Sales'!A$28,'Purchase Sales'!C$28)+IF(Inventory!B126='Purchase Sales'!A$29,'Purchase Sales'!C$29)+IF(Inventory!B126='Purchase Sales'!A$30,'Purchase Sales'!C$30)+IF(Inventory!B126='Purchase Sales'!A$31,'Purchase Sales'!C$31)+IF(Inventory!B126='Purchase Sales'!A$32,'Purchase Sales'!C$32)+IF(Inventory!B126='Purchase Sales'!A$33,'Purchase Sales'!C$33)+IF(Inventory!B126='Purchase Sales'!A$34,'Purchase Sales'!C$34)+IF(Inventory!B126='Purchase Sales'!A$35,'Purchase Sales'!C$35)+IF(Inventory!B126='Purchase Sales'!A$36,'Purchase Sales'!C$36)+IF(Inventory!B126='Purchase Sales'!A$37,'Purchase Sales'!C$37)+IF(Inventory!B126='Purchase Sales'!A$38,'Purchase Sales'!C$38)+IF(Inventory!B126='Purchase Sales'!A$39,'Purchase Sales'!C$39)+IF(Inventory!B126='Purchase Sales'!A$40,'Purchase Sales'!C$40)+IF(Inventory!B126='Purchase Sales'!A$41,'Purchase Sales'!C$41)+IF(Inventory!B126='Purchase Sales'!A$42,'Purchase Sales'!C$42)</f>
        <v>0</v>
      </c>
      <c r="F126" s="330"/>
      <c r="G126" s="172"/>
      <c r="H126" s="172"/>
      <c r="I126" s="320"/>
      <c r="J126" s="304" t="e">
        <f t="shared" si="44"/>
        <v>#DIV/0!</v>
      </c>
      <c r="K126" s="331"/>
      <c r="L126" s="336"/>
      <c r="M126" s="304" t="str">
        <f t="shared" si="45"/>
        <v>L</v>
      </c>
      <c r="N126" s="305" t="e">
        <f t="shared" si="39"/>
        <v>#DIV/0!</v>
      </c>
      <c r="O126" s="313"/>
      <c r="P126" s="304" t="str">
        <f t="shared" si="46"/>
        <v xml:space="preserve">W </v>
      </c>
      <c r="Q126" s="305" t="e">
        <f t="shared" si="40"/>
        <v>#DIV/0!</v>
      </c>
      <c r="R126" s="313"/>
      <c r="S126" s="317" t="e">
        <f t="shared" si="50"/>
        <v>#DIV/0!</v>
      </c>
      <c r="T126" s="318" t="e">
        <f t="shared" si="41"/>
        <v>#DIV/0!</v>
      </c>
      <c r="U126" s="313"/>
      <c r="V126" s="317" t="e">
        <f t="shared" si="51"/>
        <v>#DIV/0!</v>
      </c>
      <c r="W126" s="341" t="e">
        <f t="shared" si="42"/>
        <v>#DIV/0!</v>
      </c>
      <c r="X126" s="345"/>
      <c r="Y126" s="324"/>
      <c r="Z126" s="313"/>
      <c r="AA126" s="313"/>
      <c r="AB126" s="173"/>
      <c r="AC126" s="174"/>
      <c r="AD126" s="174"/>
      <c r="AE126" s="175"/>
      <c r="AF126" s="319"/>
      <c r="AG126" s="319" t="e">
        <f t="shared" si="49"/>
        <v>#DIV/0!</v>
      </c>
      <c r="AH126" s="319" t="e">
        <f t="shared" si="52"/>
        <v>#DIV/0!</v>
      </c>
      <c r="AI126" s="319" t="e">
        <f t="shared" si="43"/>
        <v>#DIV/0!</v>
      </c>
      <c r="AJ126" s="319" t="e">
        <f t="shared" si="53"/>
        <v>#DIV/0!</v>
      </c>
      <c r="AK126" s="74">
        <f t="shared" si="54"/>
        <v>0</v>
      </c>
      <c r="AL126" s="74">
        <f t="shared" si="55"/>
        <v>0</v>
      </c>
    </row>
    <row r="127" spans="1:38" ht="30" customHeight="1" x14ac:dyDescent="0.2">
      <c r="A127" s="46">
        <f t="shared" si="48"/>
        <v>112</v>
      </c>
      <c r="B127" s="165">
        <f t="shared" si="47"/>
        <v>112</v>
      </c>
      <c r="C127" s="185">
        <f t="shared" si="56"/>
        <v>0</v>
      </c>
      <c r="D127" s="164"/>
      <c r="E127" s="322">
        <f>IF(B127='Purchase Sales'!A$22,'Purchase Sales'!C$22)+IF(Inventory!B127='Purchase Sales'!A$23,'Purchase Sales'!C$23)+IF(Inventory!B127='Purchase Sales'!A$24,'Purchase Sales'!C$24)+IF(Inventory!B127='Purchase Sales'!A$25,'Purchase Sales'!C$25)+IF(Inventory!B127='Purchase Sales'!A$26,'Purchase Sales'!C$26)+IF(Inventory!B127='Purchase Sales'!A$27,'Purchase Sales'!C$27)+IF(Inventory!B127='Purchase Sales'!A$28,'Purchase Sales'!C$28)+IF(Inventory!B127='Purchase Sales'!A$29,'Purchase Sales'!C$29)+IF(Inventory!B127='Purchase Sales'!A$30,'Purchase Sales'!C$30)+IF(Inventory!B127='Purchase Sales'!A$31,'Purchase Sales'!C$31)+IF(Inventory!B127='Purchase Sales'!A$32,'Purchase Sales'!C$32)+IF(Inventory!B127='Purchase Sales'!A$33,'Purchase Sales'!C$33)+IF(Inventory!B127='Purchase Sales'!A$34,'Purchase Sales'!C$34)+IF(Inventory!B127='Purchase Sales'!A$35,'Purchase Sales'!C$35)+IF(Inventory!B127='Purchase Sales'!A$36,'Purchase Sales'!C$36)+IF(Inventory!B127='Purchase Sales'!A$37,'Purchase Sales'!C$37)+IF(Inventory!B127='Purchase Sales'!A$38,'Purchase Sales'!C$38)+IF(Inventory!B127='Purchase Sales'!A$39,'Purchase Sales'!C$39)+IF(Inventory!B127='Purchase Sales'!A$40,'Purchase Sales'!C$40)+IF(Inventory!B127='Purchase Sales'!A$41,'Purchase Sales'!C$41)+IF(Inventory!B127='Purchase Sales'!A$42,'Purchase Sales'!C$42)</f>
        <v>0</v>
      </c>
      <c r="F127" s="371"/>
      <c r="G127" s="172"/>
      <c r="H127" s="172"/>
      <c r="I127" s="320"/>
      <c r="J127" s="304" t="e">
        <f t="shared" si="44"/>
        <v>#DIV/0!</v>
      </c>
      <c r="K127" s="331"/>
      <c r="L127" s="336"/>
      <c r="M127" s="304" t="str">
        <f t="shared" si="45"/>
        <v>L</v>
      </c>
      <c r="N127" s="305" t="e">
        <f t="shared" si="39"/>
        <v>#DIV/0!</v>
      </c>
      <c r="O127" s="313"/>
      <c r="P127" s="304" t="str">
        <f t="shared" si="46"/>
        <v xml:space="preserve">W </v>
      </c>
      <c r="Q127" s="305" t="e">
        <f t="shared" si="40"/>
        <v>#DIV/0!</v>
      </c>
      <c r="R127" s="313"/>
      <c r="S127" s="317" t="e">
        <f t="shared" si="50"/>
        <v>#DIV/0!</v>
      </c>
      <c r="T127" s="318" t="e">
        <f t="shared" si="41"/>
        <v>#DIV/0!</v>
      </c>
      <c r="U127" s="313"/>
      <c r="V127" s="317" t="e">
        <f t="shared" si="51"/>
        <v>#DIV/0!</v>
      </c>
      <c r="W127" s="341" t="e">
        <f t="shared" si="42"/>
        <v>#DIV/0!</v>
      </c>
      <c r="X127" s="345"/>
      <c r="Y127" s="324"/>
      <c r="Z127" s="313"/>
      <c r="AA127" s="313">
        <v>3</v>
      </c>
      <c r="AB127" s="173"/>
      <c r="AC127" s="174"/>
      <c r="AD127" s="174"/>
      <c r="AE127" s="175"/>
      <c r="AF127" s="319"/>
      <c r="AG127" s="319" t="e">
        <f t="shared" si="49"/>
        <v>#DIV/0!</v>
      </c>
      <c r="AH127" s="319" t="e">
        <f t="shared" si="52"/>
        <v>#DIV/0!</v>
      </c>
      <c r="AI127" s="319" t="e">
        <f t="shared" si="43"/>
        <v>#DIV/0!</v>
      </c>
      <c r="AJ127" s="319" t="e">
        <f t="shared" si="53"/>
        <v>#DIV/0!</v>
      </c>
      <c r="AK127" s="74">
        <f t="shared" si="54"/>
        <v>0</v>
      </c>
      <c r="AL127" s="74">
        <f t="shared" si="55"/>
        <v>0</v>
      </c>
    </row>
    <row r="128" spans="1:38" ht="30" customHeight="1" x14ac:dyDescent="0.2">
      <c r="A128" s="46">
        <f t="shared" si="48"/>
        <v>113</v>
      </c>
      <c r="B128" s="165">
        <f t="shared" si="47"/>
        <v>113</v>
      </c>
      <c r="C128" s="185">
        <f t="shared" si="56"/>
        <v>0</v>
      </c>
      <c r="D128" s="164"/>
      <c r="E128" s="322">
        <f>IF(B128='Purchase Sales'!A$22,'Purchase Sales'!C$22)+IF(Inventory!B128='Purchase Sales'!A$23,'Purchase Sales'!C$23)+IF(Inventory!B128='Purchase Sales'!A$24,'Purchase Sales'!C$24)+IF(Inventory!B128='Purchase Sales'!A$25,'Purchase Sales'!C$25)+IF(Inventory!B128='Purchase Sales'!A$26,'Purchase Sales'!C$26)+IF(Inventory!B128='Purchase Sales'!A$27,'Purchase Sales'!C$27)+IF(Inventory!B128='Purchase Sales'!A$28,'Purchase Sales'!C$28)+IF(Inventory!B128='Purchase Sales'!A$29,'Purchase Sales'!C$29)+IF(Inventory!B128='Purchase Sales'!A$30,'Purchase Sales'!C$30)+IF(Inventory!B128='Purchase Sales'!A$31,'Purchase Sales'!C$31)+IF(Inventory!B128='Purchase Sales'!A$32,'Purchase Sales'!C$32)+IF(Inventory!B128='Purchase Sales'!A$33,'Purchase Sales'!C$33)+IF(Inventory!B128='Purchase Sales'!A$34,'Purchase Sales'!C$34)+IF(Inventory!B128='Purchase Sales'!A$35,'Purchase Sales'!C$35)+IF(Inventory!B128='Purchase Sales'!A$36,'Purchase Sales'!C$36)+IF(Inventory!B128='Purchase Sales'!A$37,'Purchase Sales'!C$37)+IF(Inventory!B128='Purchase Sales'!A$38,'Purchase Sales'!C$38)+IF(Inventory!B128='Purchase Sales'!A$39,'Purchase Sales'!C$39)+IF(Inventory!B128='Purchase Sales'!A$40,'Purchase Sales'!C$40)+IF(Inventory!B128='Purchase Sales'!A$41,'Purchase Sales'!C$41)+IF(Inventory!B128='Purchase Sales'!A$42,'Purchase Sales'!C$42)</f>
        <v>0</v>
      </c>
      <c r="F128" s="371"/>
      <c r="G128" s="172"/>
      <c r="H128" s="172"/>
      <c r="I128" s="320"/>
      <c r="J128" s="304" t="e">
        <f t="shared" si="44"/>
        <v>#DIV/0!</v>
      </c>
      <c r="K128" s="331"/>
      <c r="L128" s="336"/>
      <c r="M128" s="304" t="str">
        <f t="shared" si="45"/>
        <v>L</v>
      </c>
      <c r="N128" s="305" t="e">
        <f t="shared" si="39"/>
        <v>#DIV/0!</v>
      </c>
      <c r="O128" s="313"/>
      <c r="P128" s="304" t="str">
        <f t="shared" si="46"/>
        <v xml:space="preserve">W </v>
      </c>
      <c r="Q128" s="305" t="e">
        <f t="shared" si="40"/>
        <v>#DIV/0!</v>
      </c>
      <c r="R128" s="313"/>
      <c r="S128" s="317" t="e">
        <f t="shared" si="50"/>
        <v>#DIV/0!</v>
      </c>
      <c r="T128" s="318" t="e">
        <f t="shared" si="41"/>
        <v>#DIV/0!</v>
      </c>
      <c r="U128" s="313"/>
      <c r="V128" s="317" t="e">
        <f t="shared" si="51"/>
        <v>#DIV/0!</v>
      </c>
      <c r="W128" s="341" t="e">
        <f t="shared" si="42"/>
        <v>#DIV/0!</v>
      </c>
      <c r="X128" s="345">
        <v>1</v>
      </c>
      <c r="Y128" s="324"/>
      <c r="Z128" s="313"/>
      <c r="AA128" s="313"/>
      <c r="AB128" s="173"/>
      <c r="AC128" s="174"/>
      <c r="AD128" s="174"/>
      <c r="AE128" s="175"/>
      <c r="AF128" s="319"/>
      <c r="AG128" s="319" t="e">
        <f t="shared" si="49"/>
        <v>#DIV/0!</v>
      </c>
      <c r="AH128" s="319" t="e">
        <f t="shared" si="52"/>
        <v>#DIV/0!</v>
      </c>
      <c r="AI128" s="319" t="e">
        <f t="shared" si="43"/>
        <v>#DIV/0!</v>
      </c>
      <c r="AJ128" s="319" t="e">
        <f t="shared" si="53"/>
        <v>#DIV/0!</v>
      </c>
      <c r="AK128" s="74">
        <f t="shared" si="54"/>
        <v>0</v>
      </c>
      <c r="AL128" s="74">
        <f t="shared" si="55"/>
        <v>0</v>
      </c>
    </row>
    <row r="129" spans="1:38" ht="30" customHeight="1" x14ac:dyDescent="0.2">
      <c r="A129" s="46">
        <f t="shared" si="48"/>
        <v>114</v>
      </c>
      <c r="B129" s="165">
        <f t="shared" si="47"/>
        <v>114</v>
      </c>
      <c r="C129" s="185">
        <f t="shared" si="56"/>
        <v>0</v>
      </c>
      <c r="D129" s="164"/>
      <c r="E129" s="322">
        <f>IF(B129='Purchase Sales'!A$22,'Purchase Sales'!C$22)+IF(Inventory!B129='Purchase Sales'!A$23,'Purchase Sales'!C$23)+IF(Inventory!B129='Purchase Sales'!A$24,'Purchase Sales'!C$24)+IF(Inventory!B129='Purchase Sales'!A$25,'Purchase Sales'!C$25)+IF(Inventory!B129='Purchase Sales'!A$26,'Purchase Sales'!C$26)+IF(Inventory!B129='Purchase Sales'!A$27,'Purchase Sales'!C$27)+IF(Inventory!B129='Purchase Sales'!A$28,'Purchase Sales'!C$28)+IF(Inventory!B129='Purchase Sales'!A$29,'Purchase Sales'!C$29)+IF(Inventory!B129='Purchase Sales'!A$30,'Purchase Sales'!C$30)+IF(Inventory!B129='Purchase Sales'!A$31,'Purchase Sales'!C$31)+IF(Inventory!B129='Purchase Sales'!A$32,'Purchase Sales'!C$32)+IF(Inventory!B129='Purchase Sales'!A$33,'Purchase Sales'!C$33)+IF(Inventory!B129='Purchase Sales'!A$34,'Purchase Sales'!C$34)+IF(Inventory!B129='Purchase Sales'!A$35,'Purchase Sales'!C$35)+IF(Inventory!B129='Purchase Sales'!A$36,'Purchase Sales'!C$36)+IF(Inventory!B129='Purchase Sales'!A$37,'Purchase Sales'!C$37)+IF(Inventory!B129='Purchase Sales'!A$38,'Purchase Sales'!C$38)+IF(Inventory!B129='Purchase Sales'!A$39,'Purchase Sales'!C$39)+IF(Inventory!B129='Purchase Sales'!A$40,'Purchase Sales'!C$40)+IF(Inventory!B129='Purchase Sales'!A$41,'Purchase Sales'!C$41)+IF(Inventory!B129='Purchase Sales'!A$42,'Purchase Sales'!C$42)</f>
        <v>0</v>
      </c>
      <c r="F129" s="371"/>
      <c r="G129" s="172"/>
      <c r="H129" s="172"/>
      <c r="I129" s="320"/>
      <c r="J129" s="304" t="e">
        <f t="shared" si="44"/>
        <v>#DIV/0!</v>
      </c>
      <c r="K129" s="331"/>
      <c r="L129" s="336"/>
      <c r="M129" s="304" t="str">
        <f t="shared" si="45"/>
        <v>L</v>
      </c>
      <c r="N129" s="305" t="e">
        <f t="shared" si="39"/>
        <v>#DIV/0!</v>
      </c>
      <c r="O129" s="313"/>
      <c r="P129" s="304" t="str">
        <f t="shared" si="46"/>
        <v xml:space="preserve">W </v>
      </c>
      <c r="Q129" s="305" t="e">
        <f t="shared" si="40"/>
        <v>#DIV/0!</v>
      </c>
      <c r="R129" s="313"/>
      <c r="S129" s="317" t="e">
        <f t="shared" si="50"/>
        <v>#DIV/0!</v>
      </c>
      <c r="T129" s="318" t="e">
        <f t="shared" si="41"/>
        <v>#DIV/0!</v>
      </c>
      <c r="U129" s="313"/>
      <c r="V129" s="317" t="e">
        <f t="shared" si="51"/>
        <v>#DIV/0!</v>
      </c>
      <c r="W129" s="341" t="e">
        <f t="shared" si="42"/>
        <v>#DIV/0!</v>
      </c>
      <c r="X129" s="345"/>
      <c r="Y129" s="324"/>
      <c r="Z129" s="313"/>
      <c r="AA129" s="313"/>
      <c r="AB129" s="173"/>
      <c r="AC129" s="174"/>
      <c r="AD129" s="174"/>
      <c r="AE129" s="175"/>
      <c r="AF129" s="319"/>
      <c r="AG129" s="319" t="e">
        <f t="shared" si="49"/>
        <v>#DIV/0!</v>
      </c>
      <c r="AH129" s="319" t="e">
        <f t="shared" si="52"/>
        <v>#DIV/0!</v>
      </c>
      <c r="AI129" s="319" t="e">
        <f t="shared" si="43"/>
        <v>#DIV/0!</v>
      </c>
      <c r="AJ129" s="319" t="e">
        <f t="shared" si="53"/>
        <v>#DIV/0!</v>
      </c>
      <c r="AK129" s="74">
        <f t="shared" si="54"/>
        <v>0</v>
      </c>
      <c r="AL129" s="74">
        <f t="shared" si="55"/>
        <v>0</v>
      </c>
    </row>
    <row r="130" spans="1:38" ht="30" customHeight="1" x14ac:dyDescent="0.2">
      <c r="A130" s="46">
        <f t="shared" si="48"/>
        <v>115</v>
      </c>
      <c r="B130" s="165">
        <f t="shared" si="47"/>
        <v>115</v>
      </c>
      <c r="C130" s="185">
        <f t="shared" si="56"/>
        <v>0</v>
      </c>
      <c r="D130" s="164"/>
      <c r="E130" s="322">
        <f>IF(B130='Purchase Sales'!A$22,'Purchase Sales'!C$22)+IF(Inventory!B130='Purchase Sales'!A$23,'Purchase Sales'!C$23)+IF(Inventory!B130='Purchase Sales'!A$24,'Purchase Sales'!C$24)+IF(Inventory!B130='Purchase Sales'!A$25,'Purchase Sales'!C$25)+IF(Inventory!B130='Purchase Sales'!A$26,'Purchase Sales'!C$26)+IF(Inventory!B130='Purchase Sales'!A$27,'Purchase Sales'!C$27)+IF(Inventory!B130='Purchase Sales'!A$28,'Purchase Sales'!C$28)+IF(Inventory!B130='Purchase Sales'!A$29,'Purchase Sales'!C$29)+IF(Inventory!B130='Purchase Sales'!A$30,'Purchase Sales'!C$30)+IF(Inventory!B130='Purchase Sales'!A$31,'Purchase Sales'!C$31)+IF(Inventory!B130='Purchase Sales'!A$32,'Purchase Sales'!C$32)+IF(Inventory!B130='Purchase Sales'!A$33,'Purchase Sales'!C$33)+IF(Inventory!B130='Purchase Sales'!A$34,'Purchase Sales'!C$34)+IF(Inventory!B130='Purchase Sales'!A$35,'Purchase Sales'!C$35)+IF(Inventory!B130='Purchase Sales'!A$36,'Purchase Sales'!C$36)+IF(Inventory!B130='Purchase Sales'!A$37,'Purchase Sales'!C$37)+IF(Inventory!B130='Purchase Sales'!A$38,'Purchase Sales'!C$38)+IF(Inventory!B130='Purchase Sales'!A$39,'Purchase Sales'!C$39)+IF(Inventory!B130='Purchase Sales'!A$40,'Purchase Sales'!C$40)+IF(Inventory!B130='Purchase Sales'!A$41,'Purchase Sales'!C$41)+IF(Inventory!B130='Purchase Sales'!A$42,'Purchase Sales'!C$42)</f>
        <v>0</v>
      </c>
      <c r="F130" s="371"/>
      <c r="G130" s="172"/>
      <c r="H130" s="172"/>
      <c r="I130" s="320"/>
      <c r="J130" s="304" t="e">
        <f t="shared" si="44"/>
        <v>#DIV/0!</v>
      </c>
      <c r="K130" s="331"/>
      <c r="L130" s="336"/>
      <c r="M130" s="304" t="str">
        <f t="shared" si="45"/>
        <v>L</v>
      </c>
      <c r="N130" s="305" t="e">
        <f t="shared" si="39"/>
        <v>#DIV/0!</v>
      </c>
      <c r="O130" s="313"/>
      <c r="P130" s="304" t="str">
        <f t="shared" si="46"/>
        <v xml:space="preserve">W </v>
      </c>
      <c r="Q130" s="305" t="e">
        <f t="shared" si="40"/>
        <v>#DIV/0!</v>
      </c>
      <c r="R130" s="313"/>
      <c r="S130" s="317" t="e">
        <f t="shared" si="50"/>
        <v>#DIV/0!</v>
      </c>
      <c r="T130" s="318" t="e">
        <f t="shared" si="41"/>
        <v>#DIV/0!</v>
      </c>
      <c r="U130" s="313"/>
      <c r="V130" s="317" t="e">
        <f t="shared" si="51"/>
        <v>#DIV/0!</v>
      </c>
      <c r="W130" s="341" t="e">
        <f t="shared" si="42"/>
        <v>#DIV/0!</v>
      </c>
      <c r="X130" s="345"/>
      <c r="Y130" s="324"/>
      <c r="Z130" s="313"/>
      <c r="AA130" s="313">
        <v>1</v>
      </c>
      <c r="AB130" s="173"/>
      <c r="AC130" s="174"/>
      <c r="AD130" s="174"/>
      <c r="AE130" s="175"/>
      <c r="AF130" s="319"/>
      <c r="AG130" s="319" t="e">
        <f t="shared" si="49"/>
        <v>#DIV/0!</v>
      </c>
      <c r="AH130" s="319" t="e">
        <f t="shared" si="52"/>
        <v>#DIV/0!</v>
      </c>
      <c r="AI130" s="319" t="e">
        <f t="shared" si="43"/>
        <v>#DIV/0!</v>
      </c>
      <c r="AJ130" s="319" t="e">
        <f t="shared" si="53"/>
        <v>#DIV/0!</v>
      </c>
      <c r="AK130" s="74">
        <f t="shared" si="54"/>
        <v>0</v>
      </c>
      <c r="AL130" s="74">
        <f t="shared" si="55"/>
        <v>0</v>
      </c>
    </row>
    <row r="131" spans="1:38" ht="30" customHeight="1" x14ac:dyDescent="0.2">
      <c r="A131" s="46">
        <f t="shared" si="48"/>
        <v>116</v>
      </c>
      <c r="B131" s="165">
        <f t="shared" si="47"/>
        <v>116</v>
      </c>
      <c r="C131" s="185">
        <f t="shared" si="56"/>
        <v>0</v>
      </c>
      <c r="D131" s="164"/>
      <c r="E131" s="322">
        <f>IF(B131='Purchase Sales'!A$22,'Purchase Sales'!C$22)+IF(Inventory!B131='Purchase Sales'!A$23,'Purchase Sales'!C$23)+IF(Inventory!B131='Purchase Sales'!A$24,'Purchase Sales'!C$24)+IF(Inventory!B131='Purchase Sales'!A$25,'Purchase Sales'!C$25)+IF(Inventory!B131='Purchase Sales'!A$26,'Purchase Sales'!C$26)+IF(Inventory!B131='Purchase Sales'!A$27,'Purchase Sales'!C$27)+IF(Inventory!B131='Purchase Sales'!A$28,'Purchase Sales'!C$28)+IF(Inventory!B131='Purchase Sales'!A$29,'Purchase Sales'!C$29)+IF(Inventory!B131='Purchase Sales'!A$30,'Purchase Sales'!C$30)+IF(Inventory!B131='Purchase Sales'!A$31,'Purchase Sales'!C$31)+IF(Inventory!B131='Purchase Sales'!A$32,'Purchase Sales'!C$32)+IF(Inventory!B131='Purchase Sales'!A$33,'Purchase Sales'!C$33)+IF(Inventory!B131='Purchase Sales'!A$34,'Purchase Sales'!C$34)+IF(Inventory!B131='Purchase Sales'!A$35,'Purchase Sales'!C$35)+IF(Inventory!B131='Purchase Sales'!A$36,'Purchase Sales'!C$36)+IF(Inventory!B131='Purchase Sales'!A$37,'Purchase Sales'!C$37)+IF(Inventory!B131='Purchase Sales'!A$38,'Purchase Sales'!C$38)+IF(Inventory!B131='Purchase Sales'!A$39,'Purchase Sales'!C$39)+IF(Inventory!B131='Purchase Sales'!A$40,'Purchase Sales'!C$40)+IF(Inventory!B131='Purchase Sales'!A$41,'Purchase Sales'!C$41)+IF(Inventory!B131='Purchase Sales'!A$42,'Purchase Sales'!C$42)</f>
        <v>0</v>
      </c>
      <c r="F131" s="371"/>
      <c r="G131" s="172"/>
      <c r="H131" s="172"/>
      <c r="I131" s="320"/>
      <c r="J131" s="304" t="e">
        <f t="shared" si="44"/>
        <v>#DIV/0!</v>
      </c>
      <c r="K131" s="331"/>
      <c r="L131" s="336"/>
      <c r="M131" s="304" t="str">
        <f t="shared" si="45"/>
        <v>L</v>
      </c>
      <c r="N131" s="305" t="e">
        <f t="shared" si="39"/>
        <v>#DIV/0!</v>
      </c>
      <c r="O131" s="313"/>
      <c r="P131" s="304" t="str">
        <f t="shared" si="46"/>
        <v xml:space="preserve">W </v>
      </c>
      <c r="Q131" s="305" t="e">
        <f t="shared" si="40"/>
        <v>#DIV/0!</v>
      </c>
      <c r="R131" s="313"/>
      <c r="S131" s="317" t="e">
        <f t="shared" si="50"/>
        <v>#DIV/0!</v>
      </c>
      <c r="T131" s="318" t="e">
        <f t="shared" si="41"/>
        <v>#DIV/0!</v>
      </c>
      <c r="U131" s="313"/>
      <c r="V131" s="317" t="e">
        <f t="shared" si="51"/>
        <v>#DIV/0!</v>
      </c>
      <c r="W131" s="341" t="e">
        <f t="shared" si="42"/>
        <v>#DIV/0!</v>
      </c>
      <c r="X131" s="345"/>
      <c r="Y131" s="324"/>
      <c r="Z131" s="313"/>
      <c r="AA131" s="313"/>
      <c r="AB131" s="173"/>
      <c r="AC131" s="174"/>
      <c r="AD131" s="174"/>
      <c r="AE131" s="175"/>
      <c r="AF131" s="319"/>
      <c r="AG131" s="319" t="e">
        <f t="shared" si="49"/>
        <v>#DIV/0!</v>
      </c>
      <c r="AH131" s="319" t="e">
        <f t="shared" si="52"/>
        <v>#DIV/0!</v>
      </c>
      <c r="AI131" s="319" t="e">
        <f t="shared" si="43"/>
        <v>#DIV/0!</v>
      </c>
      <c r="AJ131" s="319" t="e">
        <f t="shared" si="53"/>
        <v>#DIV/0!</v>
      </c>
      <c r="AK131" s="74">
        <f t="shared" si="54"/>
        <v>0</v>
      </c>
      <c r="AL131" s="74">
        <f t="shared" si="55"/>
        <v>0</v>
      </c>
    </row>
    <row r="132" spans="1:38" ht="30" customHeight="1" x14ac:dyDescent="0.2">
      <c r="A132" s="46">
        <f t="shared" si="48"/>
        <v>117</v>
      </c>
      <c r="B132" s="165">
        <f t="shared" si="47"/>
        <v>117</v>
      </c>
      <c r="C132" s="185">
        <f t="shared" si="56"/>
        <v>0</v>
      </c>
      <c r="D132" s="164"/>
      <c r="E132" s="322">
        <f>IF(B132='Purchase Sales'!A$22,'Purchase Sales'!C$22)+IF(Inventory!B132='Purchase Sales'!A$23,'Purchase Sales'!C$23)+IF(Inventory!B132='Purchase Sales'!A$24,'Purchase Sales'!C$24)+IF(Inventory!B132='Purchase Sales'!A$25,'Purchase Sales'!C$25)+IF(Inventory!B132='Purchase Sales'!A$26,'Purchase Sales'!C$26)+IF(Inventory!B132='Purchase Sales'!A$27,'Purchase Sales'!C$27)+IF(Inventory!B132='Purchase Sales'!A$28,'Purchase Sales'!C$28)+IF(Inventory!B132='Purchase Sales'!A$29,'Purchase Sales'!C$29)+IF(Inventory!B132='Purchase Sales'!A$30,'Purchase Sales'!C$30)+IF(Inventory!B132='Purchase Sales'!A$31,'Purchase Sales'!C$31)+IF(Inventory!B132='Purchase Sales'!A$32,'Purchase Sales'!C$32)+IF(Inventory!B132='Purchase Sales'!A$33,'Purchase Sales'!C$33)+IF(Inventory!B132='Purchase Sales'!A$34,'Purchase Sales'!C$34)+IF(Inventory!B132='Purchase Sales'!A$35,'Purchase Sales'!C$35)+IF(Inventory!B132='Purchase Sales'!A$36,'Purchase Sales'!C$36)+IF(Inventory!B132='Purchase Sales'!A$37,'Purchase Sales'!C$37)+IF(Inventory!B132='Purchase Sales'!A$38,'Purchase Sales'!C$38)+IF(Inventory!B132='Purchase Sales'!A$39,'Purchase Sales'!C$39)+IF(Inventory!B132='Purchase Sales'!A$40,'Purchase Sales'!C$40)+IF(Inventory!B132='Purchase Sales'!A$41,'Purchase Sales'!C$41)+IF(Inventory!B132='Purchase Sales'!A$42,'Purchase Sales'!C$42)</f>
        <v>0</v>
      </c>
      <c r="F132" s="371"/>
      <c r="G132" s="172"/>
      <c r="H132" s="172"/>
      <c r="I132" s="320"/>
      <c r="J132" s="304" t="e">
        <f t="shared" si="44"/>
        <v>#DIV/0!</v>
      </c>
      <c r="K132" s="331"/>
      <c r="L132" s="336"/>
      <c r="M132" s="304" t="str">
        <f t="shared" si="45"/>
        <v>L</v>
      </c>
      <c r="N132" s="305" t="e">
        <f t="shared" si="39"/>
        <v>#DIV/0!</v>
      </c>
      <c r="O132" s="313"/>
      <c r="P132" s="304" t="str">
        <f t="shared" si="46"/>
        <v xml:space="preserve">W </v>
      </c>
      <c r="Q132" s="305" t="e">
        <f t="shared" si="40"/>
        <v>#DIV/0!</v>
      </c>
      <c r="R132" s="313"/>
      <c r="S132" s="317" t="e">
        <f t="shared" si="50"/>
        <v>#DIV/0!</v>
      </c>
      <c r="T132" s="318" t="e">
        <f t="shared" si="41"/>
        <v>#DIV/0!</v>
      </c>
      <c r="U132" s="313"/>
      <c r="V132" s="317" t="e">
        <f t="shared" si="51"/>
        <v>#DIV/0!</v>
      </c>
      <c r="W132" s="341" t="e">
        <f t="shared" si="42"/>
        <v>#DIV/0!</v>
      </c>
      <c r="X132" s="345"/>
      <c r="Y132" s="324"/>
      <c r="Z132" s="313"/>
      <c r="AA132" s="313">
        <v>1</v>
      </c>
      <c r="AB132" s="173"/>
      <c r="AC132" s="174"/>
      <c r="AD132" s="174"/>
      <c r="AE132" s="175"/>
      <c r="AF132" s="319"/>
      <c r="AG132" s="319" t="e">
        <f t="shared" si="49"/>
        <v>#DIV/0!</v>
      </c>
      <c r="AH132" s="319" t="e">
        <f t="shared" si="52"/>
        <v>#DIV/0!</v>
      </c>
      <c r="AI132" s="319" t="e">
        <f t="shared" si="43"/>
        <v>#DIV/0!</v>
      </c>
      <c r="AJ132" s="319" t="e">
        <f t="shared" si="53"/>
        <v>#DIV/0!</v>
      </c>
      <c r="AK132" s="74">
        <f t="shared" si="54"/>
        <v>0</v>
      </c>
      <c r="AL132" s="74">
        <f t="shared" si="55"/>
        <v>0</v>
      </c>
    </row>
    <row r="133" spans="1:38" ht="30" customHeight="1" x14ac:dyDescent="0.2">
      <c r="A133" s="46">
        <f t="shared" si="48"/>
        <v>118</v>
      </c>
      <c r="B133" s="165">
        <f t="shared" si="47"/>
        <v>118</v>
      </c>
      <c r="C133" s="185">
        <f t="shared" si="56"/>
        <v>0</v>
      </c>
      <c r="D133" s="164"/>
      <c r="E133" s="322">
        <f>IF(B133='Purchase Sales'!A$22,'Purchase Sales'!C$22)+IF(Inventory!B133='Purchase Sales'!A$23,'Purchase Sales'!C$23)+IF(Inventory!B133='Purchase Sales'!A$24,'Purchase Sales'!C$24)+IF(Inventory!B133='Purchase Sales'!A$25,'Purchase Sales'!C$25)+IF(Inventory!B133='Purchase Sales'!A$26,'Purchase Sales'!C$26)+IF(Inventory!B133='Purchase Sales'!A$27,'Purchase Sales'!C$27)+IF(Inventory!B133='Purchase Sales'!A$28,'Purchase Sales'!C$28)+IF(Inventory!B133='Purchase Sales'!A$29,'Purchase Sales'!C$29)+IF(Inventory!B133='Purchase Sales'!A$30,'Purchase Sales'!C$30)+IF(Inventory!B133='Purchase Sales'!A$31,'Purchase Sales'!C$31)+IF(Inventory!B133='Purchase Sales'!A$32,'Purchase Sales'!C$32)+IF(Inventory!B133='Purchase Sales'!A$33,'Purchase Sales'!C$33)+IF(Inventory!B133='Purchase Sales'!A$34,'Purchase Sales'!C$34)+IF(Inventory!B133='Purchase Sales'!A$35,'Purchase Sales'!C$35)+IF(Inventory!B133='Purchase Sales'!A$36,'Purchase Sales'!C$36)+IF(Inventory!B133='Purchase Sales'!A$37,'Purchase Sales'!C$37)+IF(Inventory!B133='Purchase Sales'!A$38,'Purchase Sales'!C$38)+IF(Inventory!B133='Purchase Sales'!A$39,'Purchase Sales'!C$39)+IF(Inventory!B133='Purchase Sales'!A$40,'Purchase Sales'!C$40)+IF(Inventory!B133='Purchase Sales'!A$41,'Purchase Sales'!C$41)+IF(Inventory!B133='Purchase Sales'!A$42,'Purchase Sales'!C$42)</f>
        <v>0</v>
      </c>
      <c r="F133" s="371"/>
      <c r="G133" s="172"/>
      <c r="H133" s="172"/>
      <c r="I133" s="320"/>
      <c r="J133" s="304" t="e">
        <f t="shared" si="44"/>
        <v>#DIV/0!</v>
      </c>
      <c r="K133" s="331"/>
      <c r="L133" s="336"/>
      <c r="M133" s="304" t="str">
        <f t="shared" si="45"/>
        <v>L</v>
      </c>
      <c r="N133" s="305" t="e">
        <f t="shared" si="39"/>
        <v>#DIV/0!</v>
      </c>
      <c r="O133" s="313"/>
      <c r="P133" s="304" t="str">
        <f t="shared" si="46"/>
        <v xml:space="preserve">W </v>
      </c>
      <c r="Q133" s="305" t="e">
        <f t="shared" si="40"/>
        <v>#DIV/0!</v>
      </c>
      <c r="R133" s="313"/>
      <c r="S133" s="317" t="e">
        <f t="shared" si="50"/>
        <v>#DIV/0!</v>
      </c>
      <c r="T133" s="318" t="e">
        <f t="shared" si="41"/>
        <v>#DIV/0!</v>
      </c>
      <c r="U133" s="313"/>
      <c r="V133" s="317" t="e">
        <f t="shared" si="51"/>
        <v>#DIV/0!</v>
      </c>
      <c r="W133" s="341" t="e">
        <f t="shared" si="42"/>
        <v>#DIV/0!</v>
      </c>
      <c r="X133" s="345"/>
      <c r="Y133" s="324"/>
      <c r="Z133" s="313"/>
      <c r="AA133" s="313">
        <v>2</v>
      </c>
      <c r="AB133" s="173"/>
      <c r="AC133" s="174"/>
      <c r="AD133" s="174"/>
      <c r="AE133" s="175"/>
      <c r="AF133" s="319"/>
      <c r="AG133" s="319" t="e">
        <f t="shared" si="49"/>
        <v>#DIV/0!</v>
      </c>
      <c r="AH133" s="319" t="e">
        <f t="shared" si="52"/>
        <v>#DIV/0!</v>
      </c>
      <c r="AI133" s="319" t="e">
        <f t="shared" si="43"/>
        <v>#DIV/0!</v>
      </c>
      <c r="AJ133" s="319" t="e">
        <f t="shared" si="53"/>
        <v>#DIV/0!</v>
      </c>
      <c r="AK133" s="74">
        <f t="shared" si="54"/>
        <v>0</v>
      </c>
      <c r="AL133" s="74">
        <f t="shared" si="55"/>
        <v>0</v>
      </c>
    </row>
    <row r="134" spans="1:38" ht="30" customHeight="1" x14ac:dyDescent="0.2">
      <c r="A134" s="46">
        <f t="shared" si="48"/>
        <v>119</v>
      </c>
      <c r="B134" s="165">
        <f t="shared" si="47"/>
        <v>119</v>
      </c>
      <c r="C134" s="185">
        <f t="shared" si="56"/>
        <v>0</v>
      </c>
      <c r="D134" s="164"/>
      <c r="E134" s="322">
        <f>IF(B134='Purchase Sales'!A$22,'Purchase Sales'!C$22)+IF(Inventory!B134='Purchase Sales'!A$23,'Purchase Sales'!C$23)+IF(Inventory!B134='Purchase Sales'!A$24,'Purchase Sales'!C$24)+IF(Inventory!B134='Purchase Sales'!A$25,'Purchase Sales'!C$25)+IF(Inventory!B134='Purchase Sales'!A$26,'Purchase Sales'!C$26)+IF(Inventory!B134='Purchase Sales'!A$27,'Purchase Sales'!C$27)+IF(Inventory!B134='Purchase Sales'!A$28,'Purchase Sales'!C$28)+IF(Inventory!B134='Purchase Sales'!A$29,'Purchase Sales'!C$29)+IF(Inventory!B134='Purchase Sales'!A$30,'Purchase Sales'!C$30)+IF(Inventory!B134='Purchase Sales'!A$31,'Purchase Sales'!C$31)+IF(Inventory!B134='Purchase Sales'!A$32,'Purchase Sales'!C$32)+IF(Inventory!B134='Purchase Sales'!A$33,'Purchase Sales'!C$33)+IF(Inventory!B134='Purchase Sales'!A$34,'Purchase Sales'!C$34)+IF(Inventory!B134='Purchase Sales'!A$35,'Purchase Sales'!C$35)+IF(Inventory!B134='Purchase Sales'!A$36,'Purchase Sales'!C$36)+IF(Inventory!B134='Purchase Sales'!A$37,'Purchase Sales'!C$37)+IF(Inventory!B134='Purchase Sales'!A$38,'Purchase Sales'!C$38)+IF(Inventory!B134='Purchase Sales'!A$39,'Purchase Sales'!C$39)+IF(Inventory!B134='Purchase Sales'!A$40,'Purchase Sales'!C$40)+IF(Inventory!B134='Purchase Sales'!A$41,'Purchase Sales'!C$41)+IF(Inventory!B134='Purchase Sales'!A$42,'Purchase Sales'!C$42)</f>
        <v>0</v>
      </c>
      <c r="F134" s="371"/>
      <c r="G134" s="172"/>
      <c r="H134" s="172"/>
      <c r="I134" s="320"/>
      <c r="J134" s="304" t="e">
        <f t="shared" si="44"/>
        <v>#DIV/0!</v>
      </c>
      <c r="K134" s="331"/>
      <c r="L134" s="336"/>
      <c r="M134" s="304" t="str">
        <f t="shared" si="45"/>
        <v>L</v>
      </c>
      <c r="N134" s="305" t="e">
        <f>J134/15</f>
        <v>#DIV/0!</v>
      </c>
      <c r="O134" s="313"/>
      <c r="P134" s="304" t="str">
        <f t="shared" si="46"/>
        <v xml:space="preserve">W </v>
      </c>
      <c r="Q134" s="305" t="e">
        <f t="shared" si="40"/>
        <v>#DIV/0!</v>
      </c>
      <c r="R134" s="313"/>
      <c r="S134" s="317" t="e">
        <f t="shared" si="50"/>
        <v>#DIV/0!</v>
      </c>
      <c r="T134" s="318" t="e">
        <f t="shared" si="41"/>
        <v>#DIV/0!</v>
      </c>
      <c r="U134" s="313"/>
      <c r="V134" s="317" t="e">
        <f t="shared" si="51"/>
        <v>#DIV/0!</v>
      </c>
      <c r="W134" s="341" t="e">
        <f t="shared" si="42"/>
        <v>#DIV/0!</v>
      </c>
      <c r="X134" s="345"/>
      <c r="Y134" s="324"/>
      <c r="Z134" s="313"/>
      <c r="AA134" s="313">
        <v>5</v>
      </c>
      <c r="AB134" s="173"/>
      <c r="AC134" s="174"/>
      <c r="AD134" s="174"/>
      <c r="AE134" s="175"/>
      <c r="AF134" s="319"/>
      <c r="AG134" s="319" t="e">
        <f t="shared" si="49"/>
        <v>#DIV/0!</v>
      </c>
      <c r="AH134" s="319" t="e">
        <f t="shared" si="52"/>
        <v>#DIV/0!</v>
      </c>
      <c r="AI134" s="319" t="e">
        <f t="shared" si="43"/>
        <v>#DIV/0!</v>
      </c>
      <c r="AJ134" s="319" t="e">
        <f t="shared" si="53"/>
        <v>#DIV/0!</v>
      </c>
      <c r="AK134" s="74">
        <f t="shared" si="54"/>
        <v>0</v>
      </c>
      <c r="AL134" s="74">
        <f t="shared" si="55"/>
        <v>0</v>
      </c>
    </row>
    <row r="135" spans="1:38" ht="30" customHeight="1" x14ac:dyDescent="0.2">
      <c r="A135" s="46">
        <f t="shared" si="48"/>
        <v>120</v>
      </c>
      <c r="B135" s="165">
        <f t="shared" si="47"/>
        <v>120</v>
      </c>
      <c r="C135" s="185">
        <f t="shared" si="56"/>
        <v>0</v>
      </c>
      <c r="D135" s="164"/>
      <c r="E135" s="322">
        <f>IF(B135='Purchase Sales'!A$22,'Purchase Sales'!C$22)+IF(Inventory!B135='Purchase Sales'!A$23,'Purchase Sales'!C$23)+IF(Inventory!B135='Purchase Sales'!A$24,'Purchase Sales'!C$24)+IF(Inventory!B135='Purchase Sales'!A$25,'Purchase Sales'!C$25)+IF(Inventory!B135='Purchase Sales'!A$26,'Purchase Sales'!C$26)+IF(Inventory!B135='Purchase Sales'!A$27,'Purchase Sales'!C$27)+IF(Inventory!B135='Purchase Sales'!A$28,'Purchase Sales'!C$28)+IF(Inventory!B135='Purchase Sales'!A$29,'Purchase Sales'!C$29)+IF(Inventory!B135='Purchase Sales'!A$30,'Purchase Sales'!C$30)+IF(Inventory!B135='Purchase Sales'!A$31,'Purchase Sales'!C$31)+IF(Inventory!B135='Purchase Sales'!A$32,'Purchase Sales'!C$32)+IF(Inventory!B135='Purchase Sales'!A$33,'Purchase Sales'!C$33)+IF(Inventory!B135='Purchase Sales'!A$34,'Purchase Sales'!C$34)+IF(Inventory!B135='Purchase Sales'!A$35,'Purchase Sales'!C$35)+IF(Inventory!B135='Purchase Sales'!A$36,'Purchase Sales'!C$36)+IF(Inventory!B135='Purchase Sales'!A$37,'Purchase Sales'!C$37)+IF(Inventory!B135='Purchase Sales'!A$38,'Purchase Sales'!C$38)+IF(Inventory!B135='Purchase Sales'!A$39,'Purchase Sales'!C$39)+IF(Inventory!B135='Purchase Sales'!A$40,'Purchase Sales'!C$40)+IF(Inventory!B135='Purchase Sales'!A$41,'Purchase Sales'!C$41)+IF(Inventory!B135='Purchase Sales'!A$42,'Purchase Sales'!C$42)</f>
        <v>0</v>
      </c>
      <c r="F135" s="371"/>
      <c r="G135" s="172"/>
      <c r="H135" s="172"/>
      <c r="I135" s="320"/>
      <c r="J135" s="304" t="e">
        <f t="shared" si="44"/>
        <v>#DIV/0!</v>
      </c>
      <c r="K135" s="331"/>
      <c r="L135" s="336"/>
      <c r="M135" s="304" t="str">
        <f t="shared" si="45"/>
        <v>L</v>
      </c>
      <c r="N135" s="305" t="e">
        <f t="shared" si="39"/>
        <v>#DIV/0!</v>
      </c>
      <c r="O135" s="313"/>
      <c r="P135" s="304" t="str">
        <f t="shared" si="46"/>
        <v xml:space="preserve">W </v>
      </c>
      <c r="Q135" s="305" t="e">
        <f t="shared" si="40"/>
        <v>#DIV/0!</v>
      </c>
      <c r="R135" s="313"/>
      <c r="S135" s="317" t="e">
        <f t="shared" si="50"/>
        <v>#DIV/0!</v>
      </c>
      <c r="T135" s="318" t="e">
        <f t="shared" si="41"/>
        <v>#DIV/0!</v>
      </c>
      <c r="U135" s="313"/>
      <c r="V135" s="317" t="e">
        <f t="shared" si="51"/>
        <v>#DIV/0!</v>
      </c>
      <c r="W135" s="341" t="e">
        <f t="shared" si="42"/>
        <v>#DIV/0!</v>
      </c>
      <c r="X135" s="345"/>
      <c r="Y135" s="324"/>
      <c r="Z135" s="313"/>
      <c r="AA135" s="313"/>
      <c r="AB135" s="173"/>
      <c r="AC135" s="174"/>
      <c r="AD135" s="174"/>
      <c r="AE135" s="175"/>
      <c r="AF135" s="319"/>
      <c r="AG135" s="319" t="e">
        <f t="shared" si="49"/>
        <v>#DIV/0!</v>
      </c>
      <c r="AH135" s="319" t="e">
        <f t="shared" si="52"/>
        <v>#DIV/0!</v>
      </c>
      <c r="AI135" s="319" t="e">
        <f t="shared" si="43"/>
        <v>#DIV/0!</v>
      </c>
      <c r="AJ135" s="319" t="e">
        <f t="shared" si="53"/>
        <v>#DIV/0!</v>
      </c>
      <c r="AK135" s="74">
        <f t="shared" si="54"/>
        <v>0</v>
      </c>
      <c r="AL135" s="74">
        <f t="shared" si="55"/>
        <v>0</v>
      </c>
    </row>
    <row r="136" spans="1:38" ht="30" customHeight="1" x14ac:dyDescent="0.2">
      <c r="A136" s="46">
        <f>A135+1</f>
        <v>121</v>
      </c>
      <c r="B136" s="165">
        <f>B135+1</f>
        <v>121</v>
      </c>
      <c r="C136" s="185">
        <f t="shared" si="56"/>
        <v>0</v>
      </c>
      <c r="D136" s="164"/>
      <c r="E136" s="322">
        <f>IF(B136='Purchase Sales'!A$22,'Purchase Sales'!C$22)+IF(Inventory!B136='Purchase Sales'!A$23,'Purchase Sales'!C$23)+IF(Inventory!B136='Purchase Sales'!A$24,'Purchase Sales'!C$24)+IF(Inventory!B136='Purchase Sales'!A$25,'Purchase Sales'!C$25)+IF(Inventory!B136='Purchase Sales'!A$26,'Purchase Sales'!C$26)+IF(Inventory!B136='Purchase Sales'!A$27,'Purchase Sales'!C$27)+IF(Inventory!B136='Purchase Sales'!A$28,'Purchase Sales'!C$28)+IF(Inventory!B136='Purchase Sales'!A$29,'Purchase Sales'!C$29)+IF(Inventory!B136='Purchase Sales'!A$30,'Purchase Sales'!C$30)+IF(Inventory!B136='Purchase Sales'!A$31,'Purchase Sales'!C$31)+IF(Inventory!B136='Purchase Sales'!A$32,'Purchase Sales'!C$32)+IF(Inventory!B136='Purchase Sales'!A$33,'Purchase Sales'!C$33)+IF(Inventory!B136='Purchase Sales'!A$34,'Purchase Sales'!C$34)+IF(Inventory!B136='Purchase Sales'!A$35,'Purchase Sales'!C$35)+IF(Inventory!B136='Purchase Sales'!A$36,'Purchase Sales'!C$36)+IF(Inventory!B136='Purchase Sales'!A$37,'Purchase Sales'!C$37)+IF(Inventory!B136='Purchase Sales'!A$38,'Purchase Sales'!C$38)+IF(Inventory!B136='Purchase Sales'!A$39,'Purchase Sales'!C$39)+IF(Inventory!B136='Purchase Sales'!A$40,'Purchase Sales'!C$40)+IF(Inventory!B136='Purchase Sales'!A$41,'Purchase Sales'!C$41)+IF(Inventory!B136='Purchase Sales'!A$42,'Purchase Sales'!C$42)</f>
        <v>0</v>
      </c>
      <c r="F136" s="371"/>
      <c r="G136" s="172"/>
      <c r="H136" s="172"/>
      <c r="I136" s="320"/>
      <c r="J136" s="304" t="e">
        <f t="shared" si="44"/>
        <v>#DIV/0!</v>
      </c>
      <c r="K136" s="331"/>
      <c r="L136" s="336"/>
      <c r="M136" s="304" t="str">
        <f t="shared" si="45"/>
        <v>L</v>
      </c>
      <c r="N136" s="305" t="e">
        <f t="shared" si="39"/>
        <v>#DIV/0!</v>
      </c>
      <c r="O136" s="313"/>
      <c r="P136" s="304" t="str">
        <f t="shared" si="46"/>
        <v xml:space="preserve">W </v>
      </c>
      <c r="Q136" s="305" t="e">
        <f t="shared" si="40"/>
        <v>#DIV/0!</v>
      </c>
      <c r="R136" s="313"/>
      <c r="S136" s="317" t="e">
        <f t="shared" si="50"/>
        <v>#DIV/0!</v>
      </c>
      <c r="T136" s="318" t="e">
        <f t="shared" si="41"/>
        <v>#DIV/0!</v>
      </c>
      <c r="U136" s="313"/>
      <c r="V136" s="317" t="e">
        <f t="shared" si="51"/>
        <v>#DIV/0!</v>
      </c>
      <c r="W136" s="341" t="e">
        <f t="shared" si="42"/>
        <v>#DIV/0!</v>
      </c>
      <c r="X136" s="345"/>
      <c r="Y136" s="324"/>
      <c r="Z136" s="313"/>
      <c r="AA136" s="313"/>
      <c r="AB136" s="173"/>
      <c r="AC136" s="174"/>
      <c r="AD136" s="174"/>
      <c r="AE136" s="175"/>
      <c r="AF136" s="319"/>
      <c r="AG136" s="319" t="e">
        <f t="shared" si="49"/>
        <v>#DIV/0!</v>
      </c>
      <c r="AH136" s="319" t="e">
        <f t="shared" si="52"/>
        <v>#DIV/0!</v>
      </c>
      <c r="AI136" s="319" t="e">
        <f t="shared" si="43"/>
        <v>#DIV/0!</v>
      </c>
      <c r="AJ136" s="319" t="e">
        <f t="shared" si="53"/>
        <v>#DIV/0!</v>
      </c>
      <c r="AK136" s="74">
        <f t="shared" si="54"/>
        <v>0</v>
      </c>
      <c r="AL136" s="74">
        <f t="shared" si="55"/>
        <v>0</v>
      </c>
    </row>
    <row r="137" spans="1:38" ht="30" customHeight="1" x14ac:dyDescent="0.2">
      <c r="A137" s="46">
        <f>A136+1</f>
        <v>122</v>
      </c>
      <c r="B137" s="165">
        <f t="shared" ref="B137:B165" si="57">B136+1</f>
        <v>122</v>
      </c>
      <c r="C137" s="185">
        <f t="shared" si="56"/>
        <v>0</v>
      </c>
      <c r="D137" s="164"/>
      <c r="E137" s="322">
        <f>IF(B137='Purchase Sales'!A$22,'Purchase Sales'!C$22)+IF(Inventory!B137='Purchase Sales'!A$23,'Purchase Sales'!C$23)+IF(Inventory!B137='Purchase Sales'!A$24,'Purchase Sales'!C$24)+IF(Inventory!B137='Purchase Sales'!A$25,'Purchase Sales'!C$25)+IF(Inventory!B137='Purchase Sales'!A$26,'Purchase Sales'!C$26)+IF(Inventory!B137='Purchase Sales'!A$27,'Purchase Sales'!C$27)+IF(Inventory!B137='Purchase Sales'!A$28,'Purchase Sales'!C$28)+IF(Inventory!B137='Purchase Sales'!A$29,'Purchase Sales'!C$29)+IF(Inventory!B137='Purchase Sales'!A$30,'Purchase Sales'!C$30)+IF(Inventory!B137='Purchase Sales'!A$31,'Purchase Sales'!C$31)+IF(Inventory!B137='Purchase Sales'!A$32,'Purchase Sales'!C$32)+IF(Inventory!B137='Purchase Sales'!A$33,'Purchase Sales'!C$33)+IF(Inventory!B137='Purchase Sales'!A$34,'Purchase Sales'!C$34)+IF(Inventory!B137='Purchase Sales'!A$35,'Purchase Sales'!C$35)+IF(Inventory!B137='Purchase Sales'!A$36,'Purchase Sales'!C$36)+IF(Inventory!B137='Purchase Sales'!A$37,'Purchase Sales'!C$37)+IF(Inventory!B137='Purchase Sales'!A$38,'Purchase Sales'!C$38)+IF(Inventory!B137='Purchase Sales'!A$39,'Purchase Sales'!C$39)+IF(Inventory!B137='Purchase Sales'!A$40,'Purchase Sales'!C$40)+IF(Inventory!B137='Purchase Sales'!A$41,'Purchase Sales'!C$41)+IF(Inventory!B137='Purchase Sales'!A$42,'Purchase Sales'!C$42)</f>
        <v>0</v>
      </c>
      <c r="F137" s="371"/>
      <c r="G137" s="172"/>
      <c r="H137" s="172"/>
      <c r="I137" s="320"/>
      <c r="J137" s="304" t="e">
        <f t="shared" si="44"/>
        <v>#DIV/0!</v>
      </c>
      <c r="K137" s="331"/>
      <c r="L137" s="336"/>
      <c r="M137" s="304" t="str">
        <f t="shared" si="45"/>
        <v>L</v>
      </c>
      <c r="N137" s="305" t="e">
        <f t="shared" si="39"/>
        <v>#DIV/0!</v>
      </c>
      <c r="O137" s="313"/>
      <c r="P137" s="304" t="str">
        <f t="shared" si="46"/>
        <v xml:space="preserve">W </v>
      </c>
      <c r="Q137" s="305" t="e">
        <f t="shared" si="40"/>
        <v>#DIV/0!</v>
      </c>
      <c r="R137" s="313"/>
      <c r="S137" s="317" t="e">
        <f t="shared" si="50"/>
        <v>#DIV/0!</v>
      </c>
      <c r="T137" s="318" t="e">
        <f t="shared" si="41"/>
        <v>#DIV/0!</v>
      </c>
      <c r="U137" s="313"/>
      <c r="V137" s="317" t="e">
        <f t="shared" si="51"/>
        <v>#DIV/0!</v>
      </c>
      <c r="W137" s="341" t="e">
        <f t="shared" si="42"/>
        <v>#DIV/0!</v>
      </c>
      <c r="X137" s="345"/>
      <c r="Y137" s="324"/>
      <c r="Z137" s="313"/>
      <c r="AA137" s="313">
        <v>2</v>
      </c>
      <c r="AB137" s="173"/>
      <c r="AC137" s="174"/>
      <c r="AD137" s="174"/>
      <c r="AE137" s="175"/>
      <c r="AF137" s="319"/>
      <c r="AG137" s="319" t="e">
        <f t="shared" si="49"/>
        <v>#DIV/0!</v>
      </c>
      <c r="AH137" s="319" t="e">
        <f t="shared" si="52"/>
        <v>#DIV/0!</v>
      </c>
      <c r="AI137" s="319" t="e">
        <f t="shared" si="43"/>
        <v>#DIV/0!</v>
      </c>
      <c r="AJ137" s="319" t="e">
        <f t="shared" si="53"/>
        <v>#DIV/0!</v>
      </c>
      <c r="AK137" s="74">
        <f t="shared" si="54"/>
        <v>0</v>
      </c>
      <c r="AL137" s="74">
        <f t="shared" si="55"/>
        <v>0</v>
      </c>
    </row>
    <row r="138" spans="1:38" ht="30" customHeight="1" x14ac:dyDescent="0.2">
      <c r="A138" s="46">
        <f t="shared" ref="A138:A165" si="58">A137+1</f>
        <v>123</v>
      </c>
      <c r="B138" s="165">
        <f t="shared" si="57"/>
        <v>123</v>
      </c>
      <c r="C138" s="185">
        <f t="shared" si="56"/>
        <v>0</v>
      </c>
      <c r="D138" s="164"/>
      <c r="E138" s="322">
        <f>IF(B138='Purchase Sales'!A$22,'Purchase Sales'!C$22)+IF(Inventory!B138='Purchase Sales'!A$23,'Purchase Sales'!C$23)+IF(Inventory!B138='Purchase Sales'!A$24,'Purchase Sales'!C$24)+IF(Inventory!B138='Purchase Sales'!A$25,'Purchase Sales'!C$25)+IF(Inventory!B138='Purchase Sales'!A$26,'Purchase Sales'!C$26)+IF(Inventory!B138='Purchase Sales'!A$27,'Purchase Sales'!C$27)+IF(Inventory!B138='Purchase Sales'!A$28,'Purchase Sales'!C$28)+IF(Inventory!B138='Purchase Sales'!A$29,'Purchase Sales'!C$29)+IF(Inventory!B138='Purchase Sales'!A$30,'Purchase Sales'!C$30)+IF(Inventory!B138='Purchase Sales'!A$31,'Purchase Sales'!C$31)+IF(Inventory!B138='Purchase Sales'!A$32,'Purchase Sales'!C$32)+IF(Inventory!B138='Purchase Sales'!A$33,'Purchase Sales'!C$33)+IF(Inventory!B138='Purchase Sales'!A$34,'Purchase Sales'!C$34)+IF(Inventory!B138='Purchase Sales'!A$35,'Purchase Sales'!C$35)+IF(Inventory!B138='Purchase Sales'!A$36,'Purchase Sales'!C$36)+IF(Inventory!B138='Purchase Sales'!A$37,'Purchase Sales'!C$37)+IF(Inventory!B138='Purchase Sales'!A$38,'Purchase Sales'!C$38)+IF(Inventory!B138='Purchase Sales'!A$39,'Purchase Sales'!C$39)+IF(Inventory!B138='Purchase Sales'!A$40,'Purchase Sales'!C$40)+IF(Inventory!B138='Purchase Sales'!A$41,'Purchase Sales'!C$41)+IF(Inventory!B138='Purchase Sales'!A$42,'Purchase Sales'!C$42)</f>
        <v>0</v>
      </c>
      <c r="F138" s="371"/>
      <c r="G138" s="172"/>
      <c r="H138" s="172"/>
      <c r="I138" s="320"/>
      <c r="J138" s="304" t="e">
        <f t="shared" si="44"/>
        <v>#DIV/0!</v>
      </c>
      <c r="K138" s="331"/>
      <c r="L138" s="336"/>
      <c r="M138" s="304" t="str">
        <f t="shared" si="45"/>
        <v>L</v>
      </c>
      <c r="N138" s="305" t="e">
        <f t="shared" si="39"/>
        <v>#DIV/0!</v>
      </c>
      <c r="O138" s="313"/>
      <c r="P138" s="304" t="str">
        <f t="shared" si="46"/>
        <v xml:space="preserve">W </v>
      </c>
      <c r="Q138" s="305" t="e">
        <f t="shared" si="40"/>
        <v>#DIV/0!</v>
      </c>
      <c r="R138" s="313"/>
      <c r="S138" s="317" t="e">
        <f t="shared" si="50"/>
        <v>#DIV/0!</v>
      </c>
      <c r="T138" s="318" t="e">
        <f t="shared" si="41"/>
        <v>#DIV/0!</v>
      </c>
      <c r="U138" s="313"/>
      <c r="V138" s="317" t="e">
        <f t="shared" si="51"/>
        <v>#DIV/0!</v>
      </c>
      <c r="W138" s="341" t="e">
        <f t="shared" si="42"/>
        <v>#DIV/0!</v>
      </c>
      <c r="X138" s="345"/>
      <c r="Y138" s="324"/>
      <c r="Z138" s="313"/>
      <c r="AA138" s="313">
        <v>2</v>
      </c>
      <c r="AB138" s="173"/>
      <c r="AC138" s="174"/>
      <c r="AD138" s="174"/>
      <c r="AE138" s="175"/>
      <c r="AF138" s="319"/>
      <c r="AG138" s="319" t="e">
        <f t="shared" si="49"/>
        <v>#DIV/0!</v>
      </c>
      <c r="AH138" s="319" t="e">
        <f t="shared" si="52"/>
        <v>#DIV/0!</v>
      </c>
      <c r="AI138" s="319" t="e">
        <f t="shared" si="43"/>
        <v>#DIV/0!</v>
      </c>
      <c r="AJ138" s="319" t="e">
        <f t="shared" si="53"/>
        <v>#DIV/0!</v>
      </c>
      <c r="AK138" s="74">
        <f t="shared" si="54"/>
        <v>0</v>
      </c>
      <c r="AL138" s="74">
        <f t="shared" si="55"/>
        <v>0</v>
      </c>
    </row>
    <row r="139" spans="1:38" ht="30" customHeight="1" x14ac:dyDescent="0.2">
      <c r="A139" s="46">
        <f t="shared" si="58"/>
        <v>124</v>
      </c>
      <c r="B139" s="165">
        <f t="shared" si="57"/>
        <v>124</v>
      </c>
      <c r="C139" s="185">
        <f t="shared" si="56"/>
        <v>0</v>
      </c>
      <c r="D139" s="164"/>
      <c r="E139" s="322">
        <f>IF(B139='Purchase Sales'!A$22,'Purchase Sales'!C$22)+IF(Inventory!B139='Purchase Sales'!A$23,'Purchase Sales'!C$23)+IF(Inventory!B139='Purchase Sales'!A$24,'Purchase Sales'!C$24)+IF(Inventory!B139='Purchase Sales'!A$25,'Purchase Sales'!C$25)+IF(Inventory!B139='Purchase Sales'!A$26,'Purchase Sales'!C$26)+IF(Inventory!B139='Purchase Sales'!A$27,'Purchase Sales'!C$27)+IF(Inventory!B139='Purchase Sales'!A$28,'Purchase Sales'!C$28)+IF(Inventory!B139='Purchase Sales'!A$29,'Purchase Sales'!C$29)+IF(Inventory!B139='Purchase Sales'!A$30,'Purchase Sales'!C$30)+IF(Inventory!B139='Purchase Sales'!A$31,'Purchase Sales'!C$31)+IF(Inventory!B139='Purchase Sales'!A$32,'Purchase Sales'!C$32)+IF(Inventory!B139='Purchase Sales'!A$33,'Purchase Sales'!C$33)+IF(Inventory!B139='Purchase Sales'!A$34,'Purchase Sales'!C$34)+IF(Inventory!B139='Purchase Sales'!A$35,'Purchase Sales'!C$35)+IF(Inventory!B139='Purchase Sales'!A$36,'Purchase Sales'!C$36)+IF(Inventory!B139='Purchase Sales'!A$37,'Purchase Sales'!C$37)+IF(Inventory!B139='Purchase Sales'!A$38,'Purchase Sales'!C$38)+IF(Inventory!B139='Purchase Sales'!A$39,'Purchase Sales'!C$39)+IF(Inventory!B139='Purchase Sales'!A$40,'Purchase Sales'!C$40)+IF(Inventory!B139='Purchase Sales'!A$41,'Purchase Sales'!C$41)+IF(Inventory!B139='Purchase Sales'!A$42,'Purchase Sales'!C$42)</f>
        <v>0</v>
      </c>
      <c r="F139" s="371"/>
      <c r="G139" s="172"/>
      <c r="H139" s="172"/>
      <c r="I139" s="320"/>
      <c r="J139" s="304" t="e">
        <f t="shared" si="44"/>
        <v>#DIV/0!</v>
      </c>
      <c r="K139" s="331"/>
      <c r="L139" s="336"/>
      <c r="M139" s="304" t="str">
        <f t="shared" si="45"/>
        <v>L</v>
      </c>
      <c r="N139" s="305" t="e">
        <f t="shared" si="39"/>
        <v>#DIV/0!</v>
      </c>
      <c r="O139" s="313"/>
      <c r="P139" s="304" t="str">
        <f t="shared" si="46"/>
        <v xml:space="preserve">W </v>
      </c>
      <c r="Q139" s="305" t="e">
        <f t="shared" si="40"/>
        <v>#DIV/0!</v>
      </c>
      <c r="R139" s="313"/>
      <c r="S139" s="317" t="e">
        <f t="shared" si="50"/>
        <v>#DIV/0!</v>
      </c>
      <c r="T139" s="318" t="e">
        <f t="shared" si="41"/>
        <v>#DIV/0!</v>
      </c>
      <c r="U139" s="313"/>
      <c r="V139" s="317" t="e">
        <f t="shared" si="51"/>
        <v>#DIV/0!</v>
      </c>
      <c r="W139" s="341" t="e">
        <f t="shared" si="42"/>
        <v>#DIV/0!</v>
      </c>
      <c r="X139" s="345"/>
      <c r="Y139" s="324"/>
      <c r="Z139" s="313"/>
      <c r="AA139" s="313"/>
      <c r="AB139" s="173"/>
      <c r="AC139" s="174"/>
      <c r="AD139" s="174"/>
      <c r="AE139" s="175"/>
      <c r="AF139" s="319"/>
      <c r="AG139" s="319" t="e">
        <f t="shared" si="49"/>
        <v>#DIV/0!</v>
      </c>
      <c r="AH139" s="319" t="e">
        <f t="shared" si="52"/>
        <v>#DIV/0!</v>
      </c>
      <c r="AI139" s="319" t="e">
        <f t="shared" si="43"/>
        <v>#DIV/0!</v>
      </c>
      <c r="AJ139" s="319" t="e">
        <f t="shared" si="53"/>
        <v>#DIV/0!</v>
      </c>
      <c r="AK139" s="74">
        <f t="shared" si="54"/>
        <v>0</v>
      </c>
      <c r="AL139" s="74">
        <f t="shared" si="55"/>
        <v>0</v>
      </c>
    </row>
    <row r="140" spans="1:38" ht="30" customHeight="1" x14ac:dyDescent="0.2">
      <c r="A140" s="46">
        <f t="shared" si="58"/>
        <v>125</v>
      </c>
      <c r="B140" s="165">
        <f t="shared" si="57"/>
        <v>125</v>
      </c>
      <c r="C140" s="185">
        <f t="shared" si="56"/>
        <v>0</v>
      </c>
      <c r="D140" s="164"/>
      <c r="E140" s="322">
        <f>IF(B140='Purchase Sales'!A$22,'Purchase Sales'!C$22)+IF(Inventory!B140='Purchase Sales'!A$23,'Purchase Sales'!C$23)+IF(Inventory!B140='Purchase Sales'!A$24,'Purchase Sales'!C$24)+IF(Inventory!B140='Purchase Sales'!A$25,'Purchase Sales'!C$25)+IF(Inventory!B140='Purchase Sales'!A$26,'Purchase Sales'!C$26)+IF(Inventory!B140='Purchase Sales'!A$27,'Purchase Sales'!C$27)+IF(Inventory!B140='Purchase Sales'!A$28,'Purchase Sales'!C$28)+IF(Inventory!B140='Purchase Sales'!A$29,'Purchase Sales'!C$29)+IF(Inventory!B140='Purchase Sales'!A$30,'Purchase Sales'!C$30)+IF(Inventory!B140='Purchase Sales'!A$31,'Purchase Sales'!C$31)+IF(Inventory!B140='Purchase Sales'!A$32,'Purchase Sales'!C$32)+IF(Inventory!B140='Purchase Sales'!A$33,'Purchase Sales'!C$33)+IF(Inventory!B140='Purchase Sales'!A$34,'Purchase Sales'!C$34)+IF(Inventory!B140='Purchase Sales'!A$35,'Purchase Sales'!C$35)+IF(Inventory!B140='Purchase Sales'!A$36,'Purchase Sales'!C$36)+IF(Inventory!B140='Purchase Sales'!A$37,'Purchase Sales'!C$37)+IF(Inventory!B140='Purchase Sales'!A$38,'Purchase Sales'!C$38)+IF(Inventory!B140='Purchase Sales'!A$39,'Purchase Sales'!C$39)+IF(Inventory!B140='Purchase Sales'!A$40,'Purchase Sales'!C$40)+IF(Inventory!B140='Purchase Sales'!A$41,'Purchase Sales'!C$41)+IF(Inventory!B140='Purchase Sales'!A$42,'Purchase Sales'!C$42)</f>
        <v>0</v>
      </c>
      <c r="F140" s="371"/>
      <c r="G140" s="172"/>
      <c r="H140" s="172"/>
      <c r="I140" s="320"/>
      <c r="J140" s="304" t="e">
        <f t="shared" si="44"/>
        <v>#DIV/0!</v>
      </c>
      <c r="K140" s="331"/>
      <c r="L140" s="336"/>
      <c r="M140" s="304" t="str">
        <f t="shared" si="45"/>
        <v>L</v>
      </c>
      <c r="N140" s="305" t="e">
        <f t="shared" si="39"/>
        <v>#DIV/0!</v>
      </c>
      <c r="O140" s="313">
        <v>1</v>
      </c>
      <c r="P140" s="304" t="str">
        <f t="shared" si="46"/>
        <v xml:space="preserve">W </v>
      </c>
      <c r="Q140" s="305" t="e">
        <f t="shared" si="40"/>
        <v>#DIV/0!</v>
      </c>
      <c r="R140" s="313"/>
      <c r="S140" s="317" t="e">
        <f t="shared" si="50"/>
        <v>#DIV/0!</v>
      </c>
      <c r="T140" s="318" t="e">
        <f t="shared" si="41"/>
        <v>#DIV/0!</v>
      </c>
      <c r="U140" s="313"/>
      <c r="V140" s="317" t="e">
        <f t="shared" si="51"/>
        <v>#DIV/0!</v>
      </c>
      <c r="W140" s="341" t="e">
        <f t="shared" si="42"/>
        <v>#DIV/0!</v>
      </c>
      <c r="X140" s="345">
        <v>1</v>
      </c>
      <c r="Y140" s="324"/>
      <c r="Z140" s="313"/>
      <c r="AA140" s="313"/>
      <c r="AB140" s="173"/>
      <c r="AC140" s="174"/>
      <c r="AD140" s="174"/>
      <c r="AE140" s="175"/>
      <c r="AF140" s="319"/>
      <c r="AG140" s="319" t="e">
        <f t="shared" si="49"/>
        <v>#DIV/0!</v>
      </c>
      <c r="AH140" s="319" t="e">
        <f t="shared" si="52"/>
        <v>#DIV/0!</v>
      </c>
      <c r="AI140" s="319" t="e">
        <f t="shared" si="43"/>
        <v>#DIV/0!</v>
      </c>
      <c r="AJ140" s="319" t="e">
        <f t="shared" si="53"/>
        <v>#DIV/0!</v>
      </c>
      <c r="AK140" s="74">
        <f t="shared" si="54"/>
        <v>0</v>
      </c>
      <c r="AL140" s="74">
        <f t="shared" si="55"/>
        <v>0</v>
      </c>
    </row>
    <row r="141" spans="1:38" ht="30" customHeight="1" x14ac:dyDescent="0.2">
      <c r="A141" s="46">
        <f t="shared" si="58"/>
        <v>126</v>
      </c>
      <c r="B141" s="165">
        <f t="shared" si="57"/>
        <v>126</v>
      </c>
      <c r="C141" s="185">
        <f t="shared" si="56"/>
        <v>0</v>
      </c>
      <c r="D141" s="164"/>
      <c r="E141" s="322">
        <f>IF(B141='Purchase Sales'!A$22,'Purchase Sales'!C$22)+IF(Inventory!B141='Purchase Sales'!A$23,'Purchase Sales'!C$23)+IF(Inventory!B141='Purchase Sales'!A$24,'Purchase Sales'!C$24)+IF(Inventory!B141='Purchase Sales'!A$25,'Purchase Sales'!C$25)+IF(Inventory!B141='Purchase Sales'!A$26,'Purchase Sales'!C$26)+IF(Inventory!B141='Purchase Sales'!A$27,'Purchase Sales'!C$27)+IF(Inventory!B141='Purchase Sales'!A$28,'Purchase Sales'!C$28)+IF(Inventory!B141='Purchase Sales'!A$29,'Purchase Sales'!C$29)+IF(Inventory!B141='Purchase Sales'!A$30,'Purchase Sales'!C$30)+IF(Inventory!B141='Purchase Sales'!A$31,'Purchase Sales'!C$31)+IF(Inventory!B141='Purchase Sales'!A$32,'Purchase Sales'!C$32)+IF(Inventory!B141='Purchase Sales'!A$33,'Purchase Sales'!C$33)+IF(Inventory!B141='Purchase Sales'!A$34,'Purchase Sales'!C$34)+IF(Inventory!B141='Purchase Sales'!A$35,'Purchase Sales'!C$35)+IF(Inventory!B141='Purchase Sales'!A$36,'Purchase Sales'!C$36)+IF(Inventory!B141='Purchase Sales'!A$37,'Purchase Sales'!C$37)+IF(Inventory!B141='Purchase Sales'!A$38,'Purchase Sales'!C$38)+IF(Inventory!B141='Purchase Sales'!A$39,'Purchase Sales'!C$39)+IF(Inventory!B141='Purchase Sales'!A$40,'Purchase Sales'!C$40)+IF(Inventory!B141='Purchase Sales'!A$41,'Purchase Sales'!C$41)+IF(Inventory!B141='Purchase Sales'!A$42,'Purchase Sales'!C$42)</f>
        <v>0</v>
      </c>
      <c r="F141" s="371"/>
      <c r="G141" s="172"/>
      <c r="H141" s="172"/>
      <c r="I141" s="320"/>
      <c r="J141" s="304" t="e">
        <f t="shared" si="44"/>
        <v>#DIV/0!</v>
      </c>
      <c r="K141" s="331"/>
      <c r="L141" s="336"/>
      <c r="M141" s="304" t="str">
        <f t="shared" si="45"/>
        <v>L</v>
      </c>
      <c r="N141" s="305" t="e">
        <f t="shared" si="39"/>
        <v>#DIV/0!</v>
      </c>
      <c r="O141" s="313"/>
      <c r="P141" s="304" t="str">
        <f t="shared" si="46"/>
        <v xml:space="preserve">W </v>
      </c>
      <c r="Q141" s="305" t="e">
        <f t="shared" si="40"/>
        <v>#DIV/0!</v>
      </c>
      <c r="R141" s="313"/>
      <c r="S141" s="317" t="e">
        <f t="shared" si="50"/>
        <v>#DIV/0!</v>
      </c>
      <c r="T141" s="318" t="e">
        <f t="shared" si="41"/>
        <v>#DIV/0!</v>
      </c>
      <c r="U141" s="313"/>
      <c r="V141" s="317" t="e">
        <f t="shared" si="51"/>
        <v>#DIV/0!</v>
      </c>
      <c r="W141" s="341" t="e">
        <f t="shared" si="42"/>
        <v>#DIV/0!</v>
      </c>
      <c r="X141" s="345"/>
      <c r="Y141" s="324"/>
      <c r="Z141" s="313"/>
      <c r="AA141" s="313">
        <v>2</v>
      </c>
      <c r="AB141" s="173"/>
      <c r="AC141" s="174"/>
      <c r="AD141" s="174"/>
      <c r="AE141" s="175"/>
      <c r="AF141" s="319"/>
      <c r="AG141" s="319" t="e">
        <f t="shared" ref="AG141:AG165" si="59">L141*N141*AD$5</f>
        <v>#DIV/0!</v>
      </c>
      <c r="AH141" s="319" t="e">
        <f t="shared" si="52"/>
        <v>#DIV/0!</v>
      </c>
      <c r="AI141" s="319" t="e">
        <f t="shared" si="43"/>
        <v>#DIV/0!</v>
      </c>
      <c r="AJ141" s="319" t="e">
        <f t="shared" si="53"/>
        <v>#DIV/0!</v>
      </c>
      <c r="AK141" s="74">
        <f t="shared" si="54"/>
        <v>0</v>
      </c>
      <c r="AL141" s="74">
        <f t="shared" si="55"/>
        <v>0</v>
      </c>
    </row>
    <row r="142" spans="1:38" ht="30" customHeight="1" x14ac:dyDescent="0.2">
      <c r="A142" s="46">
        <f t="shared" si="58"/>
        <v>127</v>
      </c>
      <c r="B142" s="165">
        <f t="shared" si="57"/>
        <v>127</v>
      </c>
      <c r="C142" s="185">
        <f t="shared" si="56"/>
        <v>0</v>
      </c>
      <c r="D142" s="164"/>
      <c r="E142" s="322">
        <f>IF(B142='Purchase Sales'!A$22,'Purchase Sales'!C$22)+IF(Inventory!B142='Purchase Sales'!A$23,'Purchase Sales'!C$23)+IF(Inventory!B142='Purchase Sales'!A$24,'Purchase Sales'!C$24)+IF(Inventory!B142='Purchase Sales'!A$25,'Purchase Sales'!C$25)+IF(Inventory!B142='Purchase Sales'!A$26,'Purchase Sales'!C$26)+IF(Inventory!B142='Purchase Sales'!A$27,'Purchase Sales'!C$27)+IF(Inventory!B142='Purchase Sales'!A$28,'Purchase Sales'!C$28)+IF(Inventory!B142='Purchase Sales'!A$29,'Purchase Sales'!C$29)+IF(Inventory!B142='Purchase Sales'!A$30,'Purchase Sales'!C$30)+IF(Inventory!B142='Purchase Sales'!A$31,'Purchase Sales'!C$31)+IF(Inventory!B142='Purchase Sales'!A$32,'Purchase Sales'!C$32)+IF(Inventory!B142='Purchase Sales'!A$33,'Purchase Sales'!C$33)+IF(Inventory!B142='Purchase Sales'!A$34,'Purchase Sales'!C$34)+IF(Inventory!B142='Purchase Sales'!A$35,'Purchase Sales'!C$35)+IF(Inventory!B142='Purchase Sales'!A$36,'Purchase Sales'!C$36)+IF(Inventory!B142='Purchase Sales'!A$37,'Purchase Sales'!C$37)+IF(Inventory!B142='Purchase Sales'!A$38,'Purchase Sales'!C$38)+IF(Inventory!B142='Purchase Sales'!A$39,'Purchase Sales'!C$39)+IF(Inventory!B142='Purchase Sales'!A$40,'Purchase Sales'!C$40)+IF(Inventory!B142='Purchase Sales'!A$41,'Purchase Sales'!C$41)+IF(Inventory!B142='Purchase Sales'!A$42,'Purchase Sales'!C$42)</f>
        <v>0</v>
      </c>
      <c r="F142" s="371"/>
      <c r="G142" s="172"/>
      <c r="H142" s="172"/>
      <c r="I142" s="320"/>
      <c r="J142" s="304" t="e">
        <f t="shared" si="44"/>
        <v>#DIV/0!</v>
      </c>
      <c r="K142" s="331"/>
      <c r="L142" s="336"/>
      <c r="M142" s="304" t="str">
        <f t="shared" si="45"/>
        <v>L</v>
      </c>
      <c r="N142" s="305" t="e">
        <f t="shared" si="39"/>
        <v>#DIV/0!</v>
      </c>
      <c r="O142" s="313"/>
      <c r="P142" s="304" t="str">
        <f t="shared" si="46"/>
        <v xml:space="preserve">W </v>
      </c>
      <c r="Q142" s="305" t="e">
        <f t="shared" si="40"/>
        <v>#DIV/0!</v>
      </c>
      <c r="R142" s="313"/>
      <c r="S142" s="317" t="e">
        <f t="shared" si="50"/>
        <v>#DIV/0!</v>
      </c>
      <c r="T142" s="318" t="e">
        <f t="shared" si="41"/>
        <v>#DIV/0!</v>
      </c>
      <c r="U142" s="313"/>
      <c r="V142" s="317" t="e">
        <f t="shared" si="51"/>
        <v>#DIV/0!</v>
      </c>
      <c r="W142" s="341" t="e">
        <f t="shared" si="42"/>
        <v>#DIV/0!</v>
      </c>
      <c r="X142" s="345"/>
      <c r="Y142" s="324"/>
      <c r="Z142" s="313"/>
      <c r="AA142" s="313"/>
      <c r="AB142" s="173"/>
      <c r="AC142" s="174"/>
      <c r="AD142" s="174"/>
      <c r="AE142" s="175"/>
      <c r="AF142" s="319"/>
      <c r="AG142" s="319" t="e">
        <f t="shared" si="59"/>
        <v>#DIV/0!</v>
      </c>
      <c r="AH142" s="319" t="e">
        <f t="shared" si="52"/>
        <v>#DIV/0!</v>
      </c>
      <c r="AI142" s="319" t="e">
        <f t="shared" si="43"/>
        <v>#DIV/0!</v>
      </c>
      <c r="AJ142" s="319" t="e">
        <f t="shared" si="53"/>
        <v>#DIV/0!</v>
      </c>
      <c r="AK142" s="74">
        <f t="shared" si="54"/>
        <v>0</v>
      </c>
      <c r="AL142" s="74">
        <f t="shared" si="55"/>
        <v>0</v>
      </c>
    </row>
    <row r="143" spans="1:38" ht="30" customHeight="1" x14ac:dyDescent="0.2">
      <c r="A143" s="46">
        <f t="shared" si="58"/>
        <v>128</v>
      </c>
      <c r="B143" s="165">
        <f t="shared" si="57"/>
        <v>128</v>
      </c>
      <c r="C143" s="185">
        <f t="shared" si="56"/>
        <v>0</v>
      </c>
      <c r="D143" s="164"/>
      <c r="E143" s="322">
        <f>IF(B143='Purchase Sales'!A$22,'Purchase Sales'!C$22)+IF(Inventory!B143='Purchase Sales'!A$23,'Purchase Sales'!C$23)+IF(Inventory!B143='Purchase Sales'!A$24,'Purchase Sales'!C$24)+IF(Inventory!B143='Purchase Sales'!A$25,'Purchase Sales'!C$25)+IF(Inventory!B143='Purchase Sales'!A$26,'Purchase Sales'!C$26)+IF(Inventory!B143='Purchase Sales'!A$27,'Purchase Sales'!C$27)+IF(Inventory!B143='Purchase Sales'!A$28,'Purchase Sales'!C$28)+IF(Inventory!B143='Purchase Sales'!A$29,'Purchase Sales'!C$29)+IF(Inventory!B143='Purchase Sales'!A$30,'Purchase Sales'!C$30)+IF(Inventory!B143='Purchase Sales'!A$31,'Purchase Sales'!C$31)+IF(Inventory!B143='Purchase Sales'!A$32,'Purchase Sales'!C$32)+IF(Inventory!B143='Purchase Sales'!A$33,'Purchase Sales'!C$33)+IF(Inventory!B143='Purchase Sales'!A$34,'Purchase Sales'!C$34)+IF(Inventory!B143='Purchase Sales'!A$35,'Purchase Sales'!C$35)+IF(Inventory!B143='Purchase Sales'!A$36,'Purchase Sales'!C$36)+IF(Inventory!B143='Purchase Sales'!A$37,'Purchase Sales'!C$37)+IF(Inventory!B143='Purchase Sales'!A$38,'Purchase Sales'!C$38)+IF(Inventory!B143='Purchase Sales'!A$39,'Purchase Sales'!C$39)+IF(Inventory!B143='Purchase Sales'!A$40,'Purchase Sales'!C$40)+IF(Inventory!B143='Purchase Sales'!A$41,'Purchase Sales'!C$41)+IF(Inventory!B143='Purchase Sales'!A$42,'Purchase Sales'!C$42)</f>
        <v>0</v>
      </c>
      <c r="F143" s="371"/>
      <c r="G143" s="172"/>
      <c r="H143" s="172"/>
      <c r="I143" s="320"/>
      <c r="J143" s="304" t="e">
        <f t="shared" si="44"/>
        <v>#DIV/0!</v>
      </c>
      <c r="K143" s="331"/>
      <c r="L143" s="336"/>
      <c r="M143" s="304" t="str">
        <f t="shared" si="45"/>
        <v>L</v>
      </c>
      <c r="N143" s="305" t="e">
        <f t="shared" si="39"/>
        <v>#DIV/0!</v>
      </c>
      <c r="O143" s="313"/>
      <c r="P143" s="304" t="str">
        <f t="shared" si="46"/>
        <v xml:space="preserve">W </v>
      </c>
      <c r="Q143" s="305" t="e">
        <f t="shared" si="40"/>
        <v>#DIV/0!</v>
      </c>
      <c r="R143" s="313"/>
      <c r="S143" s="317" t="e">
        <f t="shared" ref="S143:S165" si="60">IF(J143&lt;100,Q$6,0)</f>
        <v>#DIV/0!</v>
      </c>
      <c r="T143" s="318" t="e">
        <f t="shared" si="41"/>
        <v>#DIV/0!</v>
      </c>
      <c r="U143" s="313"/>
      <c r="V143" s="317" t="e">
        <f t="shared" ref="V143:V165" si="61">IF(J143&lt;100,Q$8,0)</f>
        <v>#DIV/0!</v>
      </c>
      <c r="W143" s="341" t="e">
        <f t="shared" si="42"/>
        <v>#DIV/0!</v>
      </c>
      <c r="X143" s="345"/>
      <c r="Y143" s="324"/>
      <c r="Z143" s="313"/>
      <c r="AA143" s="313"/>
      <c r="AB143" s="173"/>
      <c r="AC143" s="174"/>
      <c r="AD143" s="174"/>
      <c r="AE143" s="175"/>
      <c r="AF143" s="319"/>
      <c r="AG143" s="319" t="e">
        <f t="shared" si="59"/>
        <v>#DIV/0!</v>
      </c>
      <c r="AH143" s="319" t="e">
        <f t="shared" ref="AH143:AH165" si="62">O143*Q143*$AD$8</f>
        <v>#DIV/0!</v>
      </c>
      <c r="AI143" s="319" t="e">
        <f t="shared" si="43"/>
        <v>#DIV/0!</v>
      </c>
      <c r="AJ143" s="319" t="e">
        <f t="shared" ref="AJ143:AJ165" si="63">W143*U143*AD$7</f>
        <v>#DIV/0!</v>
      </c>
      <c r="AK143" s="74">
        <f t="shared" ref="AK143:AK165" si="64">IF(Y143=2,Z143*AD$9,0)</f>
        <v>0</v>
      </c>
      <c r="AL143" s="74">
        <f t="shared" ref="AL143:AL165" si="65">IF(Y143=1,Z143*AD$10,0)</f>
        <v>0</v>
      </c>
    </row>
    <row r="144" spans="1:38" ht="30" customHeight="1" x14ac:dyDescent="0.2">
      <c r="A144" s="46">
        <f t="shared" si="58"/>
        <v>129</v>
      </c>
      <c r="B144" s="165">
        <f t="shared" si="57"/>
        <v>129</v>
      </c>
      <c r="C144" s="185">
        <f t="shared" ref="C144:C165" si="66">C143+D144-E144-F144</f>
        <v>0</v>
      </c>
      <c r="D144" s="164"/>
      <c r="E144" s="322">
        <f>IF(B144='Purchase Sales'!A$22,'Purchase Sales'!C$22)+IF(Inventory!B144='Purchase Sales'!A$23,'Purchase Sales'!C$23)+IF(Inventory!B144='Purchase Sales'!A$24,'Purchase Sales'!C$24)+IF(Inventory!B144='Purchase Sales'!A$25,'Purchase Sales'!C$25)+IF(Inventory!B144='Purchase Sales'!A$26,'Purchase Sales'!C$26)+IF(Inventory!B144='Purchase Sales'!A$27,'Purchase Sales'!C$27)+IF(Inventory!B144='Purchase Sales'!A$28,'Purchase Sales'!C$28)+IF(Inventory!B144='Purchase Sales'!A$29,'Purchase Sales'!C$29)+IF(Inventory!B144='Purchase Sales'!A$30,'Purchase Sales'!C$30)+IF(Inventory!B144='Purchase Sales'!A$31,'Purchase Sales'!C$31)+IF(Inventory!B144='Purchase Sales'!A$32,'Purchase Sales'!C$32)+IF(Inventory!B144='Purchase Sales'!A$33,'Purchase Sales'!C$33)+IF(Inventory!B144='Purchase Sales'!A$34,'Purchase Sales'!C$34)+IF(Inventory!B144='Purchase Sales'!A$35,'Purchase Sales'!C$35)+IF(Inventory!B144='Purchase Sales'!A$36,'Purchase Sales'!C$36)+IF(Inventory!B144='Purchase Sales'!A$37,'Purchase Sales'!C$37)+IF(Inventory!B144='Purchase Sales'!A$38,'Purchase Sales'!C$38)+IF(Inventory!B144='Purchase Sales'!A$39,'Purchase Sales'!C$39)+IF(Inventory!B144='Purchase Sales'!A$40,'Purchase Sales'!C$40)+IF(Inventory!B144='Purchase Sales'!A$41,'Purchase Sales'!C$41)+IF(Inventory!B144='Purchase Sales'!A$42,'Purchase Sales'!C$42)</f>
        <v>0</v>
      </c>
      <c r="F144" s="371"/>
      <c r="G144" s="172"/>
      <c r="H144" s="172"/>
      <c r="I144" s="320"/>
      <c r="J144" s="304" t="e">
        <f t="shared" si="44"/>
        <v>#DIV/0!</v>
      </c>
      <c r="K144" s="331"/>
      <c r="L144" s="336"/>
      <c r="M144" s="304" t="str">
        <f t="shared" si="45"/>
        <v>L</v>
      </c>
      <c r="N144" s="305" t="e">
        <f t="shared" ref="N144:N165" si="67">J144/15</f>
        <v>#DIV/0!</v>
      </c>
      <c r="O144" s="313"/>
      <c r="P144" s="304" t="str">
        <f t="shared" si="46"/>
        <v xml:space="preserve">W </v>
      </c>
      <c r="Q144" s="305" t="e">
        <f t="shared" ref="Q144:Q165" si="68">J144/10</f>
        <v>#DIV/0!</v>
      </c>
      <c r="R144" s="313"/>
      <c r="S144" s="317" t="e">
        <f t="shared" si="60"/>
        <v>#DIV/0!</v>
      </c>
      <c r="T144" s="318" t="e">
        <f t="shared" ref="T144:T165" si="69">J144/45*3</f>
        <v>#DIV/0!</v>
      </c>
      <c r="U144" s="313"/>
      <c r="V144" s="317" t="e">
        <f t="shared" si="61"/>
        <v>#DIV/0!</v>
      </c>
      <c r="W144" s="341" t="e">
        <f t="shared" ref="W144:W165" si="70">J144/45*1</f>
        <v>#DIV/0!</v>
      </c>
      <c r="X144" s="345"/>
      <c r="Y144" s="324"/>
      <c r="Z144" s="313"/>
      <c r="AA144" s="313"/>
      <c r="AB144" s="173"/>
      <c r="AC144" s="174"/>
      <c r="AD144" s="174"/>
      <c r="AE144" s="175"/>
      <c r="AF144" s="319"/>
      <c r="AG144" s="319" t="e">
        <f t="shared" si="59"/>
        <v>#DIV/0!</v>
      </c>
      <c r="AH144" s="319" t="e">
        <f t="shared" si="62"/>
        <v>#DIV/0!</v>
      </c>
      <c r="AI144" s="319" t="e">
        <f t="shared" ref="AI144:AI165" si="71">T144*R144*AD$6</f>
        <v>#DIV/0!</v>
      </c>
      <c r="AJ144" s="319" t="e">
        <f t="shared" si="63"/>
        <v>#DIV/0!</v>
      </c>
      <c r="AK144" s="74">
        <f t="shared" si="64"/>
        <v>0</v>
      </c>
      <c r="AL144" s="74">
        <f t="shared" si="65"/>
        <v>0</v>
      </c>
    </row>
    <row r="145" spans="1:38" ht="30" customHeight="1" x14ac:dyDescent="0.2">
      <c r="A145" s="46">
        <f t="shared" si="58"/>
        <v>130</v>
      </c>
      <c r="B145" s="165">
        <f t="shared" si="57"/>
        <v>130</v>
      </c>
      <c r="C145" s="185">
        <f t="shared" si="66"/>
        <v>-1</v>
      </c>
      <c r="D145" s="164"/>
      <c r="E145" s="322">
        <f>IF(B145='Purchase Sales'!A$22,'Purchase Sales'!C$22)+IF(Inventory!B145='Purchase Sales'!A$23,'Purchase Sales'!C$23)+IF(Inventory!B145='Purchase Sales'!A$24,'Purchase Sales'!C$24)+IF(Inventory!B145='Purchase Sales'!A$25,'Purchase Sales'!C$25)+IF(Inventory!B145='Purchase Sales'!A$26,'Purchase Sales'!C$26)+IF(Inventory!B145='Purchase Sales'!A$27,'Purchase Sales'!C$27)+IF(Inventory!B145='Purchase Sales'!A$28,'Purchase Sales'!C$28)+IF(Inventory!B145='Purchase Sales'!A$29,'Purchase Sales'!C$29)+IF(Inventory!B145='Purchase Sales'!A$30,'Purchase Sales'!C$30)+IF(Inventory!B145='Purchase Sales'!A$31,'Purchase Sales'!C$31)+IF(Inventory!B145='Purchase Sales'!A$32,'Purchase Sales'!C$32)+IF(Inventory!B145='Purchase Sales'!A$33,'Purchase Sales'!C$33)+IF(Inventory!B145='Purchase Sales'!A$34,'Purchase Sales'!C$34)+IF(Inventory!B145='Purchase Sales'!A$35,'Purchase Sales'!C$35)+IF(Inventory!B145='Purchase Sales'!A$36,'Purchase Sales'!C$36)+IF(Inventory!B145='Purchase Sales'!A$37,'Purchase Sales'!C$37)+IF(Inventory!B145='Purchase Sales'!A$38,'Purchase Sales'!C$38)+IF(Inventory!B145='Purchase Sales'!A$39,'Purchase Sales'!C$39)+IF(Inventory!B145='Purchase Sales'!A$40,'Purchase Sales'!C$40)+IF(Inventory!B145='Purchase Sales'!A$41,'Purchase Sales'!C$41)+IF(Inventory!B145='Purchase Sales'!A$42,'Purchase Sales'!C$42)</f>
        <v>0</v>
      </c>
      <c r="F145" s="371">
        <v>1</v>
      </c>
      <c r="G145" s="172"/>
      <c r="H145" s="172"/>
      <c r="I145" s="320"/>
      <c r="J145" s="304" t="e">
        <f t="shared" ref="J145:J165" si="72">IF(J144&lt;115,J144+0.85,115)</f>
        <v>#DIV/0!</v>
      </c>
      <c r="K145" s="331"/>
      <c r="L145" s="336"/>
      <c r="M145" s="304" t="str">
        <f t="shared" ref="M145:M165" si="73">M144</f>
        <v>L</v>
      </c>
      <c r="N145" s="305" t="e">
        <f t="shared" si="67"/>
        <v>#DIV/0!</v>
      </c>
      <c r="O145" s="313"/>
      <c r="P145" s="304" t="str">
        <f t="shared" ref="P145:P165" si="74">P144</f>
        <v xml:space="preserve">W </v>
      </c>
      <c r="Q145" s="305" t="e">
        <f t="shared" si="68"/>
        <v>#DIV/0!</v>
      </c>
      <c r="R145" s="313"/>
      <c r="S145" s="317" t="e">
        <f t="shared" si="60"/>
        <v>#DIV/0!</v>
      </c>
      <c r="T145" s="318" t="e">
        <f t="shared" si="69"/>
        <v>#DIV/0!</v>
      </c>
      <c r="U145" s="313"/>
      <c r="V145" s="317" t="e">
        <f t="shared" si="61"/>
        <v>#DIV/0!</v>
      </c>
      <c r="W145" s="341" t="e">
        <f t="shared" si="70"/>
        <v>#DIV/0!</v>
      </c>
      <c r="X145" s="345"/>
      <c r="Y145" s="324"/>
      <c r="Z145" s="313"/>
      <c r="AA145" s="313">
        <v>1</v>
      </c>
      <c r="AB145" s="173"/>
      <c r="AC145" s="174"/>
      <c r="AD145" s="174"/>
      <c r="AE145" s="175"/>
      <c r="AF145" s="319"/>
      <c r="AG145" s="319" t="e">
        <f t="shared" si="59"/>
        <v>#DIV/0!</v>
      </c>
      <c r="AH145" s="319" t="e">
        <f t="shared" si="62"/>
        <v>#DIV/0!</v>
      </c>
      <c r="AI145" s="319" t="e">
        <f t="shared" si="71"/>
        <v>#DIV/0!</v>
      </c>
      <c r="AJ145" s="319" t="e">
        <f t="shared" si="63"/>
        <v>#DIV/0!</v>
      </c>
      <c r="AK145" s="74">
        <f t="shared" si="64"/>
        <v>0</v>
      </c>
      <c r="AL145" s="74">
        <f t="shared" si="65"/>
        <v>0</v>
      </c>
    </row>
    <row r="146" spans="1:38" ht="30" customHeight="1" x14ac:dyDescent="0.2">
      <c r="A146" s="46">
        <f t="shared" si="58"/>
        <v>131</v>
      </c>
      <c r="B146" s="165">
        <f t="shared" si="57"/>
        <v>131</v>
      </c>
      <c r="C146" s="185">
        <f t="shared" si="66"/>
        <v>-1</v>
      </c>
      <c r="D146" s="164"/>
      <c r="E146" s="322">
        <f>IF(B146='Purchase Sales'!A$22,'Purchase Sales'!C$22)+IF(Inventory!B146='Purchase Sales'!A$23,'Purchase Sales'!C$23)+IF(Inventory!B146='Purchase Sales'!A$24,'Purchase Sales'!C$24)+IF(Inventory!B146='Purchase Sales'!A$25,'Purchase Sales'!C$25)+IF(Inventory!B146='Purchase Sales'!A$26,'Purchase Sales'!C$26)+IF(Inventory!B146='Purchase Sales'!A$27,'Purchase Sales'!C$27)+IF(Inventory!B146='Purchase Sales'!A$28,'Purchase Sales'!C$28)+IF(Inventory!B146='Purchase Sales'!A$29,'Purchase Sales'!C$29)+IF(Inventory!B146='Purchase Sales'!A$30,'Purchase Sales'!C$30)+IF(Inventory!B146='Purchase Sales'!A$31,'Purchase Sales'!C$31)+IF(Inventory!B146='Purchase Sales'!A$32,'Purchase Sales'!C$32)+IF(Inventory!B146='Purchase Sales'!A$33,'Purchase Sales'!C$33)+IF(Inventory!B146='Purchase Sales'!A$34,'Purchase Sales'!C$34)+IF(Inventory!B146='Purchase Sales'!A$35,'Purchase Sales'!C$35)+IF(Inventory!B146='Purchase Sales'!A$36,'Purchase Sales'!C$36)+IF(Inventory!B146='Purchase Sales'!A$37,'Purchase Sales'!C$37)+IF(Inventory!B146='Purchase Sales'!A$38,'Purchase Sales'!C$38)+IF(Inventory!B146='Purchase Sales'!A$39,'Purchase Sales'!C$39)+IF(Inventory!B146='Purchase Sales'!A$40,'Purchase Sales'!C$40)+IF(Inventory!B146='Purchase Sales'!A$41,'Purchase Sales'!C$41)+IF(Inventory!B146='Purchase Sales'!A$42,'Purchase Sales'!C$42)</f>
        <v>0</v>
      </c>
      <c r="F146" s="371"/>
      <c r="G146" s="172"/>
      <c r="H146" s="172"/>
      <c r="I146" s="320"/>
      <c r="J146" s="304" t="e">
        <f t="shared" si="72"/>
        <v>#DIV/0!</v>
      </c>
      <c r="K146" s="331"/>
      <c r="L146" s="336"/>
      <c r="M146" s="304" t="str">
        <f t="shared" si="73"/>
        <v>L</v>
      </c>
      <c r="N146" s="305" t="e">
        <f t="shared" si="67"/>
        <v>#DIV/0!</v>
      </c>
      <c r="O146" s="313"/>
      <c r="P146" s="304" t="str">
        <f t="shared" si="74"/>
        <v xml:space="preserve">W </v>
      </c>
      <c r="Q146" s="305" t="e">
        <f t="shared" si="68"/>
        <v>#DIV/0!</v>
      </c>
      <c r="R146" s="313"/>
      <c r="S146" s="317" t="e">
        <f t="shared" si="60"/>
        <v>#DIV/0!</v>
      </c>
      <c r="T146" s="318" t="e">
        <f t="shared" si="69"/>
        <v>#DIV/0!</v>
      </c>
      <c r="U146" s="313"/>
      <c r="V146" s="317" t="e">
        <f t="shared" si="61"/>
        <v>#DIV/0!</v>
      </c>
      <c r="W146" s="341" t="e">
        <f t="shared" si="70"/>
        <v>#DIV/0!</v>
      </c>
      <c r="X146" s="345"/>
      <c r="Y146" s="324"/>
      <c r="Z146" s="313"/>
      <c r="AA146" s="313"/>
      <c r="AB146" s="173"/>
      <c r="AC146" s="174"/>
      <c r="AD146" s="174"/>
      <c r="AE146" s="175"/>
      <c r="AF146" s="319"/>
      <c r="AG146" s="319" t="e">
        <f t="shared" si="59"/>
        <v>#DIV/0!</v>
      </c>
      <c r="AH146" s="319" t="e">
        <f t="shared" si="62"/>
        <v>#DIV/0!</v>
      </c>
      <c r="AI146" s="319" t="e">
        <f t="shared" si="71"/>
        <v>#DIV/0!</v>
      </c>
      <c r="AJ146" s="319" t="e">
        <f t="shared" si="63"/>
        <v>#DIV/0!</v>
      </c>
      <c r="AK146" s="74">
        <f t="shared" si="64"/>
        <v>0</v>
      </c>
      <c r="AL146" s="74">
        <f t="shared" si="65"/>
        <v>0</v>
      </c>
    </row>
    <row r="147" spans="1:38" ht="30" customHeight="1" x14ac:dyDescent="0.2">
      <c r="A147" s="46">
        <f t="shared" si="58"/>
        <v>132</v>
      </c>
      <c r="B147" s="165">
        <f t="shared" si="57"/>
        <v>132</v>
      </c>
      <c r="C147" s="185">
        <f t="shared" si="66"/>
        <v>-1</v>
      </c>
      <c r="D147" s="164"/>
      <c r="E147" s="322">
        <f>IF(B147='Purchase Sales'!A$22,'Purchase Sales'!C$22)+IF(Inventory!B147='Purchase Sales'!A$23,'Purchase Sales'!C$23)+IF(Inventory!B147='Purchase Sales'!A$24,'Purchase Sales'!C$24)+IF(Inventory!B147='Purchase Sales'!A$25,'Purchase Sales'!C$25)+IF(Inventory!B147='Purchase Sales'!A$26,'Purchase Sales'!C$26)+IF(Inventory!B147='Purchase Sales'!A$27,'Purchase Sales'!C$27)+IF(Inventory!B147='Purchase Sales'!A$28,'Purchase Sales'!C$28)+IF(Inventory!B147='Purchase Sales'!A$29,'Purchase Sales'!C$29)+IF(Inventory!B147='Purchase Sales'!A$30,'Purchase Sales'!C$30)+IF(Inventory!B147='Purchase Sales'!A$31,'Purchase Sales'!C$31)+IF(Inventory!B147='Purchase Sales'!A$32,'Purchase Sales'!C$32)+IF(Inventory!B147='Purchase Sales'!A$33,'Purchase Sales'!C$33)+IF(Inventory!B147='Purchase Sales'!A$34,'Purchase Sales'!C$34)+IF(Inventory!B147='Purchase Sales'!A$35,'Purchase Sales'!C$35)+IF(Inventory!B147='Purchase Sales'!A$36,'Purchase Sales'!C$36)+IF(Inventory!B147='Purchase Sales'!A$37,'Purchase Sales'!C$37)+IF(Inventory!B147='Purchase Sales'!A$38,'Purchase Sales'!C$38)+IF(Inventory!B147='Purchase Sales'!A$39,'Purchase Sales'!C$39)+IF(Inventory!B147='Purchase Sales'!A$40,'Purchase Sales'!C$40)+IF(Inventory!B147='Purchase Sales'!A$41,'Purchase Sales'!C$41)+IF(Inventory!B147='Purchase Sales'!A$42,'Purchase Sales'!C$42)</f>
        <v>0</v>
      </c>
      <c r="F147" s="371"/>
      <c r="G147" s="172"/>
      <c r="H147" s="172"/>
      <c r="I147" s="320"/>
      <c r="J147" s="304" t="e">
        <f t="shared" si="72"/>
        <v>#DIV/0!</v>
      </c>
      <c r="K147" s="331"/>
      <c r="L147" s="336"/>
      <c r="M147" s="304" t="str">
        <f t="shared" si="73"/>
        <v>L</v>
      </c>
      <c r="N147" s="305" t="e">
        <f t="shared" si="67"/>
        <v>#DIV/0!</v>
      </c>
      <c r="O147" s="313"/>
      <c r="P147" s="304" t="str">
        <f t="shared" si="74"/>
        <v xml:space="preserve">W </v>
      </c>
      <c r="Q147" s="305" t="e">
        <f t="shared" si="68"/>
        <v>#DIV/0!</v>
      </c>
      <c r="R147" s="313"/>
      <c r="S147" s="317" t="e">
        <f t="shared" si="60"/>
        <v>#DIV/0!</v>
      </c>
      <c r="T147" s="318" t="e">
        <f t="shared" si="69"/>
        <v>#DIV/0!</v>
      </c>
      <c r="U147" s="313"/>
      <c r="V147" s="317" t="e">
        <f t="shared" si="61"/>
        <v>#DIV/0!</v>
      </c>
      <c r="W147" s="341" t="e">
        <f t="shared" si="70"/>
        <v>#DIV/0!</v>
      </c>
      <c r="X147" s="345"/>
      <c r="Y147" s="324"/>
      <c r="Z147" s="313"/>
      <c r="AA147" s="313"/>
      <c r="AB147" s="173"/>
      <c r="AC147" s="174"/>
      <c r="AD147" s="174"/>
      <c r="AE147" s="175"/>
      <c r="AF147" s="319"/>
      <c r="AG147" s="319" t="e">
        <f t="shared" si="59"/>
        <v>#DIV/0!</v>
      </c>
      <c r="AH147" s="319" t="e">
        <f t="shared" si="62"/>
        <v>#DIV/0!</v>
      </c>
      <c r="AI147" s="319" t="e">
        <f t="shared" si="71"/>
        <v>#DIV/0!</v>
      </c>
      <c r="AJ147" s="319" t="e">
        <f t="shared" si="63"/>
        <v>#DIV/0!</v>
      </c>
      <c r="AK147" s="74">
        <f t="shared" si="64"/>
        <v>0</v>
      </c>
      <c r="AL147" s="74">
        <f t="shared" si="65"/>
        <v>0</v>
      </c>
    </row>
    <row r="148" spans="1:38" ht="30" customHeight="1" x14ac:dyDescent="0.2">
      <c r="A148" s="46">
        <f t="shared" si="58"/>
        <v>133</v>
      </c>
      <c r="B148" s="165">
        <f t="shared" si="57"/>
        <v>133</v>
      </c>
      <c r="C148" s="185">
        <f t="shared" si="66"/>
        <v>-1</v>
      </c>
      <c r="D148" s="164"/>
      <c r="E148" s="322">
        <f>IF(B148='Purchase Sales'!A$22,'Purchase Sales'!C$22)+IF(Inventory!B148='Purchase Sales'!A$23,'Purchase Sales'!C$23)+IF(Inventory!B148='Purchase Sales'!A$24,'Purchase Sales'!C$24)+IF(Inventory!B148='Purchase Sales'!A$25,'Purchase Sales'!C$25)+IF(Inventory!B148='Purchase Sales'!A$26,'Purchase Sales'!C$26)+IF(Inventory!B148='Purchase Sales'!A$27,'Purchase Sales'!C$27)+IF(Inventory!B148='Purchase Sales'!A$28,'Purchase Sales'!C$28)+IF(Inventory!B148='Purchase Sales'!A$29,'Purchase Sales'!C$29)+IF(Inventory!B148='Purchase Sales'!A$30,'Purchase Sales'!C$30)+IF(Inventory!B148='Purchase Sales'!A$31,'Purchase Sales'!C$31)+IF(Inventory!B148='Purchase Sales'!A$32,'Purchase Sales'!C$32)+IF(Inventory!B148='Purchase Sales'!A$33,'Purchase Sales'!C$33)+IF(Inventory!B148='Purchase Sales'!A$34,'Purchase Sales'!C$34)+IF(Inventory!B148='Purchase Sales'!A$35,'Purchase Sales'!C$35)+IF(Inventory!B148='Purchase Sales'!A$36,'Purchase Sales'!C$36)+IF(Inventory!B148='Purchase Sales'!A$37,'Purchase Sales'!C$37)+IF(Inventory!B148='Purchase Sales'!A$38,'Purchase Sales'!C$38)+IF(Inventory!B148='Purchase Sales'!A$39,'Purchase Sales'!C$39)+IF(Inventory!B148='Purchase Sales'!A$40,'Purchase Sales'!C$40)+IF(Inventory!B148='Purchase Sales'!A$41,'Purchase Sales'!C$41)+IF(Inventory!B148='Purchase Sales'!A$42,'Purchase Sales'!C$42)</f>
        <v>0</v>
      </c>
      <c r="F148" s="371"/>
      <c r="G148" s="172"/>
      <c r="H148" s="172"/>
      <c r="I148" s="320"/>
      <c r="J148" s="304" t="e">
        <f t="shared" si="72"/>
        <v>#DIV/0!</v>
      </c>
      <c r="K148" s="331"/>
      <c r="L148" s="336"/>
      <c r="M148" s="304" t="str">
        <f t="shared" si="73"/>
        <v>L</v>
      </c>
      <c r="N148" s="305" t="e">
        <f t="shared" si="67"/>
        <v>#DIV/0!</v>
      </c>
      <c r="O148" s="313"/>
      <c r="P148" s="304" t="str">
        <f t="shared" si="74"/>
        <v xml:space="preserve">W </v>
      </c>
      <c r="Q148" s="305" t="e">
        <f t="shared" si="68"/>
        <v>#DIV/0!</v>
      </c>
      <c r="R148" s="313"/>
      <c r="S148" s="317" t="e">
        <f t="shared" si="60"/>
        <v>#DIV/0!</v>
      </c>
      <c r="T148" s="318" t="e">
        <f t="shared" si="69"/>
        <v>#DIV/0!</v>
      </c>
      <c r="U148" s="313"/>
      <c r="V148" s="317" t="e">
        <f t="shared" si="61"/>
        <v>#DIV/0!</v>
      </c>
      <c r="W148" s="341" t="e">
        <f t="shared" si="70"/>
        <v>#DIV/0!</v>
      </c>
      <c r="X148" s="345"/>
      <c r="Y148" s="324"/>
      <c r="Z148" s="313"/>
      <c r="AA148" s="313"/>
      <c r="AB148" s="173"/>
      <c r="AC148" s="174"/>
      <c r="AD148" s="174"/>
      <c r="AE148" s="175"/>
      <c r="AF148" s="319"/>
      <c r="AG148" s="319" t="e">
        <f t="shared" si="59"/>
        <v>#DIV/0!</v>
      </c>
      <c r="AH148" s="319" t="e">
        <f t="shared" si="62"/>
        <v>#DIV/0!</v>
      </c>
      <c r="AI148" s="319" t="e">
        <f t="shared" si="71"/>
        <v>#DIV/0!</v>
      </c>
      <c r="AJ148" s="319" t="e">
        <f t="shared" si="63"/>
        <v>#DIV/0!</v>
      </c>
      <c r="AK148" s="74">
        <f t="shared" si="64"/>
        <v>0</v>
      </c>
      <c r="AL148" s="74">
        <f t="shared" si="65"/>
        <v>0</v>
      </c>
    </row>
    <row r="149" spans="1:38" ht="30" customHeight="1" x14ac:dyDescent="0.2">
      <c r="A149" s="46">
        <f t="shared" si="58"/>
        <v>134</v>
      </c>
      <c r="B149" s="165">
        <f t="shared" si="57"/>
        <v>134</v>
      </c>
      <c r="C149" s="185">
        <f t="shared" si="66"/>
        <v>-1</v>
      </c>
      <c r="D149" s="164"/>
      <c r="E149" s="322">
        <f>IF(B149='Purchase Sales'!A$22,'Purchase Sales'!C$22)+IF(Inventory!B149='Purchase Sales'!A$23,'Purchase Sales'!C$23)+IF(Inventory!B149='Purchase Sales'!A$24,'Purchase Sales'!C$24)+IF(Inventory!B149='Purchase Sales'!A$25,'Purchase Sales'!C$25)+IF(Inventory!B149='Purchase Sales'!A$26,'Purchase Sales'!C$26)+IF(Inventory!B149='Purchase Sales'!A$27,'Purchase Sales'!C$27)+IF(Inventory!B149='Purchase Sales'!A$28,'Purchase Sales'!C$28)+IF(Inventory!B149='Purchase Sales'!A$29,'Purchase Sales'!C$29)+IF(Inventory!B149='Purchase Sales'!A$30,'Purchase Sales'!C$30)+IF(Inventory!B149='Purchase Sales'!A$31,'Purchase Sales'!C$31)+IF(Inventory!B149='Purchase Sales'!A$32,'Purchase Sales'!C$32)+IF(Inventory!B149='Purchase Sales'!A$33,'Purchase Sales'!C$33)+IF(Inventory!B149='Purchase Sales'!A$34,'Purchase Sales'!C$34)+IF(Inventory!B149='Purchase Sales'!A$35,'Purchase Sales'!C$35)+IF(Inventory!B149='Purchase Sales'!A$36,'Purchase Sales'!C$36)+IF(Inventory!B149='Purchase Sales'!A$37,'Purchase Sales'!C$37)+IF(Inventory!B149='Purchase Sales'!A$38,'Purchase Sales'!C$38)+IF(Inventory!B149='Purchase Sales'!A$39,'Purchase Sales'!C$39)+IF(Inventory!B149='Purchase Sales'!A$40,'Purchase Sales'!C$40)+IF(Inventory!B149='Purchase Sales'!A$41,'Purchase Sales'!C$41)+IF(Inventory!B149='Purchase Sales'!A$42,'Purchase Sales'!C$42)</f>
        <v>0</v>
      </c>
      <c r="F149" s="371"/>
      <c r="G149" s="172"/>
      <c r="H149" s="172"/>
      <c r="I149" s="320"/>
      <c r="J149" s="304" t="e">
        <f t="shared" si="72"/>
        <v>#DIV/0!</v>
      </c>
      <c r="K149" s="331"/>
      <c r="L149" s="336"/>
      <c r="M149" s="304" t="str">
        <f t="shared" si="73"/>
        <v>L</v>
      </c>
      <c r="N149" s="305" t="e">
        <f t="shared" si="67"/>
        <v>#DIV/0!</v>
      </c>
      <c r="O149" s="313"/>
      <c r="P149" s="304" t="str">
        <f t="shared" si="74"/>
        <v xml:space="preserve">W </v>
      </c>
      <c r="Q149" s="305" t="e">
        <f t="shared" si="68"/>
        <v>#DIV/0!</v>
      </c>
      <c r="R149" s="313"/>
      <c r="S149" s="317" t="e">
        <f t="shared" si="60"/>
        <v>#DIV/0!</v>
      </c>
      <c r="T149" s="318" t="e">
        <f t="shared" si="69"/>
        <v>#DIV/0!</v>
      </c>
      <c r="U149" s="313"/>
      <c r="V149" s="317" t="e">
        <f t="shared" si="61"/>
        <v>#DIV/0!</v>
      </c>
      <c r="W149" s="341" t="e">
        <f t="shared" si="70"/>
        <v>#DIV/0!</v>
      </c>
      <c r="X149" s="345"/>
      <c r="Y149" s="324"/>
      <c r="Z149" s="313"/>
      <c r="AA149" s="313"/>
      <c r="AB149" s="173"/>
      <c r="AC149" s="174"/>
      <c r="AD149" s="174"/>
      <c r="AE149" s="175"/>
      <c r="AF149" s="319"/>
      <c r="AG149" s="319" t="e">
        <f t="shared" si="59"/>
        <v>#DIV/0!</v>
      </c>
      <c r="AH149" s="319" t="e">
        <f t="shared" si="62"/>
        <v>#DIV/0!</v>
      </c>
      <c r="AI149" s="319" t="e">
        <f t="shared" si="71"/>
        <v>#DIV/0!</v>
      </c>
      <c r="AJ149" s="319" t="e">
        <f t="shared" si="63"/>
        <v>#DIV/0!</v>
      </c>
      <c r="AK149" s="74">
        <f t="shared" si="64"/>
        <v>0</v>
      </c>
      <c r="AL149" s="74">
        <f t="shared" si="65"/>
        <v>0</v>
      </c>
    </row>
    <row r="150" spans="1:38" ht="30" customHeight="1" x14ac:dyDescent="0.2">
      <c r="A150" s="46">
        <f t="shared" si="58"/>
        <v>135</v>
      </c>
      <c r="B150" s="165">
        <f t="shared" si="57"/>
        <v>135</v>
      </c>
      <c r="C150" s="185">
        <f t="shared" si="66"/>
        <v>-1</v>
      </c>
      <c r="D150" s="164"/>
      <c r="E150" s="322">
        <f>IF(B150='Purchase Sales'!A$22,'Purchase Sales'!C$22)+IF(Inventory!B150='Purchase Sales'!A$23,'Purchase Sales'!C$23)+IF(Inventory!B150='Purchase Sales'!A$24,'Purchase Sales'!C$24)+IF(Inventory!B150='Purchase Sales'!A$25,'Purchase Sales'!C$25)+IF(Inventory!B150='Purchase Sales'!A$26,'Purchase Sales'!C$26)+IF(Inventory!B150='Purchase Sales'!A$27,'Purchase Sales'!C$27)+IF(Inventory!B150='Purchase Sales'!A$28,'Purchase Sales'!C$28)+IF(Inventory!B150='Purchase Sales'!A$29,'Purchase Sales'!C$29)+IF(Inventory!B150='Purchase Sales'!A$30,'Purchase Sales'!C$30)+IF(Inventory!B150='Purchase Sales'!A$31,'Purchase Sales'!C$31)+IF(Inventory!B150='Purchase Sales'!A$32,'Purchase Sales'!C$32)+IF(Inventory!B150='Purchase Sales'!A$33,'Purchase Sales'!C$33)+IF(Inventory!B150='Purchase Sales'!A$34,'Purchase Sales'!C$34)+IF(Inventory!B150='Purchase Sales'!A$35,'Purchase Sales'!C$35)+IF(Inventory!B150='Purchase Sales'!A$36,'Purchase Sales'!C$36)+IF(Inventory!B150='Purchase Sales'!A$37,'Purchase Sales'!C$37)+IF(Inventory!B150='Purchase Sales'!A$38,'Purchase Sales'!C$38)+IF(Inventory!B150='Purchase Sales'!A$39,'Purchase Sales'!C$39)+IF(Inventory!B150='Purchase Sales'!A$40,'Purchase Sales'!C$40)+IF(Inventory!B150='Purchase Sales'!A$41,'Purchase Sales'!C$41)+IF(Inventory!B150='Purchase Sales'!A$42,'Purchase Sales'!C$42)</f>
        <v>0</v>
      </c>
      <c r="F150" s="371"/>
      <c r="G150" s="172"/>
      <c r="H150" s="172"/>
      <c r="I150" s="320"/>
      <c r="J150" s="304" t="e">
        <f t="shared" si="72"/>
        <v>#DIV/0!</v>
      </c>
      <c r="K150" s="331"/>
      <c r="L150" s="336"/>
      <c r="M150" s="304" t="str">
        <f t="shared" si="73"/>
        <v>L</v>
      </c>
      <c r="N150" s="305" t="e">
        <f t="shared" si="67"/>
        <v>#DIV/0!</v>
      </c>
      <c r="O150" s="313"/>
      <c r="P150" s="304" t="str">
        <f t="shared" si="74"/>
        <v xml:space="preserve">W </v>
      </c>
      <c r="Q150" s="305" t="e">
        <f t="shared" si="68"/>
        <v>#DIV/0!</v>
      </c>
      <c r="R150" s="313"/>
      <c r="S150" s="317" t="e">
        <f t="shared" si="60"/>
        <v>#DIV/0!</v>
      </c>
      <c r="T150" s="318" t="e">
        <f t="shared" si="69"/>
        <v>#DIV/0!</v>
      </c>
      <c r="U150" s="313"/>
      <c r="V150" s="317" t="e">
        <f t="shared" si="61"/>
        <v>#DIV/0!</v>
      </c>
      <c r="W150" s="341" t="e">
        <f t="shared" si="70"/>
        <v>#DIV/0!</v>
      </c>
      <c r="X150" s="345"/>
      <c r="Y150" s="324"/>
      <c r="Z150" s="313"/>
      <c r="AA150" s="313"/>
      <c r="AB150" s="173"/>
      <c r="AC150" s="174"/>
      <c r="AD150" s="174"/>
      <c r="AE150" s="175"/>
      <c r="AF150" s="319"/>
      <c r="AG150" s="319" t="e">
        <f t="shared" si="59"/>
        <v>#DIV/0!</v>
      </c>
      <c r="AH150" s="319" t="e">
        <f t="shared" si="62"/>
        <v>#DIV/0!</v>
      </c>
      <c r="AI150" s="319" t="e">
        <f t="shared" si="71"/>
        <v>#DIV/0!</v>
      </c>
      <c r="AJ150" s="319" t="e">
        <f t="shared" si="63"/>
        <v>#DIV/0!</v>
      </c>
      <c r="AK150" s="74">
        <f t="shared" si="64"/>
        <v>0</v>
      </c>
      <c r="AL150" s="74">
        <f t="shared" si="65"/>
        <v>0</v>
      </c>
    </row>
    <row r="151" spans="1:38" ht="30" customHeight="1" x14ac:dyDescent="0.2">
      <c r="A151" s="46">
        <f t="shared" si="58"/>
        <v>136</v>
      </c>
      <c r="B151" s="165">
        <f t="shared" si="57"/>
        <v>136</v>
      </c>
      <c r="C151" s="185">
        <f t="shared" si="66"/>
        <v>-1</v>
      </c>
      <c r="D151" s="164"/>
      <c r="E151" s="322">
        <f>IF(B151='Purchase Sales'!A$22,'Purchase Sales'!C$22)+IF(Inventory!B151='Purchase Sales'!A$23,'Purchase Sales'!C$23)+IF(Inventory!B151='Purchase Sales'!A$24,'Purchase Sales'!C$24)+IF(Inventory!B151='Purchase Sales'!A$25,'Purchase Sales'!C$25)+IF(Inventory!B151='Purchase Sales'!A$26,'Purchase Sales'!C$26)+IF(Inventory!B151='Purchase Sales'!A$27,'Purchase Sales'!C$27)+IF(Inventory!B151='Purchase Sales'!A$28,'Purchase Sales'!C$28)+IF(Inventory!B151='Purchase Sales'!A$29,'Purchase Sales'!C$29)+IF(Inventory!B151='Purchase Sales'!A$30,'Purchase Sales'!C$30)+IF(Inventory!B151='Purchase Sales'!A$31,'Purchase Sales'!C$31)+IF(Inventory!B151='Purchase Sales'!A$32,'Purchase Sales'!C$32)+IF(Inventory!B151='Purchase Sales'!A$33,'Purchase Sales'!C$33)+IF(Inventory!B151='Purchase Sales'!A$34,'Purchase Sales'!C$34)+IF(Inventory!B151='Purchase Sales'!A$35,'Purchase Sales'!C$35)+IF(Inventory!B151='Purchase Sales'!A$36,'Purchase Sales'!C$36)+IF(Inventory!B151='Purchase Sales'!A$37,'Purchase Sales'!C$37)+IF(Inventory!B151='Purchase Sales'!A$38,'Purchase Sales'!C$38)+IF(Inventory!B151='Purchase Sales'!A$39,'Purchase Sales'!C$39)+IF(Inventory!B151='Purchase Sales'!A$40,'Purchase Sales'!C$40)+IF(Inventory!B151='Purchase Sales'!A$41,'Purchase Sales'!C$41)+IF(Inventory!B151='Purchase Sales'!A$42,'Purchase Sales'!C$42)</f>
        <v>0</v>
      </c>
      <c r="F151" s="371"/>
      <c r="G151" s="172"/>
      <c r="H151" s="172"/>
      <c r="I151" s="320"/>
      <c r="J151" s="304" t="e">
        <f t="shared" si="72"/>
        <v>#DIV/0!</v>
      </c>
      <c r="K151" s="331"/>
      <c r="L151" s="336"/>
      <c r="M151" s="304" t="str">
        <f t="shared" si="73"/>
        <v>L</v>
      </c>
      <c r="N151" s="305" t="e">
        <f t="shared" si="67"/>
        <v>#DIV/0!</v>
      </c>
      <c r="O151" s="313"/>
      <c r="P151" s="304" t="str">
        <f t="shared" si="74"/>
        <v xml:space="preserve">W </v>
      </c>
      <c r="Q151" s="305" t="e">
        <f t="shared" si="68"/>
        <v>#DIV/0!</v>
      </c>
      <c r="R151" s="313"/>
      <c r="S151" s="317" t="e">
        <f t="shared" si="60"/>
        <v>#DIV/0!</v>
      </c>
      <c r="T151" s="318" t="e">
        <f t="shared" si="69"/>
        <v>#DIV/0!</v>
      </c>
      <c r="U151" s="313"/>
      <c r="V151" s="317" t="e">
        <f t="shared" si="61"/>
        <v>#DIV/0!</v>
      </c>
      <c r="W151" s="341" t="e">
        <f t="shared" si="70"/>
        <v>#DIV/0!</v>
      </c>
      <c r="X151" s="345"/>
      <c r="Y151" s="324"/>
      <c r="Z151" s="313"/>
      <c r="AA151" s="313"/>
      <c r="AB151" s="173"/>
      <c r="AC151" s="174"/>
      <c r="AD151" s="174"/>
      <c r="AE151" s="175"/>
      <c r="AF151" s="319"/>
      <c r="AG151" s="319" t="e">
        <f t="shared" si="59"/>
        <v>#DIV/0!</v>
      </c>
      <c r="AH151" s="319" t="e">
        <f t="shared" si="62"/>
        <v>#DIV/0!</v>
      </c>
      <c r="AI151" s="319" t="e">
        <f t="shared" si="71"/>
        <v>#DIV/0!</v>
      </c>
      <c r="AJ151" s="319" t="e">
        <f t="shared" si="63"/>
        <v>#DIV/0!</v>
      </c>
      <c r="AK151" s="74">
        <f t="shared" si="64"/>
        <v>0</v>
      </c>
      <c r="AL151" s="74">
        <f t="shared" si="65"/>
        <v>0</v>
      </c>
    </row>
    <row r="152" spans="1:38" ht="30" customHeight="1" x14ac:dyDescent="0.2">
      <c r="A152" s="46">
        <f t="shared" si="58"/>
        <v>137</v>
      </c>
      <c r="B152" s="165">
        <f t="shared" si="57"/>
        <v>137</v>
      </c>
      <c r="C152" s="185">
        <f t="shared" si="66"/>
        <v>-1</v>
      </c>
      <c r="D152" s="164"/>
      <c r="E152" s="322">
        <f>IF(B152='Purchase Sales'!A$22,'Purchase Sales'!C$22)+IF(Inventory!B152='Purchase Sales'!A$23,'Purchase Sales'!C$23)+IF(Inventory!B152='Purchase Sales'!A$24,'Purchase Sales'!C$24)+IF(Inventory!B152='Purchase Sales'!A$25,'Purchase Sales'!C$25)+IF(Inventory!B152='Purchase Sales'!A$26,'Purchase Sales'!C$26)+IF(Inventory!B152='Purchase Sales'!A$27,'Purchase Sales'!C$27)+IF(Inventory!B152='Purchase Sales'!A$28,'Purchase Sales'!C$28)+IF(Inventory!B152='Purchase Sales'!A$29,'Purchase Sales'!C$29)+IF(Inventory!B152='Purchase Sales'!A$30,'Purchase Sales'!C$30)+IF(Inventory!B152='Purchase Sales'!A$31,'Purchase Sales'!C$31)+IF(Inventory!B152='Purchase Sales'!A$32,'Purchase Sales'!C$32)+IF(Inventory!B152='Purchase Sales'!A$33,'Purchase Sales'!C$33)+IF(Inventory!B152='Purchase Sales'!A$34,'Purchase Sales'!C$34)+IF(Inventory!B152='Purchase Sales'!A$35,'Purchase Sales'!C$35)+IF(Inventory!B152='Purchase Sales'!A$36,'Purchase Sales'!C$36)+IF(Inventory!B152='Purchase Sales'!A$37,'Purchase Sales'!C$37)+IF(Inventory!B152='Purchase Sales'!A$38,'Purchase Sales'!C$38)+IF(Inventory!B152='Purchase Sales'!A$39,'Purchase Sales'!C$39)+IF(Inventory!B152='Purchase Sales'!A$40,'Purchase Sales'!C$40)+IF(Inventory!B152='Purchase Sales'!A$41,'Purchase Sales'!C$41)+IF(Inventory!B152='Purchase Sales'!A$42,'Purchase Sales'!C$42)</f>
        <v>0</v>
      </c>
      <c r="F152" s="371"/>
      <c r="G152" s="172"/>
      <c r="H152" s="172"/>
      <c r="I152" s="320"/>
      <c r="J152" s="304" t="e">
        <f t="shared" si="72"/>
        <v>#DIV/0!</v>
      </c>
      <c r="K152" s="331"/>
      <c r="L152" s="336"/>
      <c r="M152" s="304" t="str">
        <f t="shared" si="73"/>
        <v>L</v>
      </c>
      <c r="N152" s="305" t="e">
        <f t="shared" si="67"/>
        <v>#DIV/0!</v>
      </c>
      <c r="O152" s="313"/>
      <c r="P152" s="304" t="str">
        <f t="shared" si="74"/>
        <v xml:space="preserve">W </v>
      </c>
      <c r="Q152" s="305" t="e">
        <f t="shared" si="68"/>
        <v>#DIV/0!</v>
      </c>
      <c r="R152" s="313"/>
      <c r="S152" s="317" t="e">
        <f t="shared" si="60"/>
        <v>#DIV/0!</v>
      </c>
      <c r="T152" s="318" t="e">
        <f t="shared" si="69"/>
        <v>#DIV/0!</v>
      </c>
      <c r="U152" s="313"/>
      <c r="V152" s="317" t="e">
        <f t="shared" si="61"/>
        <v>#DIV/0!</v>
      </c>
      <c r="W152" s="341" t="e">
        <f t="shared" si="70"/>
        <v>#DIV/0!</v>
      </c>
      <c r="X152" s="345"/>
      <c r="Y152" s="324"/>
      <c r="Z152" s="313"/>
      <c r="AA152" s="313"/>
      <c r="AB152" s="173"/>
      <c r="AC152" s="174"/>
      <c r="AD152" s="174"/>
      <c r="AE152" s="175"/>
      <c r="AF152" s="319"/>
      <c r="AG152" s="319" t="e">
        <f t="shared" si="59"/>
        <v>#DIV/0!</v>
      </c>
      <c r="AH152" s="319" t="e">
        <f t="shared" si="62"/>
        <v>#DIV/0!</v>
      </c>
      <c r="AI152" s="319" t="e">
        <f t="shared" si="71"/>
        <v>#DIV/0!</v>
      </c>
      <c r="AJ152" s="319" t="e">
        <f t="shared" si="63"/>
        <v>#DIV/0!</v>
      </c>
      <c r="AK152" s="74">
        <f t="shared" si="64"/>
        <v>0</v>
      </c>
      <c r="AL152" s="74">
        <f t="shared" si="65"/>
        <v>0</v>
      </c>
    </row>
    <row r="153" spans="1:38" ht="30" customHeight="1" x14ac:dyDescent="0.2">
      <c r="A153" s="46">
        <f t="shared" si="58"/>
        <v>138</v>
      </c>
      <c r="B153" s="165">
        <f t="shared" si="57"/>
        <v>138</v>
      </c>
      <c r="C153" s="185">
        <f t="shared" si="66"/>
        <v>-1</v>
      </c>
      <c r="D153" s="164"/>
      <c r="E153" s="322">
        <f>IF(B153='Purchase Sales'!A$22,'Purchase Sales'!C$22)+IF(Inventory!B153='Purchase Sales'!A$23,'Purchase Sales'!C$23)+IF(Inventory!B153='Purchase Sales'!A$24,'Purchase Sales'!C$24)+IF(Inventory!B153='Purchase Sales'!A$25,'Purchase Sales'!C$25)+IF(Inventory!B153='Purchase Sales'!A$26,'Purchase Sales'!C$26)+IF(Inventory!B153='Purchase Sales'!A$27,'Purchase Sales'!C$27)+IF(Inventory!B153='Purchase Sales'!A$28,'Purchase Sales'!C$28)+IF(Inventory!B153='Purchase Sales'!A$29,'Purchase Sales'!C$29)+IF(Inventory!B153='Purchase Sales'!A$30,'Purchase Sales'!C$30)+IF(Inventory!B153='Purchase Sales'!A$31,'Purchase Sales'!C$31)+IF(Inventory!B153='Purchase Sales'!A$32,'Purchase Sales'!C$32)+IF(Inventory!B153='Purchase Sales'!A$33,'Purchase Sales'!C$33)+IF(Inventory!B153='Purchase Sales'!A$34,'Purchase Sales'!C$34)+IF(Inventory!B153='Purchase Sales'!A$35,'Purchase Sales'!C$35)+IF(Inventory!B153='Purchase Sales'!A$36,'Purchase Sales'!C$36)+IF(Inventory!B153='Purchase Sales'!A$37,'Purchase Sales'!C$37)+IF(Inventory!B153='Purchase Sales'!A$38,'Purchase Sales'!C$38)+IF(Inventory!B153='Purchase Sales'!A$39,'Purchase Sales'!C$39)+IF(Inventory!B153='Purchase Sales'!A$40,'Purchase Sales'!C$40)+IF(Inventory!B153='Purchase Sales'!A$41,'Purchase Sales'!C$41)+IF(Inventory!B153='Purchase Sales'!A$42,'Purchase Sales'!C$42)</f>
        <v>0</v>
      </c>
      <c r="F153" s="371"/>
      <c r="G153" s="172"/>
      <c r="H153" s="172"/>
      <c r="I153" s="320"/>
      <c r="J153" s="304" t="e">
        <f t="shared" si="72"/>
        <v>#DIV/0!</v>
      </c>
      <c r="K153" s="331"/>
      <c r="L153" s="336"/>
      <c r="M153" s="304" t="str">
        <f t="shared" si="73"/>
        <v>L</v>
      </c>
      <c r="N153" s="305" t="e">
        <f t="shared" si="67"/>
        <v>#DIV/0!</v>
      </c>
      <c r="O153" s="313"/>
      <c r="P153" s="304" t="str">
        <f t="shared" si="74"/>
        <v xml:space="preserve">W </v>
      </c>
      <c r="Q153" s="305" t="e">
        <f t="shared" si="68"/>
        <v>#DIV/0!</v>
      </c>
      <c r="R153" s="313"/>
      <c r="S153" s="317" t="e">
        <f t="shared" si="60"/>
        <v>#DIV/0!</v>
      </c>
      <c r="T153" s="318" t="e">
        <f t="shared" si="69"/>
        <v>#DIV/0!</v>
      </c>
      <c r="U153" s="313"/>
      <c r="V153" s="317" t="e">
        <f t="shared" si="61"/>
        <v>#DIV/0!</v>
      </c>
      <c r="W153" s="341" t="e">
        <f t="shared" si="70"/>
        <v>#DIV/0!</v>
      </c>
      <c r="X153" s="345"/>
      <c r="Y153" s="324"/>
      <c r="Z153" s="313"/>
      <c r="AA153" s="313"/>
      <c r="AB153" s="173"/>
      <c r="AC153" s="174"/>
      <c r="AD153" s="174"/>
      <c r="AE153" s="175"/>
      <c r="AF153" s="319"/>
      <c r="AG153" s="319" t="e">
        <f t="shared" si="59"/>
        <v>#DIV/0!</v>
      </c>
      <c r="AH153" s="319" t="e">
        <f t="shared" si="62"/>
        <v>#DIV/0!</v>
      </c>
      <c r="AI153" s="319" t="e">
        <f t="shared" si="71"/>
        <v>#DIV/0!</v>
      </c>
      <c r="AJ153" s="319" t="e">
        <f t="shared" si="63"/>
        <v>#DIV/0!</v>
      </c>
      <c r="AK153" s="74">
        <f t="shared" si="64"/>
        <v>0</v>
      </c>
      <c r="AL153" s="74">
        <f t="shared" si="65"/>
        <v>0</v>
      </c>
    </row>
    <row r="154" spans="1:38" ht="30" customHeight="1" x14ac:dyDescent="0.2">
      <c r="A154" s="46">
        <f t="shared" si="58"/>
        <v>139</v>
      </c>
      <c r="B154" s="165">
        <f t="shared" si="57"/>
        <v>139</v>
      </c>
      <c r="C154" s="185">
        <f t="shared" si="66"/>
        <v>-1</v>
      </c>
      <c r="D154" s="164"/>
      <c r="E154" s="322">
        <f>IF(B154='Purchase Sales'!A$22,'Purchase Sales'!C$22)+IF(Inventory!B154='Purchase Sales'!A$23,'Purchase Sales'!C$23)+IF(Inventory!B154='Purchase Sales'!A$24,'Purchase Sales'!C$24)+IF(Inventory!B154='Purchase Sales'!A$25,'Purchase Sales'!C$25)+IF(Inventory!B154='Purchase Sales'!A$26,'Purchase Sales'!C$26)+IF(Inventory!B154='Purchase Sales'!A$27,'Purchase Sales'!C$27)+IF(Inventory!B154='Purchase Sales'!A$28,'Purchase Sales'!C$28)+IF(Inventory!B154='Purchase Sales'!A$29,'Purchase Sales'!C$29)+IF(Inventory!B154='Purchase Sales'!A$30,'Purchase Sales'!C$30)+IF(Inventory!B154='Purchase Sales'!A$31,'Purchase Sales'!C$31)+IF(Inventory!B154='Purchase Sales'!A$32,'Purchase Sales'!C$32)+IF(Inventory!B154='Purchase Sales'!A$33,'Purchase Sales'!C$33)+IF(Inventory!B154='Purchase Sales'!A$34,'Purchase Sales'!C$34)+IF(Inventory!B154='Purchase Sales'!A$35,'Purchase Sales'!C$35)+IF(Inventory!B154='Purchase Sales'!A$36,'Purchase Sales'!C$36)+IF(Inventory!B154='Purchase Sales'!A$37,'Purchase Sales'!C$37)+IF(Inventory!B154='Purchase Sales'!A$38,'Purchase Sales'!C$38)+IF(Inventory!B154='Purchase Sales'!A$39,'Purchase Sales'!C$39)+IF(Inventory!B154='Purchase Sales'!A$40,'Purchase Sales'!C$40)+IF(Inventory!B154='Purchase Sales'!A$41,'Purchase Sales'!C$41)+IF(Inventory!B154='Purchase Sales'!A$42,'Purchase Sales'!C$42)</f>
        <v>0</v>
      </c>
      <c r="F154" s="371"/>
      <c r="G154" s="172"/>
      <c r="H154" s="172"/>
      <c r="I154" s="320"/>
      <c r="J154" s="304" t="e">
        <f t="shared" si="72"/>
        <v>#DIV/0!</v>
      </c>
      <c r="K154" s="331"/>
      <c r="L154" s="336"/>
      <c r="M154" s="304" t="str">
        <f t="shared" si="73"/>
        <v>L</v>
      </c>
      <c r="N154" s="305" t="e">
        <f t="shared" si="67"/>
        <v>#DIV/0!</v>
      </c>
      <c r="O154" s="313"/>
      <c r="P154" s="304" t="str">
        <f t="shared" si="74"/>
        <v xml:space="preserve">W </v>
      </c>
      <c r="Q154" s="305" t="e">
        <f t="shared" si="68"/>
        <v>#DIV/0!</v>
      </c>
      <c r="R154" s="313"/>
      <c r="S154" s="317" t="e">
        <f t="shared" si="60"/>
        <v>#DIV/0!</v>
      </c>
      <c r="T154" s="318" t="e">
        <f t="shared" si="69"/>
        <v>#DIV/0!</v>
      </c>
      <c r="U154" s="313"/>
      <c r="V154" s="317" t="e">
        <f t="shared" si="61"/>
        <v>#DIV/0!</v>
      </c>
      <c r="W154" s="341" t="e">
        <f t="shared" si="70"/>
        <v>#DIV/0!</v>
      </c>
      <c r="X154" s="345"/>
      <c r="Y154" s="324"/>
      <c r="Z154" s="313"/>
      <c r="AA154" s="313"/>
      <c r="AB154" s="173"/>
      <c r="AC154" s="174"/>
      <c r="AD154" s="174"/>
      <c r="AE154" s="175"/>
      <c r="AF154" s="319"/>
      <c r="AG154" s="319" t="e">
        <f t="shared" si="59"/>
        <v>#DIV/0!</v>
      </c>
      <c r="AH154" s="319" t="e">
        <f t="shared" si="62"/>
        <v>#DIV/0!</v>
      </c>
      <c r="AI154" s="319" t="e">
        <f t="shared" si="71"/>
        <v>#DIV/0!</v>
      </c>
      <c r="AJ154" s="319" t="e">
        <f t="shared" si="63"/>
        <v>#DIV/0!</v>
      </c>
      <c r="AK154" s="74">
        <f t="shared" si="64"/>
        <v>0</v>
      </c>
      <c r="AL154" s="74">
        <f t="shared" si="65"/>
        <v>0</v>
      </c>
    </row>
    <row r="155" spans="1:38" ht="30" customHeight="1" x14ac:dyDescent="0.2">
      <c r="A155" s="46">
        <f t="shared" si="58"/>
        <v>140</v>
      </c>
      <c r="B155" s="165">
        <f t="shared" si="57"/>
        <v>140</v>
      </c>
      <c r="C155" s="185">
        <f t="shared" si="66"/>
        <v>-1</v>
      </c>
      <c r="D155" s="164"/>
      <c r="E155" s="322">
        <f>IF(B155='Purchase Sales'!A$22,'Purchase Sales'!C$22)+IF(Inventory!B155='Purchase Sales'!A$23,'Purchase Sales'!C$23)+IF(Inventory!B155='Purchase Sales'!A$24,'Purchase Sales'!C$24)+IF(Inventory!B155='Purchase Sales'!A$25,'Purchase Sales'!C$25)+IF(Inventory!B155='Purchase Sales'!A$26,'Purchase Sales'!C$26)+IF(Inventory!B155='Purchase Sales'!A$27,'Purchase Sales'!C$27)+IF(Inventory!B155='Purchase Sales'!A$28,'Purchase Sales'!C$28)+IF(Inventory!B155='Purchase Sales'!A$29,'Purchase Sales'!C$29)+IF(Inventory!B155='Purchase Sales'!A$30,'Purchase Sales'!C$30)+IF(Inventory!B155='Purchase Sales'!A$31,'Purchase Sales'!C$31)+IF(Inventory!B155='Purchase Sales'!A$32,'Purchase Sales'!C$32)+IF(Inventory!B155='Purchase Sales'!A$33,'Purchase Sales'!C$33)+IF(Inventory!B155='Purchase Sales'!A$34,'Purchase Sales'!C$34)+IF(Inventory!B155='Purchase Sales'!A$35,'Purchase Sales'!C$35)+IF(Inventory!B155='Purchase Sales'!A$36,'Purchase Sales'!C$36)+IF(Inventory!B155='Purchase Sales'!A$37,'Purchase Sales'!C$37)+IF(Inventory!B155='Purchase Sales'!A$38,'Purchase Sales'!C$38)+IF(Inventory!B155='Purchase Sales'!A$39,'Purchase Sales'!C$39)+IF(Inventory!B155='Purchase Sales'!A$40,'Purchase Sales'!C$40)+IF(Inventory!B155='Purchase Sales'!A$41,'Purchase Sales'!C$41)+IF(Inventory!B155='Purchase Sales'!A$42,'Purchase Sales'!C$42)</f>
        <v>0</v>
      </c>
      <c r="F155" s="371"/>
      <c r="G155" s="172"/>
      <c r="H155" s="172"/>
      <c r="I155" s="320"/>
      <c r="J155" s="304" t="e">
        <f t="shared" si="72"/>
        <v>#DIV/0!</v>
      </c>
      <c r="K155" s="331"/>
      <c r="L155" s="336"/>
      <c r="M155" s="304" t="str">
        <f t="shared" si="73"/>
        <v>L</v>
      </c>
      <c r="N155" s="305" t="e">
        <f t="shared" si="67"/>
        <v>#DIV/0!</v>
      </c>
      <c r="O155" s="313"/>
      <c r="P155" s="304" t="str">
        <f t="shared" si="74"/>
        <v xml:space="preserve">W </v>
      </c>
      <c r="Q155" s="305" t="e">
        <f t="shared" si="68"/>
        <v>#DIV/0!</v>
      </c>
      <c r="R155" s="313"/>
      <c r="S155" s="317" t="e">
        <f t="shared" si="60"/>
        <v>#DIV/0!</v>
      </c>
      <c r="T155" s="318" t="e">
        <f t="shared" si="69"/>
        <v>#DIV/0!</v>
      </c>
      <c r="U155" s="313"/>
      <c r="V155" s="317" t="e">
        <f t="shared" si="61"/>
        <v>#DIV/0!</v>
      </c>
      <c r="W155" s="341" t="e">
        <f t="shared" si="70"/>
        <v>#DIV/0!</v>
      </c>
      <c r="X155" s="345"/>
      <c r="Y155" s="324"/>
      <c r="Z155" s="313"/>
      <c r="AA155" s="313"/>
      <c r="AB155" s="173"/>
      <c r="AC155" s="174"/>
      <c r="AD155" s="174"/>
      <c r="AE155" s="175"/>
      <c r="AF155" s="319"/>
      <c r="AG155" s="319" t="e">
        <f t="shared" si="59"/>
        <v>#DIV/0!</v>
      </c>
      <c r="AH155" s="319" t="e">
        <f t="shared" si="62"/>
        <v>#DIV/0!</v>
      </c>
      <c r="AI155" s="319" t="e">
        <f t="shared" si="71"/>
        <v>#DIV/0!</v>
      </c>
      <c r="AJ155" s="319" t="e">
        <f t="shared" si="63"/>
        <v>#DIV/0!</v>
      </c>
      <c r="AK155" s="74">
        <f t="shared" si="64"/>
        <v>0</v>
      </c>
      <c r="AL155" s="74">
        <f t="shared" si="65"/>
        <v>0</v>
      </c>
    </row>
    <row r="156" spans="1:38" ht="30" customHeight="1" x14ac:dyDescent="0.2">
      <c r="A156" s="46">
        <f t="shared" si="58"/>
        <v>141</v>
      </c>
      <c r="B156" s="370">
        <f t="shared" si="57"/>
        <v>141</v>
      </c>
      <c r="C156" s="185">
        <f t="shared" si="66"/>
        <v>-1</v>
      </c>
      <c r="D156" s="164"/>
      <c r="E156" s="322">
        <f>IF(B156='Purchase Sales'!A$22,'Purchase Sales'!C$22)+IF(Inventory!B156='Purchase Sales'!A$23,'Purchase Sales'!C$23)+IF(Inventory!B156='Purchase Sales'!A$24,'Purchase Sales'!C$24)+IF(Inventory!B156='Purchase Sales'!A$25,'Purchase Sales'!C$25)+IF(Inventory!B156='Purchase Sales'!A$26,'Purchase Sales'!C$26)+IF(Inventory!B156='Purchase Sales'!A$27,'Purchase Sales'!C$27)+IF(Inventory!B156='Purchase Sales'!A$28,'Purchase Sales'!C$28)+IF(Inventory!B156='Purchase Sales'!A$29,'Purchase Sales'!C$29)+IF(Inventory!B156='Purchase Sales'!A$30,'Purchase Sales'!C$30)+IF(Inventory!B156='Purchase Sales'!A$31,'Purchase Sales'!C$31)+IF(Inventory!B156='Purchase Sales'!A$32,'Purchase Sales'!C$32)+IF(Inventory!B156='Purchase Sales'!A$33,'Purchase Sales'!C$33)+IF(Inventory!B156='Purchase Sales'!A$34,'Purchase Sales'!C$34)+IF(Inventory!B156='Purchase Sales'!A$35,'Purchase Sales'!C$35)+IF(Inventory!B156='Purchase Sales'!A$36,'Purchase Sales'!C$36)+IF(Inventory!B156='Purchase Sales'!A$37,'Purchase Sales'!C$37)+IF(Inventory!B156='Purchase Sales'!A$38,'Purchase Sales'!C$38)+IF(Inventory!B156='Purchase Sales'!A$39,'Purchase Sales'!C$39)+IF(Inventory!B156='Purchase Sales'!A$40,'Purchase Sales'!C$40)+IF(Inventory!B156='Purchase Sales'!A$41,'Purchase Sales'!C$41)+IF(Inventory!B156='Purchase Sales'!A$42,'Purchase Sales'!C$42)</f>
        <v>0</v>
      </c>
      <c r="F156" s="371"/>
      <c r="G156" s="172"/>
      <c r="H156" s="172"/>
      <c r="I156" s="320"/>
      <c r="J156" s="304" t="e">
        <f t="shared" si="72"/>
        <v>#DIV/0!</v>
      </c>
      <c r="K156" s="331"/>
      <c r="L156" s="336"/>
      <c r="M156" s="304" t="str">
        <f t="shared" si="73"/>
        <v>L</v>
      </c>
      <c r="N156" s="305" t="e">
        <f t="shared" si="67"/>
        <v>#DIV/0!</v>
      </c>
      <c r="O156" s="313"/>
      <c r="P156" s="304" t="str">
        <f t="shared" si="74"/>
        <v xml:space="preserve">W </v>
      </c>
      <c r="Q156" s="305" t="e">
        <f t="shared" si="68"/>
        <v>#DIV/0!</v>
      </c>
      <c r="R156" s="313"/>
      <c r="S156" s="317" t="e">
        <f t="shared" si="60"/>
        <v>#DIV/0!</v>
      </c>
      <c r="T156" s="318" t="e">
        <f t="shared" si="69"/>
        <v>#DIV/0!</v>
      </c>
      <c r="U156" s="313"/>
      <c r="V156" s="317" t="e">
        <f t="shared" si="61"/>
        <v>#DIV/0!</v>
      </c>
      <c r="W156" s="341" t="e">
        <f t="shared" si="70"/>
        <v>#DIV/0!</v>
      </c>
      <c r="X156" s="345"/>
      <c r="Y156" s="324"/>
      <c r="Z156" s="313"/>
      <c r="AA156" s="313"/>
      <c r="AB156" s="173"/>
      <c r="AC156" s="174"/>
      <c r="AD156" s="174"/>
      <c r="AE156" s="175"/>
      <c r="AF156" s="319"/>
      <c r="AG156" s="319" t="e">
        <f t="shared" si="59"/>
        <v>#DIV/0!</v>
      </c>
      <c r="AH156" s="319" t="e">
        <f t="shared" si="62"/>
        <v>#DIV/0!</v>
      </c>
      <c r="AI156" s="319" t="e">
        <f t="shared" si="71"/>
        <v>#DIV/0!</v>
      </c>
      <c r="AJ156" s="319" t="e">
        <f t="shared" si="63"/>
        <v>#DIV/0!</v>
      </c>
      <c r="AK156" s="74">
        <f t="shared" si="64"/>
        <v>0</v>
      </c>
      <c r="AL156" s="74">
        <f t="shared" si="65"/>
        <v>0</v>
      </c>
    </row>
    <row r="157" spans="1:38" ht="30" customHeight="1" x14ac:dyDescent="0.2">
      <c r="A157" s="46">
        <f t="shared" si="58"/>
        <v>142</v>
      </c>
      <c r="B157" s="165">
        <f t="shared" si="57"/>
        <v>142</v>
      </c>
      <c r="C157" s="185">
        <f t="shared" si="66"/>
        <v>-1</v>
      </c>
      <c r="D157" s="164"/>
      <c r="E157" s="322">
        <f>IF(B157='Purchase Sales'!A$22,'Purchase Sales'!C$22)+IF(Inventory!B157='Purchase Sales'!A$23,'Purchase Sales'!C$23)+IF(Inventory!B157='Purchase Sales'!A$24,'Purchase Sales'!C$24)+IF(Inventory!B157='Purchase Sales'!A$25,'Purchase Sales'!C$25)+IF(Inventory!B157='Purchase Sales'!A$26,'Purchase Sales'!C$26)+IF(Inventory!B157='Purchase Sales'!A$27,'Purchase Sales'!C$27)+IF(Inventory!B157='Purchase Sales'!A$28,'Purchase Sales'!C$28)+IF(Inventory!B157='Purchase Sales'!A$29,'Purchase Sales'!C$29)+IF(Inventory!B157='Purchase Sales'!A$30,'Purchase Sales'!C$30)+IF(Inventory!B157='Purchase Sales'!A$31,'Purchase Sales'!C$31)+IF(Inventory!B157='Purchase Sales'!A$32,'Purchase Sales'!C$32)+IF(Inventory!B157='Purchase Sales'!A$33,'Purchase Sales'!C$33)+IF(Inventory!B157='Purchase Sales'!A$34,'Purchase Sales'!C$34)+IF(Inventory!B157='Purchase Sales'!A$35,'Purchase Sales'!C$35)+IF(Inventory!B157='Purchase Sales'!A$36,'Purchase Sales'!C$36)+IF(Inventory!B157='Purchase Sales'!A$37,'Purchase Sales'!C$37)+IF(Inventory!B157='Purchase Sales'!A$38,'Purchase Sales'!C$38)+IF(Inventory!B157='Purchase Sales'!A$39,'Purchase Sales'!C$39)+IF(Inventory!B157='Purchase Sales'!A$40,'Purchase Sales'!C$40)+IF(Inventory!B157='Purchase Sales'!A$41,'Purchase Sales'!C$41)+IF(Inventory!B157='Purchase Sales'!A$42,'Purchase Sales'!C$42)</f>
        <v>0</v>
      </c>
      <c r="F157" s="330"/>
      <c r="G157" s="172"/>
      <c r="H157" s="172"/>
      <c r="I157" s="320"/>
      <c r="J157" s="304" t="e">
        <f t="shared" si="72"/>
        <v>#DIV/0!</v>
      </c>
      <c r="K157" s="331"/>
      <c r="L157" s="336"/>
      <c r="M157" s="304" t="str">
        <f t="shared" si="73"/>
        <v>L</v>
      </c>
      <c r="N157" s="305" t="e">
        <f t="shared" si="67"/>
        <v>#DIV/0!</v>
      </c>
      <c r="O157" s="313"/>
      <c r="P157" s="304" t="str">
        <f t="shared" si="74"/>
        <v xml:space="preserve">W </v>
      </c>
      <c r="Q157" s="305" t="e">
        <f t="shared" si="68"/>
        <v>#DIV/0!</v>
      </c>
      <c r="R157" s="313"/>
      <c r="S157" s="317" t="e">
        <f t="shared" si="60"/>
        <v>#DIV/0!</v>
      </c>
      <c r="T157" s="318" t="e">
        <f t="shared" si="69"/>
        <v>#DIV/0!</v>
      </c>
      <c r="U157" s="313"/>
      <c r="V157" s="317" t="e">
        <f t="shared" si="61"/>
        <v>#DIV/0!</v>
      </c>
      <c r="W157" s="341" t="e">
        <f t="shared" si="70"/>
        <v>#DIV/0!</v>
      </c>
      <c r="X157" s="345"/>
      <c r="Y157" s="324"/>
      <c r="Z157" s="313"/>
      <c r="AA157" s="313"/>
      <c r="AB157" s="173"/>
      <c r="AC157" s="174"/>
      <c r="AD157" s="174"/>
      <c r="AE157" s="175"/>
      <c r="AF157" s="319"/>
      <c r="AG157" s="319" t="e">
        <f t="shared" si="59"/>
        <v>#DIV/0!</v>
      </c>
      <c r="AH157" s="319" t="e">
        <f t="shared" si="62"/>
        <v>#DIV/0!</v>
      </c>
      <c r="AI157" s="319" t="e">
        <f t="shared" si="71"/>
        <v>#DIV/0!</v>
      </c>
      <c r="AJ157" s="319" t="e">
        <f t="shared" si="63"/>
        <v>#DIV/0!</v>
      </c>
      <c r="AK157" s="74">
        <f t="shared" si="64"/>
        <v>0</v>
      </c>
      <c r="AL157" s="74">
        <f t="shared" si="65"/>
        <v>0</v>
      </c>
    </row>
    <row r="158" spans="1:38" ht="30" customHeight="1" x14ac:dyDescent="0.2">
      <c r="A158" s="46">
        <f t="shared" si="58"/>
        <v>143</v>
      </c>
      <c r="B158" s="165">
        <f t="shared" si="57"/>
        <v>143</v>
      </c>
      <c r="C158" s="185">
        <f t="shared" si="66"/>
        <v>-1</v>
      </c>
      <c r="D158" s="164"/>
      <c r="E158" s="322">
        <f>IF(B158='Purchase Sales'!A$22,'Purchase Sales'!C$22)+IF(Inventory!B158='Purchase Sales'!A$23,'Purchase Sales'!C$23)+IF(Inventory!B158='Purchase Sales'!A$24,'Purchase Sales'!C$24)+IF(Inventory!B158='Purchase Sales'!A$25,'Purchase Sales'!C$25)+IF(Inventory!B158='Purchase Sales'!A$26,'Purchase Sales'!C$26)+IF(Inventory!B158='Purchase Sales'!A$27,'Purchase Sales'!C$27)+IF(Inventory!B158='Purchase Sales'!A$28,'Purchase Sales'!C$28)+IF(Inventory!B158='Purchase Sales'!A$29,'Purchase Sales'!C$29)+IF(Inventory!B158='Purchase Sales'!A$30,'Purchase Sales'!C$30)+IF(Inventory!B158='Purchase Sales'!A$31,'Purchase Sales'!C$31)+IF(Inventory!B158='Purchase Sales'!A$32,'Purchase Sales'!C$32)+IF(Inventory!B158='Purchase Sales'!A$33,'Purchase Sales'!C$33)+IF(Inventory!B158='Purchase Sales'!A$34,'Purchase Sales'!C$34)+IF(Inventory!B158='Purchase Sales'!A$35,'Purchase Sales'!C$35)+IF(Inventory!B158='Purchase Sales'!A$36,'Purchase Sales'!C$36)+IF(Inventory!B158='Purchase Sales'!A$37,'Purchase Sales'!C$37)+IF(Inventory!B158='Purchase Sales'!A$38,'Purchase Sales'!C$38)+IF(Inventory!B158='Purchase Sales'!A$39,'Purchase Sales'!C$39)+IF(Inventory!B158='Purchase Sales'!A$40,'Purchase Sales'!C$40)+IF(Inventory!B158='Purchase Sales'!A$41,'Purchase Sales'!C$41)+IF(Inventory!B158='Purchase Sales'!A$42,'Purchase Sales'!C$42)</f>
        <v>0</v>
      </c>
      <c r="F158" s="330"/>
      <c r="G158" s="172"/>
      <c r="H158" s="172"/>
      <c r="I158" s="320"/>
      <c r="J158" s="304" t="e">
        <f t="shared" si="72"/>
        <v>#DIV/0!</v>
      </c>
      <c r="K158" s="331"/>
      <c r="L158" s="336"/>
      <c r="M158" s="304" t="str">
        <f t="shared" si="73"/>
        <v>L</v>
      </c>
      <c r="N158" s="305" t="e">
        <f t="shared" si="67"/>
        <v>#DIV/0!</v>
      </c>
      <c r="O158" s="313"/>
      <c r="P158" s="304" t="str">
        <f t="shared" si="74"/>
        <v xml:space="preserve">W </v>
      </c>
      <c r="Q158" s="305" t="e">
        <f t="shared" si="68"/>
        <v>#DIV/0!</v>
      </c>
      <c r="R158" s="313"/>
      <c r="S158" s="317" t="e">
        <f t="shared" si="60"/>
        <v>#DIV/0!</v>
      </c>
      <c r="T158" s="318" t="e">
        <f t="shared" si="69"/>
        <v>#DIV/0!</v>
      </c>
      <c r="U158" s="313"/>
      <c r="V158" s="317" t="e">
        <f t="shared" si="61"/>
        <v>#DIV/0!</v>
      </c>
      <c r="W158" s="341" t="e">
        <f t="shared" si="70"/>
        <v>#DIV/0!</v>
      </c>
      <c r="X158" s="345"/>
      <c r="Y158" s="324"/>
      <c r="Z158" s="313"/>
      <c r="AA158" s="313"/>
      <c r="AB158" s="173"/>
      <c r="AC158" s="174"/>
      <c r="AD158" s="174"/>
      <c r="AE158" s="175"/>
      <c r="AF158" s="319"/>
      <c r="AG158" s="319" t="e">
        <f t="shared" si="59"/>
        <v>#DIV/0!</v>
      </c>
      <c r="AH158" s="319" t="e">
        <f t="shared" si="62"/>
        <v>#DIV/0!</v>
      </c>
      <c r="AI158" s="319" t="e">
        <f t="shared" si="71"/>
        <v>#DIV/0!</v>
      </c>
      <c r="AJ158" s="319" t="e">
        <f t="shared" si="63"/>
        <v>#DIV/0!</v>
      </c>
      <c r="AK158" s="74">
        <f t="shared" si="64"/>
        <v>0</v>
      </c>
      <c r="AL158" s="74">
        <f t="shared" si="65"/>
        <v>0</v>
      </c>
    </row>
    <row r="159" spans="1:38" ht="30" customHeight="1" x14ac:dyDescent="0.2">
      <c r="A159" s="46">
        <f t="shared" si="58"/>
        <v>144</v>
      </c>
      <c r="B159" s="165">
        <f t="shared" si="57"/>
        <v>144</v>
      </c>
      <c r="C159" s="185">
        <f t="shared" si="66"/>
        <v>-1</v>
      </c>
      <c r="D159" s="164"/>
      <c r="E159" s="322">
        <f>IF(B159='Purchase Sales'!A$22,'Purchase Sales'!C$22)+IF(Inventory!B159='Purchase Sales'!A$23,'Purchase Sales'!C$23)+IF(Inventory!B159='Purchase Sales'!A$24,'Purchase Sales'!C$24)+IF(Inventory!B159='Purchase Sales'!A$25,'Purchase Sales'!C$25)+IF(Inventory!B159='Purchase Sales'!A$26,'Purchase Sales'!C$26)+IF(Inventory!B159='Purchase Sales'!A$27,'Purchase Sales'!C$27)+IF(Inventory!B159='Purchase Sales'!A$28,'Purchase Sales'!C$28)+IF(Inventory!B159='Purchase Sales'!A$29,'Purchase Sales'!C$29)+IF(Inventory!B159='Purchase Sales'!A$30,'Purchase Sales'!C$30)+IF(Inventory!B159='Purchase Sales'!A$31,'Purchase Sales'!C$31)+IF(Inventory!B159='Purchase Sales'!A$32,'Purchase Sales'!C$32)+IF(Inventory!B159='Purchase Sales'!A$33,'Purchase Sales'!C$33)+IF(Inventory!B159='Purchase Sales'!A$34,'Purchase Sales'!C$34)+IF(Inventory!B159='Purchase Sales'!A$35,'Purchase Sales'!C$35)+IF(Inventory!B159='Purchase Sales'!A$36,'Purchase Sales'!C$36)+IF(Inventory!B159='Purchase Sales'!A$37,'Purchase Sales'!C$37)+IF(Inventory!B159='Purchase Sales'!A$38,'Purchase Sales'!C$38)+IF(Inventory!B159='Purchase Sales'!A$39,'Purchase Sales'!C$39)+IF(Inventory!B159='Purchase Sales'!A$40,'Purchase Sales'!C$40)+IF(Inventory!B159='Purchase Sales'!A$41,'Purchase Sales'!C$41)+IF(Inventory!B159='Purchase Sales'!A$42,'Purchase Sales'!C$42)</f>
        <v>0</v>
      </c>
      <c r="F159" s="330"/>
      <c r="G159" s="172"/>
      <c r="H159" s="172"/>
      <c r="I159" s="320"/>
      <c r="J159" s="304" t="e">
        <f t="shared" si="72"/>
        <v>#DIV/0!</v>
      </c>
      <c r="K159" s="331"/>
      <c r="L159" s="336"/>
      <c r="M159" s="304" t="str">
        <f t="shared" si="73"/>
        <v>L</v>
      </c>
      <c r="N159" s="305" t="e">
        <f t="shared" si="67"/>
        <v>#DIV/0!</v>
      </c>
      <c r="O159" s="313"/>
      <c r="P159" s="304" t="str">
        <f t="shared" si="74"/>
        <v xml:space="preserve">W </v>
      </c>
      <c r="Q159" s="305" t="e">
        <f t="shared" si="68"/>
        <v>#DIV/0!</v>
      </c>
      <c r="R159" s="313"/>
      <c r="S159" s="317" t="e">
        <f t="shared" si="60"/>
        <v>#DIV/0!</v>
      </c>
      <c r="T159" s="318" t="e">
        <f t="shared" si="69"/>
        <v>#DIV/0!</v>
      </c>
      <c r="U159" s="313"/>
      <c r="V159" s="317" t="e">
        <f t="shared" si="61"/>
        <v>#DIV/0!</v>
      </c>
      <c r="W159" s="341" t="e">
        <f t="shared" si="70"/>
        <v>#DIV/0!</v>
      </c>
      <c r="X159" s="345"/>
      <c r="Y159" s="324"/>
      <c r="Z159" s="313"/>
      <c r="AA159" s="313"/>
      <c r="AB159" s="173"/>
      <c r="AC159" s="174"/>
      <c r="AD159" s="174"/>
      <c r="AE159" s="175"/>
      <c r="AF159" s="319"/>
      <c r="AG159" s="319" t="e">
        <f t="shared" si="59"/>
        <v>#DIV/0!</v>
      </c>
      <c r="AH159" s="319" t="e">
        <f t="shared" si="62"/>
        <v>#DIV/0!</v>
      </c>
      <c r="AI159" s="319" t="e">
        <f t="shared" si="71"/>
        <v>#DIV/0!</v>
      </c>
      <c r="AJ159" s="319" t="e">
        <f t="shared" si="63"/>
        <v>#DIV/0!</v>
      </c>
      <c r="AK159" s="74">
        <f t="shared" si="64"/>
        <v>0</v>
      </c>
      <c r="AL159" s="74">
        <f t="shared" si="65"/>
        <v>0</v>
      </c>
    </row>
    <row r="160" spans="1:38" ht="30" customHeight="1" x14ac:dyDescent="0.2">
      <c r="A160" s="46">
        <f t="shared" si="58"/>
        <v>145</v>
      </c>
      <c r="B160" s="165">
        <f t="shared" si="57"/>
        <v>145</v>
      </c>
      <c r="C160" s="185">
        <f t="shared" si="66"/>
        <v>-1</v>
      </c>
      <c r="D160" s="164"/>
      <c r="E160" s="322">
        <f>IF(B160='Purchase Sales'!A$22,'Purchase Sales'!C$22)+IF(Inventory!B160='Purchase Sales'!A$23,'Purchase Sales'!C$23)+IF(Inventory!B160='Purchase Sales'!A$24,'Purchase Sales'!C$24)+IF(Inventory!B160='Purchase Sales'!A$25,'Purchase Sales'!C$25)+IF(Inventory!B160='Purchase Sales'!A$26,'Purchase Sales'!C$26)+IF(Inventory!B160='Purchase Sales'!A$27,'Purchase Sales'!C$27)+IF(Inventory!B160='Purchase Sales'!A$28,'Purchase Sales'!C$28)+IF(Inventory!B160='Purchase Sales'!A$29,'Purchase Sales'!C$29)+IF(Inventory!B160='Purchase Sales'!A$30,'Purchase Sales'!C$30)+IF(Inventory!B160='Purchase Sales'!A$31,'Purchase Sales'!C$31)+IF(Inventory!B160='Purchase Sales'!A$32,'Purchase Sales'!C$32)+IF(Inventory!B160='Purchase Sales'!A$33,'Purchase Sales'!C$33)+IF(Inventory!B160='Purchase Sales'!A$34,'Purchase Sales'!C$34)+IF(Inventory!B160='Purchase Sales'!A$35,'Purchase Sales'!C$35)+IF(Inventory!B160='Purchase Sales'!A$36,'Purchase Sales'!C$36)+IF(Inventory!B160='Purchase Sales'!A$37,'Purchase Sales'!C$37)+IF(Inventory!B160='Purchase Sales'!A$38,'Purchase Sales'!C$38)+IF(Inventory!B160='Purchase Sales'!A$39,'Purchase Sales'!C$39)+IF(Inventory!B160='Purchase Sales'!A$40,'Purchase Sales'!C$40)+IF(Inventory!B160='Purchase Sales'!A$41,'Purchase Sales'!C$41)+IF(Inventory!B160='Purchase Sales'!A$42,'Purchase Sales'!C$42)</f>
        <v>0</v>
      </c>
      <c r="F160" s="330"/>
      <c r="G160" s="172"/>
      <c r="H160" s="172"/>
      <c r="I160" s="320"/>
      <c r="J160" s="304" t="e">
        <f t="shared" si="72"/>
        <v>#DIV/0!</v>
      </c>
      <c r="K160" s="331"/>
      <c r="L160" s="336"/>
      <c r="M160" s="304" t="str">
        <f t="shared" si="73"/>
        <v>L</v>
      </c>
      <c r="N160" s="305" t="e">
        <f t="shared" si="67"/>
        <v>#DIV/0!</v>
      </c>
      <c r="O160" s="313"/>
      <c r="P160" s="304" t="str">
        <f t="shared" si="74"/>
        <v xml:space="preserve">W </v>
      </c>
      <c r="Q160" s="305" t="e">
        <f t="shared" si="68"/>
        <v>#DIV/0!</v>
      </c>
      <c r="R160" s="313"/>
      <c r="S160" s="317" t="e">
        <f t="shared" si="60"/>
        <v>#DIV/0!</v>
      </c>
      <c r="T160" s="318" t="e">
        <f t="shared" si="69"/>
        <v>#DIV/0!</v>
      </c>
      <c r="U160" s="313"/>
      <c r="V160" s="317" t="e">
        <f t="shared" si="61"/>
        <v>#DIV/0!</v>
      </c>
      <c r="W160" s="341" t="e">
        <f t="shared" si="70"/>
        <v>#DIV/0!</v>
      </c>
      <c r="X160" s="345"/>
      <c r="Y160" s="324"/>
      <c r="Z160" s="313"/>
      <c r="AA160" s="313"/>
      <c r="AB160" s="173"/>
      <c r="AC160" s="174"/>
      <c r="AD160" s="174"/>
      <c r="AE160" s="175"/>
      <c r="AF160" s="319"/>
      <c r="AG160" s="319" t="e">
        <f t="shared" si="59"/>
        <v>#DIV/0!</v>
      </c>
      <c r="AH160" s="319" t="e">
        <f t="shared" si="62"/>
        <v>#DIV/0!</v>
      </c>
      <c r="AI160" s="319" t="e">
        <f t="shared" si="71"/>
        <v>#DIV/0!</v>
      </c>
      <c r="AJ160" s="319" t="e">
        <f t="shared" si="63"/>
        <v>#DIV/0!</v>
      </c>
      <c r="AK160" s="74">
        <f t="shared" si="64"/>
        <v>0</v>
      </c>
      <c r="AL160" s="74">
        <f t="shared" si="65"/>
        <v>0</v>
      </c>
    </row>
    <row r="161" spans="1:38" ht="30" customHeight="1" x14ac:dyDescent="0.2">
      <c r="A161" s="46">
        <f t="shared" si="58"/>
        <v>146</v>
      </c>
      <c r="B161" s="165">
        <f t="shared" si="57"/>
        <v>146</v>
      </c>
      <c r="C161" s="185">
        <f t="shared" si="66"/>
        <v>-1</v>
      </c>
      <c r="D161" s="164"/>
      <c r="E161" s="322">
        <f>IF(B161='Purchase Sales'!A$22,'Purchase Sales'!C$22)+IF(Inventory!B161='Purchase Sales'!A$23,'Purchase Sales'!C$23)+IF(Inventory!B161='Purchase Sales'!A$24,'Purchase Sales'!C$24)+IF(Inventory!B161='Purchase Sales'!A$25,'Purchase Sales'!C$25)+IF(Inventory!B161='Purchase Sales'!A$26,'Purchase Sales'!C$26)+IF(Inventory!B161='Purchase Sales'!A$27,'Purchase Sales'!C$27)+IF(Inventory!B161='Purchase Sales'!A$28,'Purchase Sales'!C$28)+IF(Inventory!B161='Purchase Sales'!A$29,'Purchase Sales'!C$29)+IF(Inventory!B161='Purchase Sales'!A$30,'Purchase Sales'!C$30)+IF(Inventory!B161='Purchase Sales'!A$31,'Purchase Sales'!C$31)+IF(Inventory!B161='Purchase Sales'!A$32,'Purchase Sales'!C$32)+IF(Inventory!B161='Purchase Sales'!A$33,'Purchase Sales'!C$33)+IF(Inventory!B161='Purchase Sales'!A$34,'Purchase Sales'!C$34)+IF(Inventory!B161='Purchase Sales'!A$35,'Purchase Sales'!C$35)+IF(Inventory!B161='Purchase Sales'!A$36,'Purchase Sales'!C$36)+IF(Inventory!B161='Purchase Sales'!A$37,'Purchase Sales'!C$37)+IF(Inventory!B161='Purchase Sales'!A$38,'Purchase Sales'!C$38)+IF(Inventory!B161='Purchase Sales'!A$39,'Purchase Sales'!C$39)+IF(Inventory!B161='Purchase Sales'!A$40,'Purchase Sales'!C$40)+IF(Inventory!B161='Purchase Sales'!A$41,'Purchase Sales'!C$41)+IF(Inventory!B161='Purchase Sales'!A$42,'Purchase Sales'!C$42)</f>
        <v>0</v>
      </c>
      <c r="F161" s="330"/>
      <c r="G161" s="172"/>
      <c r="H161" s="172"/>
      <c r="I161" s="320"/>
      <c r="J161" s="304" t="e">
        <f t="shared" si="72"/>
        <v>#DIV/0!</v>
      </c>
      <c r="K161" s="331"/>
      <c r="L161" s="336"/>
      <c r="M161" s="304" t="str">
        <f t="shared" si="73"/>
        <v>L</v>
      </c>
      <c r="N161" s="305" t="e">
        <f t="shared" si="67"/>
        <v>#DIV/0!</v>
      </c>
      <c r="O161" s="313"/>
      <c r="P161" s="304" t="str">
        <f t="shared" si="74"/>
        <v xml:space="preserve">W </v>
      </c>
      <c r="Q161" s="305" t="e">
        <f t="shared" si="68"/>
        <v>#DIV/0!</v>
      </c>
      <c r="R161" s="313"/>
      <c r="S161" s="317" t="e">
        <f t="shared" si="60"/>
        <v>#DIV/0!</v>
      </c>
      <c r="T161" s="318" t="e">
        <f t="shared" si="69"/>
        <v>#DIV/0!</v>
      </c>
      <c r="U161" s="313"/>
      <c r="V161" s="317" t="e">
        <f t="shared" si="61"/>
        <v>#DIV/0!</v>
      </c>
      <c r="W161" s="341" t="e">
        <f t="shared" si="70"/>
        <v>#DIV/0!</v>
      </c>
      <c r="X161" s="345"/>
      <c r="Y161" s="324"/>
      <c r="Z161" s="313"/>
      <c r="AA161" s="313"/>
      <c r="AB161" s="173"/>
      <c r="AC161" s="174"/>
      <c r="AD161" s="174"/>
      <c r="AE161" s="175"/>
      <c r="AF161" s="319"/>
      <c r="AG161" s="319" t="e">
        <f t="shared" si="59"/>
        <v>#DIV/0!</v>
      </c>
      <c r="AH161" s="319" t="e">
        <f t="shared" si="62"/>
        <v>#DIV/0!</v>
      </c>
      <c r="AI161" s="319" t="e">
        <f t="shared" si="71"/>
        <v>#DIV/0!</v>
      </c>
      <c r="AJ161" s="319" t="e">
        <f t="shared" si="63"/>
        <v>#DIV/0!</v>
      </c>
      <c r="AK161" s="74">
        <f t="shared" si="64"/>
        <v>0</v>
      </c>
      <c r="AL161" s="74">
        <f t="shared" si="65"/>
        <v>0</v>
      </c>
    </row>
    <row r="162" spans="1:38" ht="30" customHeight="1" x14ac:dyDescent="0.2">
      <c r="A162" s="46">
        <f t="shared" si="58"/>
        <v>147</v>
      </c>
      <c r="B162" s="165">
        <f t="shared" si="57"/>
        <v>147</v>
      </c>
      <c r="C162" s="185">
        <f t="shared" si="66"/>
        <v>-1</v>
      </c>
      <c r="D162" s="164"/>
      <c r="E162" s="322">
        <f>IF(B162='Purchase Sales'!A$22,'Purchase Sales'!C$22)+IF(Inventory!B162='Purchase Sales'!A$23,'Purchase Sales'!C$23)+IF(Inventory!B162='Purchase Sales'!A$24,'Purchase Sales'!C$24)+IF(Inventory!B162='Purchase Sales'!A$25,'Purchase Sales'!C$25)+IF(Inventory!B162='Purchase Sales'!A$26,'Purchase Sales'!C$26)+IF(Inventory!B162='Purchase Sales'!A$27,'Purchase Sales'!C$27)+IF(Inventory!B162='Purchase Sales'!A$28,'Purchase Sales'!C$28)+IF(Inventory!B162='Purchase Sales'!A$29,'Purchase Sales'!C$29)+IF(Inventory!B162='Purchase Sales'!A$30,'Purchase Sales'!C$30)+IF(Inventory!B162='Purchase Sales'!A$31,'Purchase Sales'!C$31)+IF(Inventory!B162='Purchase Sales'!A$32,'Purchase Sales'!C$32)+IF(Inventory!B162='Purchase Sales'!A$33,'Purchase Sales'!C$33)+IF(Inventory!B162='Purchase Sales'!A$34,'Purchase Sales'!C$34)+IF(Inventory!B162='Purchase Sales'!A$35,'Purchase Sales'!C$35)+IF(Inventory!B162='Purchase Sales'!A$36,'Purchase Sales'!C$36)+IF(Inventory!B162='Purchase Sales'!A$37,'Purchase Sales'!C$37)+IF(Inventory!B162='Purchase Sales'!A$38,'Purchase Sales'!C$38)+IF(Inventory!B162='Purchase Sales'!A$39,'Purchase Sales'!C$39)+IF(Inventory!B162='Purchase Sales'!A$40,'Purchase Sales'!C$40)+IF(Inventory!B162='Purchase Sales'!A$41,'Purchase Sales'!C$41)+IF(Inventory!B162='Purchase Sales'!A$42,'Purchase Sales'!C$42)</f>
        <v>0</v>
      </c>
      <c r="F162" s="330"/>
      <c r="G162" s="172"/>
      <c r="H162" s="172"/>
      <c r="I162" s="320"/>
      <c r="J162" s="304" t="e">
        <f t="shared" si="72"/>
        <v>#DIV/0!</v>
      </c>
      <c r="K162" s="331"/>
      <c r="L162" s="336"/>
      <c r="M162" s="304" t="str">
        <f t="shared" si="73"/>
        <v>L</v>
      </c>
      <c r="N162" s="305" t="e">
        <f t="shared" si="67"/>
        <v>#DIV/0!</v>
      </c>
      <c r="O162" s="313"/>
      <c r="P162" s="304" t="str">
        <f t="shared" si="74"/>
        <v xml:space="preserve">W </v>
      </c>
      <c r="Q162" s="305" t="e">
        <f t="shared" si="68"/>
        <v>#DIV/0!</v>
      </c>
      <c r="R162" s="313"/>
      <c r="S162" s="317" t="e">
        <f t="shared" si="60"/>
        <v>#DIV/0!</v>
      </c>
      <c r="T162" s="318" t="e">
        <f t="shared" si="69"/>
        <v>#DIV/0!</v>
      </c>
      <c r="U162" s="313"/>
      <c r="V162" s="317" t="e">
        <f t="shared" si="61"/>
        <v>#DIV/0!</v>
      </c>
      <c r="W162" s="341" t="e">
        <f t="shared" si="70"/>
        <v>#DIV/0!</v>
      </c>
      <c r="X162" s="345"/>
      <c r="Y162" s="324"/>
      <c r="Z162" s="313"/>
      <c r="AA162" s="313"/>
      <c r="AB162" s="173"/>
      <c r="AC162" s="174"/>
      <c r="AD162" s="174"/>
      <c r="AE162" s="175"/>
      <c r="AF162" s="319"/>
      <c r="AG162" s="319" t="e">
        <f t="shared" si="59"/>
        <v>#DIV/0!</v>
      </c>
      <c r="AH162" s="319" t="e">
        <f t="shared" si="62"/>
        <v>#DIV/0!</v>
      </c>
      <c r="AI162" s="319" t="e">
        <f t="shared" si="71"/>
        <v>#DIV/0!</v>
      </c>
      <c r="AJ162" s="319" t="e">
        <f t="shared" si="63"/>
        <v>#DIV/0!</v>
      </c>
      <c r="AK162" s="74">
        <f t="shared" si="64"/>
        <v>0</v>
      </c>
      <c r="AL162" s="74">
        <f t="shared" si="65"/>
        <v>0</v>
      </c>
    </row>
    <row r="163" spans="1:38" ht="30" customHeight="1" x14ac:dyDescent="0.2">
      <c r="A163" s="46">
        <f t="shared" si="58"/>
        <v>148</v>
      </c>
      <c r="B163" s="165">
        <f t="shared" si="57"/>
        <v>148</v>
      </c>
      <c r="C163" s="185">
        <f t="shared" si="66"/>
        <v>-1</v>
      </c>
      <c r="D163" s="164"/>
      <c r="E163" s="322">
        <f>IF(B163='Purchase Sales'!A$22,'Purchase Sales'!C$22)+IF(Inventory!B163='Purchase Sales'!A$23,'Purchase Sales'!C$23)+IF(Inventory!B163='Purchase Sales'!A$24,'Purchase Sales'!C$24)+IF(Inventory!B163='Purchase Sales'!A$25,'Purchase Sales'!C$25)+IF(Inventory!B163='Purchase Sales'!A$26,'Purchase Sales'!C$26)+IF(Inventory!B163='Purchase Sales'!A$27,'Purchase Sales'!C$27)+IF(Inventory!B163='Purchase Sales'!A$28,'Purchase Sales'!C$28)+IF(Inventory!B163='Purchase Sales'!A$29,'Purchase Sales'!C$29)+IF(Inventory!B163='Purchase Sales'!A$30,'Purchase Sales'!C$30)+IF(Inventory!B163='Purchase Sales'!A$31,'Purchase Sales'!C$31)+IF(Inventory!B163='Purchase Sales'!A$32,'Purchase Sales'!C$32)+IF(Inventory!B163='Purchase Sales'!A$33,'Purchase Sales'!C$33)+IF(Inventory!B163='Purchase Sales'!A$34,'Purchase Sales'!C$34)+IF(Inventory!B163='Purchase Sales'!A$35,'Purchase Sales'!C$35)+IF(Inventory!B163='Purchase Sales'!A$36,'Purchase Sales'!C$36)+IF(Inventory!B163='Purchase Sales'!A$37,'Purchase Sales'!C$37)+IF(Inventory!B163='Purchase Sales'!A$38,'Purchase Sales'!C$38)+IF(Inventory!B163='Purchase Sales'!A$39,'Purchase Sales'!C$39)+IF(Inventory!B163='Purchase Sales'!A$40,'Purchase Sales'!C$40)+IF(Inventory!B163='Purchase Sales'!A$41,'Purchase Sales'!C$41)+IF(Inventory!B163='Purchase Sales'!A$42,'Purchase Sales'!C$42)</f>
        <v>0</v>
      </c>
      <c r="F163" s="330"/>
      <c r="G163" s="172"/>
      <c r="H163" s="172"/>
      <c r="I163" s="320"/>
      <c r="J163" s="304" t="e">
        <f t="shared" si="72"/>
        <v>#DIV/0!</v>
      </c>
      <c r="K163" s="331"/>
      <c r="L163" s="336"/>
      <c r="M163" s="304" t="str">
        <f t="shared" si="73"/>
        <v>L</v>
      </c>
      <c r="N163" s="305" t="e">
        <f t="shared" si="67"/>
        <v>#DIV/0!</v>
      </c>
      <c r="O163" s="313"/>
      <c r="P163" s="304" t="str">
        <f t="shared" si="74"/>
        <v xml:space="preserve">W </v>
      </c>
      <c r="Q163" s="305" t="e">
        <f t="shared" si="68"/>
        <v>#DIV/0!</v>
      </c>
      <c r="R163" s="313"/>
      <c r="S163" s="317" t="e">
        <f t="shared" si="60"/>
        <v>#DIV/0!</v>
      </c>
      <c r="T163" s="318" t="e">
        <f t="shared" si="69"/>
        <v>#DIV/0!</v>
      </c>
      <c r="U163" s="313"/>
      <c r="V163" s="317" t="e">
        <f t="shared" si="61"/>
        <v>#DIV/0!</v>
      </c>
      <c r="W163" s="341" t="e">
        <f t="shared" si="70"/>
        <v>#DIV/0!</v>
      </c>
      <c r="X163" s="345"/>
      <c r="Y163" s="324"/>
      <c r="Z163" s="313"/>
      <c r="AA163" s="313"/>
      <c r="AB163" s="173"/>
      <c r="AC163" s="174"/>
      <c r="AD163" s="174"/>
      <c r="AE163" s="175"/>
      <c r="AF163" s="319"/>
      <c r="AG163" s="319" t="e">
        <f t="shared" si="59"/>
        <v>#DIV/0!</v>
      </c>
      <c r="AH163" s="319" t="e">
        <f t="shared" si="62"/>
        <v>#DIV/0!</v>
      </c>
      <c r="AI163" s="319" t="e">
        <f t="shared" si="71"/>
        <v>#DIV/0!</v>
      </c>
      <c r="AJ163" s="319" t="e">
        <f t="shared" si="63"/>
        <v>#DIV/0!</v>
      </c>
      <c r="AK163" s="74">
        <f t="shared" si="64"/>
        <v>0</v>
      </c>
      <c r="AL163" s="74">
        <f t="shared" si="65"/>
        <v>0</v>
      </c>
    </row>
    <row r="164" spans="1:38" ht="30" customHeight="1" x14ac:dyDescent="0.2">
      <c r="A164" s="46">
        <f t="shared" si="58"/>
        <v>149</v>
      </c>
      <c r="B164" s="165">
        <f t="shared" si="57"/>
        <v>149</v>
      </c>
      <c r="C164" s="185">
        <f t="shared" si="66"/>
        <v>-1</v>
      </c>
      <c r="D164" s="164"/>
      <c r="E164" s="322">
        <f>IF(B164='Purchase Sales'!A$22,'Purchase Sales'!C$22)+IF(Inventory!B164='Purchase Sales'!A$23,'Purchase Sales'!C$23)+IF(Inventory!B164='Purchase Sales'!A$24,'Purchase Sales'!C$24)+IF(Inventory!B164='Purchase Sales'!A$25,'Purchase Sales'!C$25)+IF(Inventory!B164='Purchase Sales'!A$26,'Purchase Sales'!C$26)+IF(Inventory!B164='Purchase Sales'!A$27,'Purchase Sales'!C$27)+IF(Inventory!B164='Purchase Sales'!A$28,'Purchase Sales'!C$28)+IF(Inventory!B164='Purchase Sales'!A$29,'Purchase Sales'!C$29)+IF(Inventory!B164='Purchase Sales'!A$30,'Purchase Sales'!C$30)+IF(Inventory!B164='Purchase Sales'!A$31,'Purchase Sales'!C$31)+IF(Inventory!B164='Purchase Sales'!A$32,'Purchase Sales'!C$32)+IF(Inventory!B164='Purchase Sales'!A$33,'Purchase Sales'!C$33)+IF(Inventory!B164='Purchase Sales'!A$34,'Purchase Sales'!C$34)+IF(Inventory!B164='Purchase Sales'!A$35,'Purchase Sales'!C$35)+IF(Inventory!B164='Purchase Sales'!A$36,'Purchase Sales'!C$36)+IF(Inventory!B164='Purchase Sales'!A$37,'Purchase Sales'!C$37)+IF(Inventory!B164='Purchase Sales'!A$38,'Purchase Sales'!C$38)+IF(Inventory!B164='Purchase Sales'!A$39,'Purchase Sales'!C$39)+IF(Inventory!B164='Purchase Sales'!A$40,'Purchase Sales'!C$40)+IF(Inventory!B164='Purchase Sales'!A$41,'Purchase Sales'!C$41)+IF(Inventory!B164='Purchase Sales'!A$42,'Purchase Sales'!C$42)</f>
        <v>0</v>
      </c>
      <c r="F164" s="330"/>
      <c r="G164" s="172"/>
      <c r="H164" s="172"/>
      <c r="I164" s="320"/>
      <c r="J164" s="304" t="e">
        <f t="shared" si="72"/>
        <v>#DIV/0!</v>
      </c>
      <c r="K164" s="331"/>
      <c r="L164" s="336"/>
      <c r="M164" s="304" t="str">
        <f t="shared" si="73"/>
        <v>L</v>
      </c>
      <c r="N164" s="305" t="e">
        <f t="shared" si="67"/>
        <v>#DIV/0!</v>
      </c>
      <c r="O164" s="313"/>
      <c r="P164" s="304" t="str">
        <f t="shared" si="74"/>
        <v xml:space="preserve">W </v>
      </c>
      <c r="Q164" s="305" t="e">
        <f t="shared" si="68"/>
        <v>#DIV/0!</v>
      </c>
      <c r="R164" s="313"/>
      <c r="S164" s="317" t="e">
        <f t="shared" si="60"/>
        <v>#DIV/0!</v>
      </c>
      <c r="T164" s="318" t="e">
        <f t="shared" si="69"/>
        <v>#DIV/0!</v>
      </c>
      <c r="U164" s="313"/>
      <c r="V164" s="317" t="e">
        <f t="shared" si="61"/>
        <v>#DIV/0!</v>
      </c>
      <c r="W164" s="341" t="e">
        <f t="shared" si="70"/>
        <v>#DIV/0!</v>
      </c>
      <c r="X164" s="345"/>
      <c r="Y164" s="324"/>
      <c r="Z164" s="313"/>
      <c r="AA164" s="313"/>
      <c r="AB164" s="173"/>
      <c r="AC164" s="174"/>
      <c r="AD164" s="174"/>
      <c r="AE164" s="175"/>
      <c r="AF164" s="319"/>
      <c r="AG164" s="319" t="e">
        <f t="shared" si="59"/>
        <v>#DIV/0!</v>
      </c>
      <c r="AH164" s="319" t="e">
        <f t="shared" si="62"/>
        <v>#DIV/0!</v>
      </c>
      <c r="AI164" s="319" t="e">
        <f t="shared" si="71"/>
        <v>#DIV/0!</v>
      </c>
      <c r="AJ164" s="319" t="e">
        <f t="shared" si="63"/>
        <v>#DIV/0!</v>
      </c>
      <c r="AK164" s="74">
        <f t="shared" si="64"/>
        <v>0</v>
      </c>
      <c r="AL164" s="74">
        <f t="shared" si="65"/>
        <v>0</v>
      </c>
    </row>
    <row r="165" spans="1:38" ht="30" customHeight="1" thickBot="1" x14ac:dyDescent="0.25">
      <c r="A165" s="46">
        <f t="shared" si="58"/>
        <v>150</v>
      </c>
      <c r="B165" s="165">
        <f t="shared" si="57"/>
        <v>150</v>
      </c>
      <c r="C165" s="185">
        <f t="shared" si="66"/>
        <v>-1</v>
      </c>
      <c r="D165" s="164"/>
      <c r="E165" s="322">
        <f>IF(B165='Purchase Sales'!A$22,'Purchase Sales'!C$22)+IF(Inventory!B165='Purchase Sales'!A$23,'Purchase Sales'!C$23)+IF(Inventory!B165='Purchase Sales'!A$24,'Purchase Sales'!C$24)+IF(Inventory!B165='Purchase Sales'!A$25,'Purchase Sales'!C$25)+IF(Inventory!B165='Purchase Sales'!A$26,'Purchase Sales'!C$26)+IF(Inventory!B165='Purchase Sales'!A$27,'Purchase Sales'!C$27)+IF(Inventory!B165='Purchase Sales'!A$28,'Purchase Sales'!C$28)+IF(Inventory!B165='Purchase Sales'!A$29,'Purchase Sales'!C$29)+IF(Inventory!B165='Purchase Sales'!A$30,'Purchase Sales'!C$30)+IF(Inventory!B165='Purchase Sales'!A$31,'Purchase Sales'!C$31)+IF(Inventory!B165='Purchase Sales'!A$32,'Purchase Sales'!C$32)+IF(Inventory!B165='Purchase Sales'!A$33,'Purchase Sales'!C$33)+IF(Inventory!B165='Purchase Sales'!A$34,'Purchase Sales'!C$34)+IF(Inventory!B165='Purchase Sales'!A$35,'Purchase Sales'!C$35)+IF(Inventory!B165='Purchase Sales'!A$36,'Purchase Sales'!C$36)+IF(Inventory!B165='Purchase Sales'!A$37,'Purchase Sales'!C$37)+IF(Inventory!B165='Purchase Sales'!A$38,'Purchase Sales'!C$38)+IF(Inventory!B165='Purchase Sales'!A$39,'Purchase Sales'!C$39)+IF(Inventory!B165='Purchase Sales'!A$40,'Purchase Sales'!C$40)+IF(Inventory!B165='Purchase Sales'!A$41,'Purchase Sales'!C$41)+IF(Inventory!B165='Purchase Sales'!A$42,'Purchase Sales'!C$42)</f>
        <v>0</v>
      </c>
      <c r="F165" s="332"/>
      <c r="G165" s="333"/>
      <c r="H165" s="333"/>
      <c r="I165" s="334"/>
      <c r="J165" s="304" t="e">
        <f t="shared" si="72"/>
        <v>#DIV/0!</v>
      </c>
      <c r="K165" s="335"/>
      <c r="L165" s="337"/>
      <c r="M165" s="304" t="str">
        <f t="shared" si="73"/>
        <v>L</v>
      </c>
      <c r="N165" s="305" t="e">
        <f t="shared" si="67"/>
        <v>#DIV/0!</v>
      </c>
      <c r="O165" s="338"/>
      <c r="P165" s="304" t="str">
        <f t="shared" si="74"/>
        <v xml:space="preserve">W </v>
      </c>
      <c r="Q165" s="305" t="e">
        <f t="shared" si="68"/>
        <v>#DIV/0!</v>
      </c>
      <c r="R165" s="338"/>
      <c r="S165" s="317" t="e">
        <f t="shared" si="60"/>
        <v>#DIV/0!</v>
      </c>
      <c r="T165" s="339" t="e">
        <f t="shared" si="69"/>
        <v>#DIV/0!</v>
      </c>
      <c r="U165" s="338"/>
      <c r="V165" s="317" t="e">
        <f t="shared" si="61"/>
        <v>#DIV/0!</v>
      </c>
      <c r="W165" s="342" t="e">
        <f t="shared" si="70"/>
        <v>#DIV/0!</v>
      </c>
      <c r="X165" s="346"/>
      <c r="Y165" s="324"/>
      <c r="Z165" s="313"/>
      <c r="AA165" s="313"/>
      <c r="AB165" s="176"/>
      <c r="AC165" s="177"/>
      <c r="AD165" s="177"/>
      <c r="AE165" s="178"/>
      <c r="AF165" s="319"/>
      <c r="AG165" s="319" t="e">
        <f t="shared" si="59"/>
        <v>#DIV/0!</v>
      </c>
      <c r="AH165" s="319" t="e">
        <f t="shared" si="62"/>
        <v>#DIV/0!</v>
      </c>
      <c r="AI165" s="319" t="e">
        <f t="shared" si="71"/>
        <v>#DIV/0!</v>
      </c>
      <c r="AJ165" s="319" t="e">
        <f t="shared" si="63"/>
        <v>#DIV/0!</v>
      </c>
      <c r="AK165" s="74">
        <f t="shared" si="64"/>
        <v>0</v>
      </c>
      <c r="AL165" s="74">
        <f t="shared" si="65"/>
        <v>0</v>
      </c>
    </row>
    <row r="166" spans="1:38" ht="30" customHeight="1" x14ac:dyDescent="0.2">
      <c r="A166" s="180"/>
      <c r="B166" s="181"/>
      <c r="C166" s="182"/>
      <c r="D166" s="182"/>
      <c r="E166" s="183"/>
      <c r="F166" s="183"/>
      <c r="G166" s="184"/>
      <c r="H166" s="184"/>
      <c r="I166" s="184"/>
      <c r="J166" s="184"/>
      <c r="K166" s="182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>
        <f>SUM(X15:X165)</f>
        <v>28</v>
      </c>
      <c r="Y166" s="184"/>
      <c r="Z166" s="184"/>
      <c r="AA166" s="184"/>
      <c r="AB166" s="184"/>
      <c r="AC166" s="184"/>
      <c r="AD166" s="184"/>
      <c r="AE166" s="184"/>
      <c r="AF166" s="319" t="e">
        <f>SUM(AF15:AF165)</f>
        <v>#DIV/0!</v>
      </c>
      <c r="AG166" s="319" t="e">
        <f t="shared" ref="AG166:AL166" si="75">SUM(AG15:AG165)</f>
        <v>#DIV/0!</v>
      </c>
      <c r="AH166" s="319" t="e">
        <f t="shared" si="75"/>
        <v>#DIV/0!</v>
      </c>
      <c r="AI166" s="232" t="e">
        <f t="shared" si="75"/>
        <v>#DIV/0!</v>
      </c>
      <c r="AJ166" s="232" t="e">
        <f t="shared" si="75"/>
        <v>#DIV/0!</v>
      </c>
      <c r="AK166" s="232">
        <f t="shared" si="75"/>
        <v>0</v>
      </c>
      <c r="AL166" s="232">
        <f t="shared" si="75"/>
        <v>0</v>
      </c>
    </row>
    <row r="167" spans="1:38" ht="30" customHeight="1" x14ac:dyDescent="0.2">
      <c r="C167" s="179">
        <f>C165</f>
        <v>-1</v>
      </c>
      <c r="D167" s="179">
        <f>SUM(D15:D165)</f>
        <v>0</v>
      </c>
      <c r="E167" s="179">
        <f>SUM(E15:E166)</f>
        <v>0</v>
      </c>
      <c r="K167" s="182">
        <f>K165</f>
        <v>0</v>
      </c>
    </row>
    <row r="168" spans="1:38" ht="30" customHeight="1" x14ac:dyDescent="0.2">
      <c r="E168" s="74"/>
      <c r="K168" s="2" t="e">
        <f>K167/H1</f>
        <v>#DIV/0!</v>
      </c>
      <c r="L168" s="74" t="s">
        <v>93</v>
      </c>
    </row>
    <row r="171" spans="1:38" x14ac:dyDescent="0.2">
      <c r="D171" s="74"/>
      <c r="G171" s="179"/>
      <c r="H171" s="179"/>
      <c r="I171" s="179"/>
      <c r="J171" s="179"/>
    </row>
  </sheetData>
  <sheetProtection formatColumns="0"/>
  <mergeCells count="1">
    <mergeCell ref="AB13:AE14"/>
  </mergeCells>
  <pageMargins left="0.70866141732283472" right="0.70866141732283472" top="0.74803149606299213" bottom="0.74803149606299213" header="0.31496062992125984" footer="0.31496062992125984"/>
  <pageSetup scale="37" fitToHeight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2"/>
  <sheetViews>
    <sheetView zoomScaleNormal="100" workbookViewId="0">
      <selection activeCell="D29" sqref="D29"/>
    </sheetView>
  </sheetViews>
  <sheetFormatPr defaultRowHeight="12.75" x14ac:dyDescent="0.2"/>
  <cols>
    <col min="2" max="2" width="21.42578125" customWidth="1"/>
    <col min="3" max="3" width="12.5703125" customWidth="1"/>
    <col min="4" max="4" width="11.7109375" customWidth="1"/>
  </cols>
  <sheetData>
    <row r="1" spans="1:5" ht="20.25" x14ac:dyDescent="0.3">
      <c r="A1" s="226" t="s">
        <v>27</v>
      </c>
      <c r="B1" s="75"/>
      <c r="C1" s="75"/>
      <c r="D1" s="226" t="s">
        <v>28</v>
      </c>
      <c r="E1" s="75">
        <f>'Purchase Sales'!G1</f>
        <v>0</v>
      </c>
    </row>
    <row r="2" spans="1:5" ht="20.25" x14ac:dyDescent="0.3">
      <c r="C2" s="75"/>
      <c r="D2" s="213"/>
      <c r="E2" s="36"/>
    </row>
    <row r="3" spans="1:5" ht="18" x14ac:dyDescent="0.25">
      <c r="A3" s="213" t="s">
        <v>12</v>
      </c>
      <c r="B3" s="213"/>
      <c r="C3" s="216" t="e">
        <f>IF(Inventory!C167&gt;0,0,Inventory!K168)</f>
        <v>#DIV/0!</v>
      </c>
      <c r="D3" s="213"/>
    </row>
    <row r="4" spans="1:5" ht="18" x14ac:dyDescent="0.25">
      <c r="A4" s="213" t="s">
        <v>98</v>
      </c>
      <c r="B4" s="213"/>
      <c r="C4" s="229" t="e">
        <f>Feed!B15/'Purchase Sales'!B47</f>
        <v>#DIV/0!</v>
      </c>
      <c r="D4" s="213"/>
    </row>
    <row r="5" spans="1:5" ht="18" x14ac:dyDescent="0.25">
      <c r="A5" s="213" t="s">
        <v>99</v>
      </c>
      <c r="B5" s="213"/>
      <c r="C5" s="217" t="e">
        <f>'Purchase Sales'!K43</f>
        <v>#DIV/0!</v>
      </c>
      <c r="D5" s="213"/>
    </row>
    <row r="6" spans="1:5" ht="18" x14ac:dyDescent="0.25">
      <c r="A6" s="213" t="s">
        <v>97</v>
      </c>
      <c r="B6" s="213"/>
      <c r="C6" s="229" t="e">
        <f>'Purchase Sales'!B47/'Purchase Sales'!K43/'Purchase Sales'!C43*1000</f>
        <v>#DIV/0!</v>
      </c>
      <c r="D6" s="213" t="s">
        <v>92</v>
      </c>
    </row>
    <row r="7" spans="1:5" ht="18" x14ac:dyDescent="0.25">
      <c r="A7" s="213" t="s">
        <v>96</v>
      </c>
      <c r="B7" s="213"/>
      <c r="C7" s="213" t="e">
        <f>Feed!B15/'Purchase Sales'!C43/'Purchase Sales'!K43*1000</f>
        <v>#DIV/0!</v>
      </c>
      <c r="D7" s="213" t="s">
        <v>92</v>
      </c>
    </row>
    <row r="8" spans="1:5" ht="18" x14ac:dyDescent="0.25">
      <c r="A8" s="213"/>
      <c r="B8" s="213"/>
      <c r="C8" s="213"/>
      <c r="D8" s="213"/>
    </row>
    <row r="9" spans="1:5" ht="18" x14ac:dyDescent="0.25">
      <c r="A9" s="213"/>
      <c r="B9" s="213"/>
      <c r="C9" s="220"/>
      <c r="D9" s="213"/>
    </row>
    <row r="10" spans="1:5" ht="18" x14ac:dyDescent="0.25">
      <c r="A10" s="222" t="s">
        <v>24</v>
      </c>
      <c r="B10" s="213"/>
      <c r="C10" s="220" t="e">
        <f>'Purchase Sales'!H43</f>
        <v>#DIV/0!</v>
      </c>
      <c r="D10" s="213"/>
    </row>
    <row r="11" spans="1:5" ht="18" x14ac:dyDescent="0.25">
      <c r="A11" s="222" t="s">
        <v>25</v>
      </c>
      <c r="B11" s="213"/>
      <c r="C11" s="220" t="e">
        <f>'Purchase Sales'!I43</f>
        <v>#DIV/0!</v>
      </c>
      <c r="D11" s="213"/>
    </row>
    <row r="12" spans="1:5" ht="18" x14ac:dyDescent="0.25">
      <c r="A12" s="222" t="s">
        <v>26</v>
      </c>
      <c r="B12" s="224"/>
      <c r="C12" s="217" t="e">
        <f>'Purchase Sales'!J43</f>
        <v>#DIV/0!</v>
      </c>
      <c r="D12" s="213"/>
    </row>
    <row r="13" spans="1:5" ht="18" x14ac:dyDescent="0.25">
      <c r="A13" s="213"/>
      <c r="B13" s="213"/>
      <c r="C13" s="213"/>
      <c r="D13" s="213"/>
    </row>
    <row r="14" spans="1:5" ht="20.25" x14ac:dyDescent="0.3">
      <c r="A14" s="226" t="s">
        <v>55</v>
      </c>
      <c r="B14" s="213"/>
      <c r="C14" s="213"/>
      <c r="D14" s="213"/>
    </row>
    <row r="15" spans="1:5" ht="18" x14ac:dyDescent="0.25">
      <c r="A15" s="213" t="s">
        <v>15</v>
      </c>
      <c r="B15" s="213"/>
      <c r="C15" s="214" t="e">
        <f>Feed!B17/'Purchase Sales'!C43</f>
        <v>#DIV/0!</v>
      </c>
      <c r="D15" s="218"/>
    </row>
    <row r="16" spans="1:5" ht="18" x14ac:dyDescent="0.25">
      <c r="A16" s="213" t="s">
        <v>16</v>
      </c>
      <c r="B16" s="213"/>
      <c r="C16" s="215" t="e">
        <f>('Purchase Sales'!P43+'Purchase Sales'!F15)/'Purchase Sales'!C43</f>
        <v>#DIV/0!</v>
      </c>
      <c r="D16" s="219"/>
    </row>
    <row r="17" spans="1:4" ht="18" x14ac:dyDescent="0.25">
      <c r="A17" s="213" t="s">
        <v>94</v>
      </c>
      <c r="B17" s="213"/>
      <c r="C17" s="215" t="e">
        <f>'VetMed&amp;Misc.'!B16</f>
        <v>#DIV/0!</v>
      </c>
      <c r="D17" s="219"/>
    </row>
    <row r="18" spans="1:4" ht="18" x14ac:dyDescent="0.25">
      <c r="A18" s="213" t="s">
        <v>104</v>
      </c>
      <c r="B18" s="213"/>
      <c r="C18" s="215" t="e">
        <f>'VetMed&amp;Misc.'!B30</f>
        <v>#DIV/0!</v>
      </c>
      <c r="D18" s="219"/>
    </row>
    <row r="19" spans="1:4" ht="18" x14ac:dyDescent="0.25">
      <c r="A19" s="213" t="s">
        <v>17</v>
      </c>
      <c r="B19" s="213"/>
      <c r="C19" s="215" t="e">
        <f>SUM(C15:C18)</f>
        <v>#DIV/0!</v>
      </c>
      <c r="D19" s="219"/>
    </row>
    <row r="20" spans="1:4" ht="18" x14ac:dyDescent="0.25">
      <c r="A20" s="213"/>
      <c r="B20" s="213"/>
      <c r="C20" s="215"/>
      <c r="D20" s="219"/>
    </row>
    <row r="21" spans="1:4" ht="20.25" x14ac:dyDescent="0.3">
      <c r="A21" s="226"/>
      <c r="B21" s="213"/>
      <c r="C21" s="215"/>
      <c r="D21" s="219"/>
    </row>
    <row r="22" spans="1:4" ht="18" x14ac:dyDescent="0.25">
      <c r="A22" s="213"/>
      <c r="B22" s="213"/>
      <c r="C22" s="215"/>
      <c r="D22" s="219"/>
    </row>
    <row r="23" spans="1:4" ht="20.25" x14ac:dyDescent="0.3">
      <c r="A23" s="226"/>
      <c r="B23" s="213"/>
      <c r="C23" s="215"/>
      <c r="D23" s="219"/>
    </row>
    <row r="24" spans="1:4" ht="20.25" x14ac:dyDescent="0.3">
      <c r="A24" s="226"/>
      <c r="B24" s="213"/>
      <c r="C24" s="215"/>
      <c r="D24" s="219"/>
    </row>
    <row r="25" spans="1:4" ht="18" x14ac:dyDescent="0.25">
      <c r="A25" s="213"/>
      <c r="B25" s="213"/>
      <c r="C25" s="230"/>
      <c r="D25" s="219"/>
    </row>
    <row r="26" spans="1:4" ht="18" x14ac:dyDescent="0.25">
      <c r="A26" s="213"/>
      <c r="B26" s="213"/>
      <c r="C26" s="215"/>
      <c r="D26" s="219"/>
    </row>
    <row r="27" spans="1:4" ht="18" x14ac:dyDescent="0.25">
      <c r="D27" s="221"/>
    </row>
    <row r="28" spans="1:4" ht="18" x14ac:dyDescent="0.25">
      <c r="D28" s="219"/>
    </row>
    <row r="29" spans="1:4" ht="18" x14ac:dyDescent="0.25">
      <c r="D29" s="223"/>
    </row>
    <row r="30" spans="1:4" ht="18" x14ac:dyDescent="0.25">
      <c r="D30" s="225"/>
    </row>
    <row r="31" spans="1:4" x14ac:dyDescent="0.2">
      <c r="D31" s="159"/>
    </row>
    <row r="32" spans="1:4" x14ac:dyDescent="0.2">
      <c r="D32" s="159"/>
    </row>
    <row r="33" spans="2:4" x14ac:dyDescent="0.2">
      <c r="D33" s="159"/>
    </row>
    <row r="34" spans="2:4" x14ac:dyDescent="0.2">
      <c r="D34" s="159"/>
    </row>
    <row r="35" spans="2:4" x14ac:dyDescent="0.2">
      <c r="D35" s="158"/>
    </row>
    <row r="36" spans="2:4" x14ac:dyDescent="0.2">
      <c r="D36" s="160"/>
    </row>
    <row r="37" spans="2:4" x14ac:dyDescent="0.2">
      <c r="D37" s="160"/>
    </row>
    <row r="38" spans="2:4" x14ac:dyDescent="0.2">
      <c r="D38" s="88"/>
    </row>
    <row r="39" spans="2:4" x14ac:dyDescent="0.2">
      <c r="D39" s="88"/>
    </row>
    <row r="40" spans="2:4" x14ac:dyDescent="0.2">
      <c r="B40" s="38"/>
      <c r="C40" s="38"/>
      <c r="D40" s="161"/>
    </row>
    <row r="41" spans="2:4" x14ac:dyDescent="0.2">
      <c r="B41" s="38"/>
      <c r="C41" s="38"/>
      <c r="D41" s="161"/>
    </row>
    <row r="42" spans="2:4" x14ac:dyDescent="0.2">
      <c r="B42" s="38"/>
      <c r="C42" s="38"/>
      <c r="D42" s="161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Purchase Sales</vt:lpstr>
      <vt:lpstr>Feed</vt:lpstr>
      <vt:lpstr>VetMed&amp;Misc.</vt:lpstr>
      <vt:lpstr>Inventory</vt:lpstr>
      <vt:lpstr>Criteria</vt:lpstr>
      <vt:lpstr>Criteria!Print_Area</vt:lpstr>
      <vt:lpstr>Inventory!Print_Area</vt:lpstr>
      <vt:lpstr>'Purchase Sales'!Print_Area</vt:lpstr>
      <vt:lpstr>'Purchase Sales'!Print_Titles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Guarantee Report</dc:title>
  <dc:creator>Sheldon Yuzik</dc:creator>
  <cp:lastModifiedBy>Mike Tiede</cp:lastModifiedBy>
  <cp:lastPrinted>2017-11-22T16:06:20Z</cp:lastPrinted>
  <dcterms:created xsi:type="dcterms:W3CDTF">1999-04-16T15:16:26Z</dcterms:created>
  <dcterms:modified xsi:type="dcterms:W3CDTF">2018-05-29T02:19:18Z</dcterms:modified>
</cp:coreProperties>
</file>