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hienle/work/Project/Db/"/>
    </mc:Choice>
  </mc:AlternateContent>
  <xr:revisionPtr revIDLastSave="0" documentId="13_ncr:1_{B6378A84-6731-FD4F-8B1E-1372490A5098}" xr6:coauthVersionLast="36" xr6:coauthVersionMax="36" xr10:uidLastSave="{00000000-0000-0000-0000-000000000000}"/>
  <bookViews>
    <workbookView xWindow="340" yWindow="3040" windowWidth="27860" windowHeight="13780" firstSheet="6" activeTab="14" xr2:uid="{34D54BAA-90F7-E547-AE70-4AB28723572B}"/>
  </bookViews>
  <sheets>
    <sheet name="VOCABULARY_VIETNAMESE" sheetId="3" r:id="rId1"/>
    <sheet name="VOCABULARY_BEGINNER" sheetId="4" r:id="rId2"/>
    <sheet name="VOCABULARY_INTERMEDIATE" sheetId="5" r:id="rId3"/>
    <sheet name="VOCABULARY_ADVANCED" sheetId="6" r:id="rId4"/>
    <sheet name="KANJI_VIETNAMESE" sheetId="7" r:id="rId5"/>
    <sheet name="KANJI_BEGINNER" sheetId="8" r:id="rId6"/>
    <sheet name="KANJI_INTERMEDIATE" sheetId="9" r:id="rId7"/>
    <sheet name="KANJI_ADVANCED" sheetId="10" r:id="rId8"/>
    <sheet name="USERS" sheetId="11" r:id="rId9"/>
    <sheet name="COMMENT" sheetId="12" r:id="rId10"/>
    <sheet name="BOOKS" sheetId="13" r:id="rId11"/>
    <sheet name="BOOKS_RANKING" sheetId="15" r:id="rId12"/>
    <sheet name="ACCESS" sheetId="14" r:id="rId13"/>
    <sheet name="ACCESS_DETAILS" sheetId="16" r:id="rId14"/>
    <sheet name="SEARCH_RANKING" sheetId="17"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7" l="1"/>
  <c r="F3" i="17" s="1"/>
  <c r="D4" i="17"/>
  <c r="F4" i="17" s="1"/>
  <c r="D5" i="17"/>
  <c r="F5" i="17" s="1"/>
  <c r="D6" i="17"/>
  <c r="F6" i="17" s="1"/>
  <c r="D7" i="17"/>
  <c r="F7" i="17" s="1"/>
  <c r="D8" i="17"/>
  <c r="F8" i="17" s="1"/>
  <c r="D9" i="17"/>
  <c r="F9" i="17" s="1"/>
  <c r="D10" i="17"/>
  <c r="F10" i="17" s="1"/>
  <c r="D11" i="17"/>
  <c r="F11" i="17" s="1"/>
  <c r="D12" i="17"/>
  <c r="F12" i="17" s="1"/>
  <c r="D13" i="17"/>
  <c r="F13" i="17" s="1"/>
  <c r="D14" i="17"/>
  <c r="F14" i="17" s="1"/>
  <c r="D15" i="17"/>
  <c r="F15" i="17" s="1"/>
  <c r="D16" i="17"/>
  <c r="F16" i="17" s="1"/>
  <c r="D17" i="17"/>
  <c r="F17" i="17" s="1"/>
  <c r="D18" i="17"/>
  <c r="F18" i="17" s="1"/>
  <c r="D19" i="17"/>
  <c r="F19" i="17" s="1"/>
  <c r="D2" i="17"/>
  <c r="F2" i="17" s="1"/>
  <c r="E3" i="14"/>
  <c r="E2" i="14"/>
  <c r="C3" i="16"/>
  <c r="E3" i="16" s="1"/>
  <c r="C2" i="16"/>
  <c r="E2" i="16" s="1"/>
  <c r="D3" i="15"/>
  <c r="F3" i="15" s="1"/>
  <c r="D4" i="15"/>
  <c r="F4" i="15" s="1"/>
  <c r="D5" i="15"/>
  <c r="F5" i="15" s="1"/>
  <c r="D2" i="15"/>
  <c r="F2" i="15" s="1"/>
  <c r="I3" i="13"/>
  <c r="I4" i="13"/>
  <c r="I5" i="13"/>
  <c r="I2" i="13"/>
  <c r="D4" i="12"/>
  <c r="F4" i="12" s="1"/>
  <c r="D3" i="12"/>
  <c r="F3" i="12" s="1"/>
  <c r="D2" i="12"/>
  <c r="F2" i="12" s="1"/>
  <c r="D4" i="11"/>
  <c r="E4" i="11"/>
  <c r="D3" i="11"/>
  <c r="E3" i="11"/>
  <c r="E2" i="11"/>
  <c r="D2" i="11"/>
  <c r="H2" i="11" l="1"/>
  <c r="H3" i="11"/>
  <c r="H4" i="11"/>
  <c r="D3" i="6" l="1"/>
  <c r="D4" i="6"/>
  <c r="D5" i="6"/>
  <c r="D6" i="6"/>
  <c r="D7" i="6"/>
  <c r="D8" i="6"/>
  <c r="D9" i="6"/>
  <c r="D10" i="6"/>
  <c r="D11" i="6"/>
  <c r="D12" i="6"/>
  <c r="D13" i="6"/>
  <c r="D14" i="6"/>
  <c r="D15" i="6"/>
  <c r="D16" i="6"/>
  <c r="D17" i="6"/>
  <c r="D18" i="6"/>
  <c r="D19" i="6"/>
  <c r="D20" i="6"/>
  <c r="D21" i="6"/>
  <c r="D22" i="6"/>
  <c r="D23" i="6"/>
  <c r="D24" i="6"/>
  <c r="D2" i="6"/>
  <c r="J80" i="3"/>
  <c r="K80" i="3" s="1"/>
  <c r="J79" i="3"/>
  <c r="K79" i="3" s="1"/>
  <c r="J78" i="3"/>
  <c r="K78" i="3" s="1"/>
  <c r="J77" i="3"/>
  <c r="K77" i="3" s="1"/>
  <c r="J76" i="3"/>
  <c r="K76" i="3" s="1"/>
  <c r="J75" i="3"/>
  <c r="K75" i="3" s="1"/>
  <c r="J74" i="3"/>
  <c r="K74" i="3" s="1"/>
  <c r="J73" i="3"/>
  <c r="K73" i="3" s="1"/>
  <c r="J72" i="3"/>
  <c r="K72" i="3" s="1"/>
  <c r="J71" i="3"/>
  <c r="K71" i="3" s="1"/>
  <c r="J70" i="3"/>
  <c r="K70" i="3" s="1"/>
  <c r="J69" i="3"/>
  <c r="K69" i="3" s="1"/>
  <c r="J68" i="3"/>
  <c r="K68" i="3" s="1"/>
  <c r="J67" i="3"/>
  <c r="K67" i="3" s="1"/>
  <c r="J66" i="3"/>
  <c r="K66" i="3" s="1"/>
  <c r="J65" i="3"/>
  <c r="K65" i="3" s="1"/>
  <c r="J64" i="3"/>
  <c r="K64" i="3" s="1"/>
  <c r="J63" i="3"/>
  <c r="K63" i="3" s="1"/>
  <c r="J62" i="3"/>
  <c r="K62" i="3" s="1"/>
  <c r="J61" i="3"/>
  <c r="K61" i="3" s="1"/>
  <c r="J60" i="3"/>
  <c r="K60" i="3" s="1"/>
  <c r="J59" i="3"/>
  <c r="K59" i="3" s="1"/>
  <c r="J58" i="3"/>
  <c r="K58" i="3" s="1"/>
  <c r="D3" i="5"/>
  <c r="D4" i="5"/>
  <c r="D5" i="5"/>
  <c r="D6" i="5"/>
  <c r="D7" i="5"/>
  <c r="D8" i="5"/>
  <c r="D9" i="5"/>
  <c r="D10" i="5"/>
  <c r="D11" i="5"/>
  <c r="D12" i="5"/>
  <c r="D13" i="5"/>
  <c r="D14" i="5"/>
  <c r="D15" i="5"/>
  <c r="D16" i="5"/>
  <c r="D17" i="5"/>
  <c r="D18" i="5"/>
  <c r="D19" i="5"/>
  <c r="D20" i="5"/>
  <c r="D21" i="5"/>
  <c r="D22" i="5"/>
  <c r="D23" i="5"/>
  <c r="D2" i="5"/>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F26" i="4"/>
  <c r="F3" i="4"/>
  <c r="F4" i="4"/>
  <c r="F5" i="4"/>
  <c r="F6" i="4"/>
  <c r="F7" i="4"/>
  <c r="F8" i="4"/>
  <c r="F9" i="4"/>
  <c r="F10" i="4"/>
  <c r="F11" i="4"/>
  <c r="F12" i="4"/>
  <c r="F13" i="4"/>
  <c r="F14" i="4"/>
  <c r="F15" i="4"/>
  <c r="F16" i="4"/>
  <c r="F17" i="4"/>
  <c r="F18" i="4"/>
  <c r="F19" i="4"/>
  <c r="F20" i="4"/>
  <c r="F21" i="4"/>
  <c r="F22" i="4"/>
  <c r="F23" i="4"/>
  <c r="F24" i="4"/>
  <c r="F25" i="4"/>
  <c r="F2" i="4"/>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D3" i="10"/>
  <c r="D4" i="10"/>
  <c r="D5" i="10"/>
  <c r="D6" i="10"/>
  <c r="D7" i="10"/>
  <c r="D8" i="10"/>
  <c r="D9" i="10"/>
  <c r="D10" i="10"/>
  <c r="D11" i="10"/>
  <c r="D12" i="10"/>
  <c r="D13" i="10"/>
  <c r="D14" i="10"/>
  <c r="D15" i="10"/>
  <c r="D16" i="10"/>
  <c r="D17" i="10"/>
  <c r="D18" i="10"/>
  <c r="D19" i="10"/>
  <c r="D20" i="10"/>
  <c r="D21" i="10"/>
  <c r="D22" i="10"/>
  <c r="D23" i="10"/>
  <c r="D24" i="10"/>
  <c r="D2" i="10"/>
  <c r="N55" i="7"/>
  <c r="O55" i="7" s="1"/>
  <c r="N56" i="7"/>
  <c r="O56" i="7" s="1"/>
  <c r="N57" i="7"/>
  <c r="O57" i="7" s="1"/>
  <c r="N58" i="7"/>
  <c r="O58" i="7" s="1"/>
  <c r="N59" i="7"/>
  <c r="O59" i="7" s="1"/>
  <c r="N60" i="7"/>
  <c r="O60" i="7" s="1"/>
  <c r="N61" i="7"/>
  <c r="O61" i="7" s="1"/>
  <c r="N62" i="7"/>
  <c r="O62" i="7" s="1"/>
  <c r="N63" i="7"/>
  <c r="O63" i="7" s="1"/>
  <c r="N64" i="7"/>
  <c r="O64" i="7" s="1"/>
  <c r="N65" i="7"/>
  <c r="O65" i="7" s="1"/>
  <c r="N66" i="7"/>
  <c r="O66" i="7" s="1"/>
  <c r="N67" i="7"/>
  <c r="O67" i="7" s="1"/>
  <c r="N68" i="7"/>
  <c r="O68" i="7" s="1"/>
  <c r="N69" i="7"/>
  <c r="O69" i="7" s="1"/>
  <c r="N70" i="7"/>
  <c r="O70" i="7" s="1"/>
  <c r="N71" i="7"/>
  <c r="O71" i="7" s="1"/>
  <c r="N72" i="7"/>
  <c r="O72" i="7" s="1"/>
  <c r="N73" i="7"/>
  <c r="O73" i="7" s="1"/>
  <c r="N74" i="7"/>
  <c r="O74" i="7" s="1"/>
  <c r="N75" i="7"/>
  <c r="O75" i="7" s="1"/>
  <c r="N76" i="7"/>
  <c r="O76" i="7" s="1"/>
  <c r="N54" i="7"/>
  <c r="O54" i="7" s="1"/>
  <c r="M55" i="7"/>
  <c r="M56" i="7"/>
  <c r="M57" i="7"/>
  <c r="M58" i="7"/>
  <c r="M59" i="7"/>
  <c r="M60" i="7"/>
  <c r="M61" i="7"/>
  <c r="M62" i="7"/>
  <c r="M63" i="7"/>
  <c r="M64" i="7"/>
  <c r="M65" i="7"/>
  <c r="M66" i="7"/>
  <c r="M67" i="7"/>
  <c r="M68" i="7"/>
  <c r="M69" i="7"/>
  <c r="M70" i="7"/>
  <c r="M71" i="7"/>
  <c r="M72" i="7"/>
  <c r="M73" i="7"/>
  <c r="M74" i="7"/>
  <c r="M75" i="7"/>
  <c r="M76" i="7"/>
  <c r="M54" i="7"/>
  <c r="J55" i="7"/>
  <c r="J56" i="7"/>
  <c r="J57" i="7"/>
  <c r="J58" i="7"/>
  <c r="J59" i="7"/>
  <c r="J60" i="7"/>
  <c r="J61" i="7"/>
  <c r="J62" i="7"/>
  <c r="J63" i="7"/>
  <c r="J64" i="7"/>
  <c r="J65" i="7"/>
  <c r="J66" i="7"/>
  <c r="J67" i="7"/>
  <c r="J68" i="7"/>
  <c r="J69" i="7"/>
  <c r="J70" i="7"/>
  <c r="J71" i="7"/>
  <c r="J72" i="7"/>
  <c r="J73" i="7"/>
  <c r="J74" i="7"/>
  <c r="J75" i="7"/>
  <c r="J76" i="7"/>
  <c r="J54" i="7"/>
  <c r="D3" i="9"/>
  <c r="D4" i="9"/>
  <c r="D5" i="9"/>
  <c r="D6" i="9"/>
  <c r="D7" i="9"/>
  <c r="D8" i="9"/>
  <c r="D9" i="9"/>
  <c r="D10" i="9"/>
  <c r="D11" i="9"/>
  <c r="D12" i="9"/>
  <c r="D13" i="9"/>
  <c r="D14" i="9"/>
  <c r="D15" i="9"/>
  <c r="D16" i="9"/>
  <c r="D17" i="9"/>
  <c r="D18" i="9"/>
  <c r="D19" i="9"/>
  <c r="D20" i="9"/>
  <c r="D21" i="9"/>
  <c r="D22" i="9"/>
  <c r="D23" i="9"/>
  <c r="D24" i="9"/>
  <c r="D2" i="9"/>
  <c r="N29" i="7"/>
  <c r="O29" i="7" s="1"/>
  <c r="N30" i="7"/>
  <c r="O30" i="7" s="1"/>
  <c r="N31" i="7"/>
  <c r="O31" i="7" s="1"/>
  <c r="N32" i="7"/>
  <c r="O32" i="7" s="1"/>
  <c r="N33" i="7"/>
  <c r="O33" i="7" s="1"/>
  <c r="N34" i="7"/>
  <c r="O34" i="7" s="1"/>
  <c r="N35" i="7"/>
  <c r="O35" i="7" s="1"/>
  <c r="N36" i="7"/>
  <c r="O36" i="7" s="1"/>
  <c r="N37" i="7"/>
  <c r="O37" i="7" s="1"/>
  <c r="N38" i="7"/>
  <c r="O38" i="7" s="1"/>
  <c r="N39" i="7"/>
  <c r="O39" i="7" s="1"/>
  <c r="N40" i="7"/>
  <c r="O40" i="7" s="1"/>
  <c r="N41" i="7"/>
  <c r="O41" i="7" s="1"/>
  <c r="N42" i="7"/>
  <c r="O42" i="7" s="1"/>
  <c r="N43" i="7"/>
  <c r="O43" i="7" s="1"/>
  <c r="N44" i="7"/>
  <c r="O44" i="7" s="1"/>
  <c r="N45" i="7"/>
  <c r="O45" i="7" s="1"/>
  <c r="N46" i="7"/>
  <c r="O46" i="7" s="1"/>
  <c r="N47" i="7"/>
  <c r="O47" i="7" s="1"/>
  <c r="N48" i="7"/>
  <c r="O48" i="7" s="1"/>
  <c r="N49" i="7"/>
  <c r="O49" i="7" s="1"/>
  <c r="N50" i="7"/>
  <c r="O50" i="7" s="1"/>
  <c r="N28" i="7"/>
  <c r="O28" i="7" s="1"/>
  <c r="J50" i="7"/>
  <c r="J49" i="7"/>
  <c r="J48" i="7"/>
  <c r="J47" i="7"/>
  <c r="J46" i="7"/>
  <c r="J45" i="7"/>
  <c r="J44" i="7"/>
  <c r="J43" i="7"/>
  <c r="J42" i="7"/>
  <c r="J41" i="7"/>
  <c r="J40" i="7"/>
  <c r="J39" i="7"/>
  <c r="J38" i="7"/>
  <c r="J37" i="7"/>
  <c r="J36" i="7"/>
  <c r="J35" i="7"/>
  <c r="J34" i="7"/>
  <c r="J33" i="7"/>
  <c r="J32" i="7"/>
  <c r="J31" i="7"/>
  <c r="J30" i="7"/>
  <c r="J29" i="7"/>
  <c r="J28" i="7"/>
  <c r="D3" i="8" l="1"/>
  <c r="D4" i="8"/>
  <c r="D5" i="8"/>
  <c r="D6" i="8"/>
  <c r="D7" i="8"/>
  <c r="D8" i="8"/>
  <c r="D9" i="8"/>
  <c r="D10" i="8"/>
  <c r="D11" i="8"/>
  <c r="D12" i="8"/>
  <c r="D13" i="8"/>
  <c r="D14" i="8"/>
  <c r="D15" i="8"/>
  <c r="D16" i="8"/>
  <c r="D17" i="8"/>
  <c r="D18" i="8"/>
  <c r="D19" i="8"/>
  <c r="D20" i="8"/>
  <c r="D21" i="8"/>
  <c r="D22" i="8"/>
  <c r="D23" i="8"/>
  <c r="D24" i="8"/>
  <c r="D2" i="8"/>
  <c r="N25" i="7"/>
  <c r="O25" i="7" s="1"/>
  <c r="N24" i="7"/>
  <c r="O24" i="7" s="1"/>
  <c r="N23" i="7"/>
  <c r="O23" i="7" s="1"/>
  <c r="N22" i="7"/>
  <c r="O22" i="7" s="1"/>
  <c r="N21" i="7"/>
  <c r="O21" i="7" s="1"/>
  <c r="N20" i="7"/>
  <c r="O20" i="7" s="1"/>
  <c r="N19" i="7"/>
  <c r="O19" i="7" s="1"/>
  <c r="N18" i="7"/>
  <c r="O18" i="7" s="1"/>
  <c r="N17" i="7"/>
  <c r="O17" i="7" s="1"/>
  <c r="N16" i="7"/>
  <c r="O16" i="7" s="1"/>
  <c r="N15" i="7"/>
  <c r="O15" i="7" s="1"/>
  <c r="N14" i="7"/>
  <c r="O14" i="7" s="1"/>
  <c r="N13" i="7"/>
  <c r="O13" i="7" s="1"/>
  <c r="N12" i="7"/>
  <c r="O12" i="7" s="1"/>
  <c r="N11" i="7"/>
  <c r="O11" i="7" s="1"/>
  <c r="N10" i="7"/>
  <c r="O10" i="7" s="1"/>
  <c r="N9" i="7"/>
  <c r="O9" i="7" s="1"/>
  <c r="N8" i="7"/>
  <c r="O8" i="7" s="1"/>
  <c r="N7" i="7"/>
  <c r="O7" i="7" s="1"/>
  <c r="N6" i="7"/>
  <c r="O6" i="7" s="1"/>
  <c r="N5" i="7"/>
  <c r="O5" i="7" s="1"/>
  <c r="N4" i="7"/>
  <c r="O4" i="7" s="1"/>
  <c r="N3" i="7"/>
  <c r="O3" i="7" s="1"/>
  <c r="J25" i="7"/>
  <c r="J24" i="7"/>
  <c r="J23" i="7"/>
  <c r="J22" i="7"/>
  <c r="J21" i="7"/>
  <c r="J20" i="7"/>
  <c r="J19" i="7"/>
  <c r="J18" i="7"/>
  <c r="J17" i="7"/>
  <c r="J16" i="7"/>
  <c r="J15" i="7"/>
  <c r="J14" i="7"/>
  <c r="J13" i="7"/>
  <c r="J12" i="7"/>
  <c r="J11" i="7"/>
  <c r="J10" i="7"/>
  <c r="J9" i="7"/>
  <c r="J8" i="7"/>
  <c r="J7" i="7"/>
  <c r="J6" i="7"/>
  <c r="J5" i="7"/>
  <c r="J4" i="7"/>
  <c r="J3" i="7"/>
  <c r="M29" i="7"/>
  <c r="M30" i="7"/>
  <c r="M31" i="7"/>
  <c r="M32" i="7"/>
  <c r="M33" i="7"/>
  <c r="M34" i="7"/>
  <c r="M35" i="7"/>
  <c r="M36" i="7"/>
  <c r="M37" i="7"/>
  <c r="M38" i="7"/>
  <c r="M39" i="7"/>
  <c r="M40" i="7"/>
  <c r="M41" i="7"/>
  <c r="M42" i="7"/>
  <c r="M43" i="7"/>
  <c r="M44" i="7"/>
  <c r="M45" i="7"/>
  <c r="M46" i="7"/>
  <c r="M47" i="7"/>
  <c r="M48" i="7"/>
  <c r="M49" i="7"/>
  <c r="M50" i="7"/>
  <c r="M28" i="7"/>
  <c r="M4" i="7"/>
  <c r="M5" i="7"/>
  <c r="M6" i="7"/>
  <c r="M7" i="7"/>
  <c r="M8" i="7"/>
  <c r="M9" i="7"/>
  <c r="M10" i="7"/>
  <c r="M11" i="7"/>
  <c r="M12" i="7"/>
  <c r="M13" i="7"/>
  <c r="M14" i="7"/>
  <c r="M15" i="7"/>
  <c r="M16" i="7"/>
  <c r="M17" i="7"/>
  <c r="M18" i="7"/>
  <c r="M19" i="7"/>
  <c r="M20" i="7"/>
  <c r="M21" i="7"/>
  <c r="M22" i="7"/>
  <c r="M23" i="7"/>
  <c r="M24" i="7"/>
  <c r="M25" i="7"/>
  <c r="M3" i="7"/>
  <c r="I59" i="3"/>
  <c r="I60" i="3"/>
  <c r="I61" i="3"/>
  <c r="I62" i="3"/>
  <c r="I63" i="3"/>
  <c r="I64" i="3"/>
  <c r="I65" i="3"/>
  <c r="I66" i="3"/>
  <c r="I67" i="3"/>
  <c r="I68" i="3"/>
  <c r="I69" i="3"/>
  <c r="I70" i="3"/>
  <c r="I71" i="3"/>
  <c r="I72" i="3"/>
  <c r="I73" i="3"/>
  <c r="I74" i="3"/>
  <c r="I75" i="3"/>
  <c r="I76" i="3"/>
  <c r="I77" i="3"/>
  <c r="I78" i="3"/>
  <c r="I79" i="3"/>
  <c r="I80" i="3"/>
  <c r="I58" i="3"/>
  <c r="H58" i="3"/>
  <c r="H59" i="3"/>
  <c r="H60" i="3"/>
  <c r="H61" i="3"/>
  <c r="H62" i="3"/>
  <c r="H63" i="3"/>
  <c r="H64" i="3"/>
  <c r="H65" i="3"/>
  <c r="H66" i="3"/>
  <c r="H67" i="3"/>
  <c r="H68" i="3"/>
  <c r="H69" i="3"/>
  <c r="H70" i="3"/>
  <c r="H71" i="3"/>
  <c r="H72" i="3"/>
  <c r="H73" i="3"/>
  <c r="H74" i="3"/>
  <c r="H75" i="3"/>
  <c r="H76" i="3"/>
  <c r="H77" i="3"/>
  <c r="H78" i="3"/>
  <c r="H79" i="3"/>
  <c r="H80" i="3"/>
  <c r="B59" i="3"/>
  <c r="B60" i="3"/>
  <c r="B61" i="3"/>
  <c r="B62" i="3"/>
  <c r="B63" i="3"/>
  <c r="B64" i="3"/>
  <c r="B65" i="3"/>
  <c r="B66" i="3"/>
  <c r="B67" i="3"/>
  <c r="B68" i="3"/>
  <c r="B69" i="3"/>
  <c r="B70" i="3"/>
  <c r="B71" i="3"/>
  <c r="B72" i="3"/>
  <c r="B73" i="3"/>
  <c r="B74" i="3"/>
  <c r="B75" i="3"/>
  <c r="B76" i="3"/>
  <c r="B77" i="3"/>
  <c r="B78" i="3"/>
  <c r="B79" i="3"/>
  <c r="B80" i="3"/>
  <c r="B58" i="3"/>
  <c r="I34" i="3"/>
  <c r="I35" i="3"/>
  <c r="I36" i="3"/>
  <c r="I37" i="3"/>
  <c r="I38" i="3"/>
  <c r="I39" i="3"/>
  <c r="I40" i="3"/>
  <c r="I41" i="3"/>
  <c r="I42" i="3"/>
  <c r="I43" i="3"/>
  <c r="I44" i="3"/>
  <c r="I45" i="3"/>
  <c r="I46" i="3"/>
  <c r="I47" i="3"/>
  <c r="I48" i="3"/>
  <c r="I49" i="3"/>
  <c r="I50" i="3"/>
  <c r="I51" i="3"/>
  <c r="I52" i="3"/>
  <c r="I53" i="3"/>
  <c r="I54" i="3"/>
  <c r="I33" i="3"/>
  <c r="H34" i="3"/>
  <c r="H35" i="3"/>
  <c r="H36" i="3"/>
  <c r="H37" i="3"/>
  <c r="H38" i="3"/>
  <c r="H39" i="3"/>
  <c r="H40" i="3"/>
  <c r="H41" i="3"/>
  <c r="H42" i="3"/>
  <c r="H43" i="3"/>
  <c r="H44" i="3"/>
  <c r="H45" i="3"/>
  <c r="H46" i="3"/>
  <c r="H47" i="3"/>
  <c r="H48" i="3"/>
  <c r="H49" i="3"/>
  <c r="H50" i="3"/>
  <c r="H51" i="3"/>
  <c r="H52" i="3"/>
  <c r="H53" i="3"/>
  <c r="H54" i="3"/>
  <c r="H33" i="3"/>
  <c r="B43" i="3"/>
  <c r="B34" i="3"/>
  <c r="B35" i="3"/>
  <c r="B36" i="3"/>
  <c r="B37" i="3"/>
  <c r="B38" i="3"/>
  <c r="B39" i="3"/>
  <c r="B40" i="3"/>
  <c r="B41" i="3"/>
  <c r="B42" i="3"/>
  <c r="B44" i="3"/>
  <c r="B45" i="3"/>
  <c r="B46" i="3"/>
  <c r="B47" i="3"/>
  <c r="B48" i="3"/>
  <c r="B49" i="3"/>
  <c r="B50" i="3"/>
  <c r="B51" i="3"/>
  <c r="B52" i="3"/>
  <c r="B53" i="3"/>
  <c r="B33" i="3"/>
  <c r="I3" i="3" l="1"/>
  <c r="I4" i="3"/>
  <c r="I5" i="3"/>
  <c r="I6" i="3"/>
  <c r="I7" i="3"/>
  <c r="I8" i="3"/>
  <c r="I9" i="3"/>
  <c r="I10" i="3"/>
  <c r="I11" i="3"/>
  <c r="I12" i="3"/>
  <c r="I13" i="3"/>
  <c r="I14" i="3"/>
  <c r="I15" i="3"/>
  <c r="I16" i="3"/>
  <c r="I17" i="3"/>
  <c r="I18" i="3"/>
  <c r="I19" i="3"/>
  <c r="I20" i="3"/>
  <c r="I21" i="3"/>
  <c r="I22" i="3"/>
  <c r="I23" i="3"/>
  <c r="I24" i="3"/>
  <c r="I25" i="3"/>
  <c r="I26" i="3"/>
  <c r="I2" i="3"/>
  <c r="H3" i="3"/>
  <c r="H4" i="3"/>
  <c r="H5" i="3"/>
  <c r="H6" i="3"/>
  <c r="H7" i="3"/>
  <c r="H8" i="3"/>
  <c r="H9" i="3"/>
  <c r="H10" i="3"/>
  <c r="H11" i="3"/>
  <c r="H12" i="3"/>
  <c r="H13" i="3"/>
  <c r="H14" i="3"/>
  <c r="H15" i="3"/>
  <c r="H16" i="3"/>
  <c r="H17" i="3"/>
  <c r="H18" i="3"/>
  <c r="H19" i="3"/>
  <c r="H20" i="3"/>
  <c r="H21" i="3"/>
  <c r="H22" i="3"/>
  <c r="H23" i="3"/>
  <c r="H24" i="3"/>
  <c r="H25" i="3"/>
  <c r="H26" i="3"/>
  <c r="H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B8" i="3"/>
  <c r="B16" i="3"/>
  <c r="B17" i="3"/>
  <c r="B18" i="3"/>
  <c r="B19" i="3"/>
  <c r="B20" i="3"/>
  <c r="B21" i="3"/>
  <c r="B22" i="3"/>
  <c r="B23" i="3"/>
  <c r="B24" i="3"/>
  <c r="B25" i="3"/>
  <c r="B26" i="3"/>
  <c r="B27" i="3"/>
  <c r="B28" i="3"/>
  <c r="B29" i="3"/>
  <c r="B30" i="3"/>
  <c r="B31" i="3"/>
  <c r="B3" i="3"/>
  <c r="B4" i="3"/>
  <c r="B5" i="3"/>
  <c r="B6" i="3"/>
  <c r="B7" i="3"/>
  <c r="B9" i="3"/>
  <c r="B10" i="3"/>
  <c r="B11" i="3"/>
  <c r="B12" i="3"/>
  <c r="B13" i="3"/>
  <c r="B14" i="3"/>
  <c r="B15" i="3"/>
  <c r="B2" i="3"/>
</calcChain>
</file>

<file path=xl/sharedStrings.xml><?xml version="1.0" encoding="utf-8"?>
<sst xmlns="http://schemas.openxmlformats.org/spreadsheetml/2006/main" count="1405" uniqueCount="834">
  <si>
    <t>VOCABULARY_BEGINNER_ID</t>
    <phoneticPr fontId="3"/>
  </si>
  <si>
    <t>JAPANESE</t>
    <phoneticPr fontId="3"/>
  </si>
  <si>
    <t>FURIGANA</t>
    <phoneticPr fontId="3"/>
  </si>
  <si>
    <t>VIETNAMESE_ID</t>
    <phoneticPr fontId="3"/>
  </si>
  <si>
    <t>REGISTER_DATE</t>
    <phoneticPr fontId="3"/>
  </si>
  <si>
    <t>VIETNAMESE</t>
    <phoneticPr fontId="3"/>
  </si>
  <si>
    <t>DETAILS</t>
    <phoneticPr fontId="3"/>
  </si>
  <si>
    <t>b821a83c</t>
  </si>
  <si>
    <t>1c119b17</t>
  </si>
  <si>
    <t>64fb6b9d</t>
  </si>
  <si>
    <t>8d37e417</t>
  </si>
  <si>
    <t>2c591945</t>
  </si>
  <si>
    <t>3b903975</t>
  </si>
  <si>
    <t>d056a33b</t>
  </si>
  <si>
    <t>26b55810</t>
  </si>
  <si>
    <t>eec3df3f</t>
  </si>
  <si>
    <t>f6918d39</t>
  </si>
  <si>
    <t>7cf070dd</t>
  </si>
  <si>
    <t>13317a84</t>
  </si>
  <si>
    <t>9b7751f5</t>
  </si>
  <si>
    <t>a474a185</t>
  </si>
  <si>
    <t>02823dde</t>
  </si>
  <si>
    <t>93e4ed69</t>
  </si>
  <si>
    <t>6a560e24</t>
  </si>
  <si>
    <t>fc8d3b67</t>
  </si>
  <si>
    <t>bdeb9b74</t>
  </si>
  <si>
    <t>ad20c331</t>
  </si>
  <si>
    <t>ab9793f7</t>
  </si>
  <si>
    <t>4bf123db</t>
  </si>
  <si>
    <t>7118a173</t>
  </si>
  <si>
    <t>950686e7</t>
    <phoneticPr fontId="3"/>
  </si>
  <si>
    <r>
      <t>わたし</t>
    </r>
    <r>
      <rPr>
        <sz val="14"/>
        <color rgb="FF000000"/>
        <rFont val="Helvetica Neue"/>
        <family val="2"/>
      </rPr>
      <t> : tôi </t>
    </r>
  </si>
  <si>
    <r>
      <t>わたしたち</t>
    </r>
    <r>
      <rPr>
        <sz val="14"/>
        <color rgb="FF000000"/>
        <rFont val="Helvetica Neue"/>
        <family val="2"/>
      </rPr>
      <t> : chúng ta, chúng tôi </t>
    </r>
  </si>
  <si>
    <r>
      <t>あなた</t>
    </r>
    <r>
      <rPr>
        <sz val="14"/>
        <color rgb="FF000000"/>
        <rFont val="Helvetica Neue"/>
        <family val="2"/>
      </rPr>
      <t> : bạn </t>
    </r>
  </si>
  <si>
    <r>
      <t>あのひと</t>
    </r>
    <r>
      <rPr>
        <sz val="14"/>
        <color rgb="FF000000"/>
        <rFont val="Helvetica Neue"/>
        <family val="2"/>
      </rPr>
      <t> : người kia </t>
    </r>
  </si>
  <si>
    <r>
      <t>あのかた</t>
    </r>
    <r>
      <rPr>
        <sz val="14"/>
        <color rgb="FF000000"/>
        <rFont val="Helvetica Neue"/>
        <family val="2"/>
      </rPr>
      <t> : vị kia </t>
    </r>
  </si>
  <si>
    <r>
      <t>みなさん</t>
    </r>
    <r>
      <rPr>
        <sz val="14"/>
        <color rgb="FF000000"/>
        <rFont val="Helvetica Neue"/>
        <family val="2"/>
      </rPr>
      <t> : các anh, các chị, các bạn, mọi người </t>
    </r>
  </si>
  <si>
    <r>
      <t>～さん</t>
    </r>
    <r>
      <rPr>
        <sz val="14"/>
        <color rgb="FF000000"/>
        <rFont val="Helvetica Neue"/>
        <family val="2"/>
      </rPr>
      <t xml:space="preserve"> &lt;</t>
    </r>
    <r>
      <rPr>
        <sz val="14"/>
        <color rgb="FF000000"/>
        <rFont val="Hiragino Sans"/>
        <charset val="128"/>
      </rPr>
      <t>～</t>
    </r>
    <r>
      <rPr>
        <sz val="14"/>
        <color rgb="FF000000"/>
        <rFont val="Helvetica Neue"/>
        <family val="2"/>
      </rPr>
      <t xml:space="preserve">san&gt; : anh </t>
    </r>
    <r>
      <rPr>
        <sz val="14"/>
        <color rgb="FF000000"/>
        <rFont val="Hiragino Sans"/>
        <charset val="128"/>
      </rPr>
      <t>～</t>
    </r>
    <r>
      <rPr>
        <sz val="14"/>
        <color rgb="FF000000"/>
        <rFont val="Helvetica Neue"/>
        <family val="2"/>
      </rPr>
      <t xml:space="preserve">, chị </t>
    </r>
    <r>
      <rPr>
        <sz val="14"/>
        <color rgb="FF000000"/>
        <rFont val="Hiragino Sans"/>
        <charset val="128"/>
      </rPr>
      <t>～</t>
    </r>
  </si>
  <si>
    <r>
      <t>～ちゃん</t>
    </r>
    <r>
      <rPr>
        <sz val="14"/>
        <color rgb="FF000000"/>
        <rFont val="Helvetica Neue"/>
        <family val="2"/>
      </rPr>
      <t xml:space="preserve"> &lt;</t>
    </r>
    <r>
      <rPr>
        <sz val="14"/>
        <color rgb="FF000000"/>
        <rFont val="Hiragino Sans"/>
        <charset val="128"/>
      </rPr>
      <t>～</t>
    </r>
    <r>
      <rPr>
        <sz val="14"/>
        <color rgb="FF000000"/>
        <rFont val="Helvetica Neue"/>
        <family val="2"/>
      </rPr>
      <t>chan&gt; : bé (được dùng cho nữ) hoặc là cách  gọi thân mật dành cho trẻ em (cả nam lẫn nữ) </t>
    </r>
  </si>
  <si>
    <r>
      <t>～くん</t>
    </r>
    <r>
      <rPr>
        <sz val="14"/>
        <color rgb="FF000000"/>
        <rFont val="Helvetica Neue"/>
        <family val="2"/>
      </rPr>
      <t xml:space="preserve"> &lt;</t>
    </r>
    <r>
      <rPr>
        <sz val="14"/>
        <color rgb="FF000000"/>
        <rFont val="Hiragino Sans"/>
        <charset val="128"/>
      </rPr>
      <t>～</t>
    </r>
    <r>
      <rPr>
        <sz val="14"/>
        <color rgb="FF000000"/>
        <rFont val="Helvetica Neue"/>
        <family val="2"/>
      </rPr>
      <t>kun&gt; : bé (được dùng cho nam) hoặc là cách gọi thân mật </t>
    </r>
  </si>
  <si>
    <r>
      <t> </t>
    </r>
    <r>
      <rPr>
        <sz val="14"/>
        <color rgb="FF000000"/>
        <rFont val="Hiragino Sans"/>
        <charset val="128"/>
      </rPr>
      <t>～じん</t>
    </r>
    <r>
      <rPr>
        <sz val="14"/>
        <color rgb="FF000000"/>
        <rFont val="Helvetica Neue"/>
        <family val="2"/>
      </rPr>
      <t xml:space="preserve"> &lt;</t>
    </r>
    <r>
      <rPr>
        <sz val="14"/>
        <color rgb="FF000000"/>
        <rFont val="Hiragino Sans"/>
        <charset val="128"/>
      </rPr>
      <t>～</t>
    </r>
    <r>
      <rPr>
        <sz val="14"/>
        <color rgb="FF000000"/>
        <rFont val="Helvetica Neue"/>
        <family val="2"/>
      </rPr>
      <t xml:space="preserve">jin&gt; : người nước </t>
    </r>
    <r>
      <rPr>
        <sz val="14"/>
        <color rgb="FF000000"/>
        <rFont val="Hiragino Sans"/>
        <charset val="128"/>
      </rPr>
      <t>～</t>
    </r>
  </si>
  <si>
    <r>
      <t> </t>
    </r>
    <r>
      <rPr>
        <sz val="14"/>
        <color rgb="FF000000"/>
        <rFont val="Hiragino Sans"/>
        <charset val="128"/>
      </rPr>
      <t>せんせい</t>
    </r>
    <r>
      <rPr>
        <sz val="14"/>
        <color rgb="FF000000"/>
        <rFont val="Helvetica Neue"/>
        <family val="2"/>
      </rPr>
      <t> : giáo viên </t>
    </r>
  </si>
  <si>
    <r>
      <t> </t>
    </r>
    <r>
      <rPr>
        <sz val="14"/>
        <color rgb="FF000000"/>
        <rFont val="Hiragino Sans"/>
        <charset val="128"/>
      </rPr>
      <t>きょうし</t>
    </r>
    <r>
      <rPr>
        <sz val="14"/>
        <color rgb="FF000000"/>
        <rFont val="Helvetica Neue"/>
        <family val="2"/>
      </rPr>
      <t> : giáo viên ( được dùng khi nói đến nghề nghiệp) </t>
    </r>
  </si>
  <si>
    <r>
      <t> </t>
    </r>
    <r>
      <rPr>
        <sz val="14"/>
        <color rgb="FF000000"/>
        <rFont val="Hiragino Sans"/>
        <charset val="128"/>
      </rPr>
      <t>がくせい</t>
    </r>
    <r>
      <rPr>
        <sz val="14"/>
        <color rgb="FF000000"/>
        <rFont val="Helvetica Neue"/>
        <family val="2"/>
      </rPr>
      <t> : sinh viên, học sinh</t>
    </r>
  </si>
  <si>
    <r>
      <t> </t>
    </r>
    <r>
      <rPr>
        <sz val="14"/>
        <color rgb="FF000000"/>
        <rFont val="Hiragino Sans"/>
        <charset val="128"/>
      </rPr>
      <t>かいしゃいん</t>
    </r>
    <r>
      <rPr>
        <sz val="14"/>
        <color rgb="FF000000"/>
        <rFont val="Helvetica Neue"/>
        <family val="2"/>
      </rPr>
      <t> : nhân viên công ty </t>
    </r>
  </si>
  <si>
    <r>
      <t> </t>
    </r>
    <r>
      <rPr>
        <sz val="14"/>
        <color rgb="FF000000"/>
        <rFont val="Hiragino Sans"/>
        <charset val="128"/>
      </rPr>
      <t>～しゃいん</t>
    </r>
    <r>
      <rPr>
        <sz val="14"/>
        <color rgb="FF000000"/>
        <rFont val="Helvetica Neue"/>
        <family val="2"/>
      </rPr>
      <t xml:space="preserve"> &lt;</t>
    </r>
    <r>
      <rPr>
        <sz val="14"/>
        <color rgb="FF000000"/>
        <rFont val="Hiragino Sans"/>
        <charset val="128"/>
      </rPr>
      <t>～</t>
    </r>
    <r>
      <rPr>
        <sz val="14"/>
        <color rgb="FF000000"/>
        <rFont val="Helvetica Neue"/>
        <family val="2"/>
      </rPr>
      <t xml:space="preserve">shain&gt; : nhân viên công ty </t>
    </r>
    <r>
      <rPr>
        <sz val="14"/>
        <color rgb="FF000000"/>
        <rFont val="Hiragino Sans"/>
        <charset val="128"/>
      </rPr>
      <t>～</t>
    </r>
  </si>
  <si>
    <r>
      <t> </t>
    </r>
    <r>
      <rPr>
        <sz val="14"/>
        <color rgb="FF000000"/>
        <rFont val="Hiragino Sans"/>
        <charset val="128"/>
      </rPr>
      <t>ぎんこういん</t>
    </r>
    <r>
      <rPr>
        <sz val="14"/>
        <color rgb="FF000000"/>
        <rFont val="Helvetica Neue"/>
        <family val="2"/>
      </rPr>
      <t> : nhân viên ngân hàng </t>
    </r>
  </si>
  <si>
    <r>
      <t> </t>
    </r>
    <r>
      <rPr>
        <sz val="14"/>
        <color rgb="FF000000"/>
        <rFont val="Hiragino Sans"/>
        <charset val="128"/>
      </rPr>
      <t>いしゃ</t>
    </r>
    <r>
      <rPr>
        <sz val="14"/>
        <color rgb="FF000000"/>
        <rFont val="Helvetica Neue"/>
        <family val="2"/>
      </rPr>
      <t> : bác sĩ </t>
    </r>
  </si>
  <si>
    <r>
      <t> </t>
    </r>
    <r>
      <rPr>
        <sz val="14"/>
        <color rgb="FF000000"/>
        <rFont val="Hiragino Sans"/>
        <charset val="128"/>
      </rPr>
      <t>けんきゅうしゃ</t>
    </r>
    <r>
      <rPr>
        <sz val="14"/>
        <color rgb="FF000000"/>
        <rFont val="Helvetica Neue"/>
        <family val="2"/>
      </rPr>
      <t> : nghiên cứu sinh </t>
    </r>
  </si>
  <si>
    <r>
      <t> </t>
    </r>
    <r>
      <rPr>
        <sz val="14"/>
        <color rgb="FF000000"/>
        <rFont val="Hiragino Sans"/>
        <charset val="128"/>
      </rPr>
      <t>エンジニア</t>
    </r>
    <r>
      <rPr>
        <sz val="14"/>
        <color rgb="FF000000"/>
        <rFont val="Helvetica Neue"/>
        <family val="2"/>
      </rPr>
      <t> : kỹ sư </t>
    </r>
  </si>
  <si>
    <r>
      <t> </t>
    </r>
    <r>
      <rPr>
        <sz val="14"/>
        <color rgb="FF000000"/>
        <rFont val="Hiragino Sans"/>
        <charset val="128"/>
      </rPr>
      <t>だいがく</t>
    </r>
    <r>
      <rPr>
        <sz val="14"/>
        <color rgb="FF000000"/>
        <rFont val="Helvetica Neue"/>
        <family val="2"/>
      </rPr>
      <t> : trường đại học </t>
    </r>
  </si>
  <si>
    <r>
      <t> </t>
    </r>
    <r>
      <rPr>
        <sz val="14"/>
        <color rgb="FF000000"/>
        <rFont val="Hiragino Sans"/>
        <charset val="128"/>
      </rPr>
      <t>びょういん</t>
    </r>
    <r>
      <rPr>
        <sz val="14"/>
        <color rgb="FF000000"/>
        <rFont val="Helvetica Neue"/>
        <family val="2"/>
      </rPr>
      <t> : bệnh viện </t>
    </r>
  </si>
  <si>
    <r>
      <t> </t>
    </r>
    <r>
      <rPr>
        <sz val="14"/>
        <color rgb="FF000000"/>
        <rFont val="Hiragino Sans"/>
        <charset val="128"/>
      </rPr>
      <t>でんき</t>
    </r>
    <r>
      <rPr>
        <sz val="14"/>
        <color rgb="FF000000"/>
        <rFont val="Helvetica Neue"/>
        <family val="2"/>
      </rPr>
      <t> : điện </t>
    </r>
  </si>
  <si>
    <r>
      <t> </t>
    </r>
    <r>
      <rPr>
        <sz val="14"/>
        <color rgb="FF000000"/>
        <rFont val="Hiragino Sans"/>
        <charset val="128"/>
      </rPr>
      <t>だれ</t>
    </r>
    <r>
      <rPr>
        <sz val="14"/>
        <color rgb="FF000000"/>
        <rFont val="Helvetica Neue"/>
        <family val="2"/>
      </rPr>
      <t> : ai (hỏi người nào đó) </t>
    </r>
  </si>
  <si>
    <r>
      <t> </t>
    </r>
    <r>
      <rPr>
        <sz val="14"/>
        <color rgb="FF000000"/>
        <rFont val="Hiragino Sans"/>
        <charset val="128"/>
      </rPr>
      <t>どなた</t>
    </r>
    <r>
      <rPr>
        <sz val="14"/>
        <color rgb="FF000000"/>
        <rFont val="Helvetica Neue"/>
        <family val="2"/>
      </rPr>
      <t> : vị nào, ngài nào (cùng nghĩa trên nhưng dùng trong tình huống lịch sự hơn) </t>
    </r>
  </si>
  <si>
    <r>
      <t> </t>
    </r>
    <r>
      <rPr>
        <sz val="14"/>
        <color rgb="FF000000"/>
        <rFont val="Hiragino Sans"/>
        <charset val="128"/>
      </rPr>
      <t>～さい</t>
    </r>
    <r>
      <rPr>
        <sz val="14"/>
        <color rgb="FF000000"/>
        <rFont val="Helvetica Neue"/>
        <family val="2"/>
      </rPr>
      <t>: &lt;</t>
    </r>
    <r>
      <rPr>
        <sz val="14"/>
        <color rgb="FF000000"/>
        <rFont val="Hiragino Sans"/>
        <charset val="128"/>
      </rPr>
      <t>～</t>
    </r>
    <r>
      <rPr>
        <sz val="14"/>
        <color rgb="FF000000"/>
        <rFont val="Helvetica Neue"/>
        <family val="2"/>
      </rPr>
      <t xml:space="preserve">sai&gt; : </t>
    </r>
    <r>
      <rPr>
        <sz val="14"/>
        <color rgb="FF000000"/>
        <rFont val="Hiragino Sans"/>
        <charset val="128"/>
      </rPr>
      <t>～</t>
    </r>
    <r>
      <rPr>
        <sz val="14"/>
        <color rgb="FF000000"/>
        <rFont val="Helvetica Neue"/>
        <family val="2"/>
      </rPr>
      <t>tuổi </t>
    </r>
  </si>
  <si>
    <r>
      <t> </t>
    </r>
    <r>
      <rPr>
        <sz val="14"/>
        <color rgb="FF000000"/>
        <rFont val="Hiragino Sans"/>
        <charset val="128"/>
      </rPr>
      <t>なんさい</t>
    </r>
    <r>
      <rPr>
        <sz val="14"/>
        <color rgb="FF000000"/>
        <rFont val="Helvetica Neue"/>
        <family val="2"/>
      </rPr>
      <t> : mấy tuổi </t>
    </r>
  </si>
  <si>
    <r>
      <t> </t>
    </r>
    <r>
      <rPr>
        <sz val="14"/>
        <color rgb="FF000000"/>
        <rFont val="Hiragino Sans"/>
        <charset val="128"/>
      </rPr>
      <t>おいくつ</t>
    </r>
    <r>
      <rPr>
        <sz val="14"/>
        <color rgb="FF000000"/>
        <rFont val="Helvetica Neue"/>
        <family val="2"/>
      </rPr>
      <t> : mấy tuổi (Dùng trong tình huống lịch sự hơn) </t>
    </r>
  </si>
  <si>
    <r>
      <t> </t>
    </r>
    <r>
      <rPr>
        <sz val="14"/>
        <color rgb="FF000000"/>
        <rFont val="Hiragino Sans"/>
        <charset val="128"/>
      </rPr>
      <t>はい</t>
    </r>
    <r>
      <rPr>
        <sz val="14"/>
        <color rgb="FF000000"/>
        <rFont val="Helvetica Neue"/>
        <family val="2"/>
      </rPr>
      <t> : vâng </t>
    </r>
  </si>
  <si>
    <r>
      <t> </t>
    </r>
    <r>
      <rPr>
        <sz val="14"/>
        <color rgb="FF000000"/>
        <rFont val="Hiragino Sans"/>
        <charset val="128"/>
      </rPr>
      <t>いいえ</t>
    </r>
    <r>
      <rPr>
        <sz val="14"/>
        <color rgb="FF000000"/>
        <rFont val="Helvetica Neue"/>
        <family val="2"/>
      </rPr>
      <t> : không </t>
    </r>
  </si>
  <si>
    <r>
      <t> </t>
    </r>
    <r>
      <rPr>
        <sz val="14"/>
        <color rgb="FF000000"/>
        <rFont val="Hiragino Sans"/>
        <charset val="128"/>
      </rPr>
      <t>しつれいですが</t>
    </r>
    <r>
      <rPr>
        <sz val="14"/>
        <color rgb="FF000000"/>
        <rFont val="Helvetica Neue"/>
        <family val="2"/>
      </rPr>
      <t> : xin lỗi ( khi bạn muốn nhờ ai việc gì) </t>
    </r>
  </si>
  <si>
    <t>初級</t>
    <rPh sb="0" eb="2">
      <t>ショキュ</t>
    </rPh>
    <phoneticPr fontId="3"/>
  </si>
  <si>
    <t>d4286575</t>
  </si>
  <si>
    <t>d5cc117e</t>
  </si>
  <si>
    <t>78fc969b</t>
  </si>
  <si>
    <t>eee36b89</t>
  </si>
  <si>
    <t>d6e8e972</t>
  </si>
  <si>
    <t>26da89bc</t>
  </si>
  <si>
    <t>f62186c0</t>
  </si>
  <si>
    <t>4a034e02</t>
  </si>
  <si>
    <t>a0d49643</t>
  </si>
  <si>
    <t>bae67a97</t>
  </si>
  <si>
    <t>baa0557e</t>
  </si>
  <si>
    <t>09b3fd40</t>
  </si>
  <si>
    <t>b567a855</t>
  </si>
  <si>
    <t>5e673b5e</t>
  </si>
  <si>
    <t>c962abde</t>
  </si>
  <si>
    <t>6c5880ac</t>
  </si>
  <si>
    <t>b552d90c</t>
  </si>
  <si>
    <t>09ad26ce</t>
  </si>
  <si>
    <t>cad4728e</t>
  </si>
  <si>
    <t>d6b0aacb</t>
  </si>
  <si>
    <t>4da507da</t>
  </si>
  <si>
    <t>88f025de</t>
  </si>
  <si>
    <t>43bf5a74</t>
  </si>
  <si>
    <t>021d6ebb</t>
  </si>
  <si>
    <r>
      <t>わたし</t>
    </r>
    <r>
      <rPr>
        <sz val="12"/>
        <color theme="1"/>
        <rFont val="Helvetica"/>
        <family val="2"/>
      </rPr>
      <t> </t>
    </r>
  </si>
  <si>
    <r>
      <t>わたしたち</t>
    </r>
    <r>
      <rPr>
        <sz val="12"/>
        <color theme="1"/>
        <rFont val="Helvetica"/>
        <family val="2"/>
      </rPr>
      <t> </t>
    </r>
  </si>
  <si>
    <r>
      <t>あなた</t>
    </r>
    <r>
      <rPr>
        <sz val="12"/>
        <color theme="1"/>
        <rFont val="Helvetica"/>
        <family val="2"/>
      </rPr>
      <t> </t>
    </r>
  </si>
  <si>
    <r>
      <t>あのひと</t>
    </r>
    <r>
      <rPr>
        <sz val="12"/>
        <color theme="1"/>
        <rFont val="Helvetica"/>
        <family val="2"/>
      </rPr>
      <t> </t>
    </r>
  </si>
  <si>
    <r>
      <t>あのかた</t>
    </r>
    <r>
      <rPr>
        <sz val="12"/>
        <color theme="1"/>
        <rFont val="Helvetica"/>
        <family val="2"/>
      </rPr>
      <t> </t>
    </r>
  </si>
  <si>
    <r>
      <t>みなさん</t>
    </r>
    <r>
      <rPr>
        <sz val="12"/>
        <color theme="1"/>
        <rFont val="Helvetica"/>
        <family val="2"/>
      </rPr>
      <t> </t>
    </r>
  </si>
  <si>
    <r>
      <t>～さん</t>
    </r>
    <r>
      <rPr>
        <sz val="12"/>
        <color theme="1"/>
        <rFont val="Helvetica"/>
        <family val="2"/>
      </rPr>
      <t xml:space="preserve"> &lt;</t>
    </r>
    <r>
      <rPr>
        <sz val="12"/>
        <color theme="1"/>
        <rFont val="Hiragino Sans"/>
        <charset val="128"/>
      </rPr>
      <t>～</t>
    </r>
    <r>
      <rPr>
        <sz val="12"/>
        <color theme="1"/>
        <rFont val="Helvetica"/>
        <family val="2"/>
      </rPr>
      <t>san&gt; </t>
    </r>
  </si>
  <si>
    <r>
      <t>～ちゃん</t>
    </r>
    <r>
      <rPr>
        <sz val="12"/>
        <color theme="1"/>
        <rFont val="Helvetica"/>
        <family val="2"/>
      </rPr>
      <t xml:space="preserve"> &lt;</t>
    </r>
    <r>
      <rPr>
        <sz val="12"/>
        <color theme="1"/>
        <rFont val="Hiragino Sans"/>
        <charset val="128"/>
      </rPr>
      <t>～</t>
    </r>
    <r>
      <rPr>
        <sz val="12"/>
        <color theme="1"/>
        <rFont val="Helvetica"/>
        <family val="2"/>
      </rPr>
      <t>chan&gt; </t>
    </r>
  </si>
  <si>
    <r>
      <t>～くん</t>
    </r>
    <r>
      <rPr>
        <sz val="12"/>
        <color theme="1"/>
        <rFont val="Helvetica"/>
        <family val="2"/>
      </rPr>
      <t xml:space="preserve"> &lt;</t>
    </r>
    <r>
      <rPr>
        <sz val="12"/>
        <color theme="1"/>
        <rFont val="Hiragino Sans"/>
        <charset val="128"/>
      </rPr>
      <t>～</t>
    </r>
    <r>
      <rPr>
        <sz val="12"/>
        <color theme="1"/>
        <rFont val="Helvetica"/>
        <family val="2"/>
      </rPr>
      <t>kun&gt; </t>
    </r>
  </si>
  <si>
    <r>
      <t>～じん</t>
    </r>
    <r>
      <rPr>
        <sz val="12"/>
        <color theme="1"/>
        <rFont val="Helvetica"/>
        <family val="2"/>
      </rPr>
      <t xml:space="preserve"> &lt;</t>
    </r>
    <r>
      <rPr>
        <sz val="12"/>
        <color theme="1"/>
        <rFont val="Hiragino Sans"/>
        <charset val="128"/>
      </rPr>
      <t>～</t>
    </r>
    <r>
      <rPr>
        <sz val="12"/>
        <color theme="1"/>
        <rFont val="Helvetica"/>
        <family val="2"/>
      </rPr>
      <t>jin&gt; </t>
    </r>
  </si>
  <si>
    <r>
      <t>せんせい</t>
    </r>
    <r>
      <rPr>
        <sz val="12"/>
        <color theme="1"/>
        <rFont val="Helvetica"/>
        <family val="2"/>
      </rPr>
      <t> </t>
    </r>
  </si>
  <si>
    <r>
      <t>きょうし</t>
    </r>
    <r>
      <rPr>
        <sz val="12"/>
        <color theme="1"/>
        <rFont val="Helvetica"/>
        <family val="2"/>
      </rPr>
      <t> </t>
    </r>
  </si>
  <si>
    <r>
      <t>がくせい</t>
    </r>
    <r>
      <rPr>
        <sz val="12"/>
        <color theme="1"/>
        <rFont val="Helvetica"/>
        <family val="2"/>
      </rPr>
      <t> </t>
    </r>
  </si>
  <si>
    <r>
      <t>かいしゃいん</t>
    </r>
    <r>
      <rPr>
        <sz val="12"/>
        <color theme="1"/>
        <rFont val="Helvetica"/>
        <family val="2"/>
      </rPr>
      <t> </t>
    </r>
  </si>
  <si>
    <r>
      <t>～しゃいん</t>
    </r>
    <r>
      <rPr>
        <sz val="12"/>
        <color theme="1"/>
        <rFont val="Helvetica"/>
        <family val="2"/>
      </rPr>
      <t xml:space="preserve"> &lt;</t>
    </r>
    <r>
      <rPr>
        <sz val="12"/>
        <color theme="1"/>
        <rFont val="Hiragino Sans"/>
        <charset val="128"/>
      </rPr>
      <t>～</t>
    </r>
    <r>
      <rPr>
        <sz val="12"/>
        <color theme="1"/>
        <rFont val="Helvetica"/>
        <family val="2"/>
      </rPr>
      <t>shain&gt; </t>
    </r>
  </si>
  <si>
    <r>
      <t>ぎんこういん</t>
    </r>
    <r>
      <rPr>
        <sz val="12"/>
        <color theme="1"/>
        <rFont val="Helvetica"/>
        <family val="2"/>
      </rPr>
      <t> </t>
    </r>
  </si>
  <si>
    <r>
      <t>いしゃ</t>
    </r>
    <r>
      <rPr>
        <sz val="12"/>
        <color theme="1"/>
        <rFont val="Helvetica"/>
        <family val="2"/>
      </rPr>
      <t> </t>
    </r>
  </si>
  <si>
    <r>
      <t>けんきゅうしゃ</t>
    </r>
    <r>
      <rPr>
        <sz val="12"/>
        <color theme="1"/>
        <rFont val="Helvetica"/>
        <family val="2"/>
      </rPr>
      <t> </t>
    </r>
  </si>
  <si>
    <r>
      <t>エンジニア</t>
    </r>
    <r>
      <rPr>
        <sz val="12"/>
        <color theme="1"/>
        <rFont val="Helvetica"/>
        <family val="2"/>
      </rPr>
      <t> </t>
    </r>
  </si>
  <si>
    <r>
      <t>だいがく</t>
    </r>
    <r>
      <rPr>
        <sz val="12"/>
        <color theme="1"/>
        <rFont val="Helvetica"/>
        <family val="2"/>
      </rPr>
      <t> </t>
    </r>
  </si>
  <si>
    <r>
      <t>びょういん</t>
    </r>
    <r>
      <rPr>
        <sz val="12"/>
        <color theme="1"/>
        <rFont val="Helvetica"/>
        <family val="2"/>
      </rPr>
      <t> </t>
    </r>
  </si>
  <si>
    <r>
      <t>でんき</t>
    </r>
    <r>
      <rPr>
        <sz val="12"/>
        <color theme="1"/>
        <rFont val="Helvetica"/>
        <family val="2"/>
      </rPr>
      <t> </t>
    </r>
  </si>
  <si>
    <r>
      <t>だれ</t>
    </r>
    <r>
      <rPr>
        <sz val="12"/>
        <color theme="1"/>
        <rFont val="Helvetica"/>
        <family val="2"/>
      </rPr>
      <t> </t>
    </r>
  </si>
  <si>
    <r>
      <t>どなた</t>
    </r>
    <r>
      <rPr>
        <sz val="12"/>
        <color theme="1"/>
        <rFont val="Helvetica"/>
        <family val="2"/>
      </rPr>
      <t> </t>
    </r>
  </si>
  <si>
    <t>～さい</t>
  </si>
  <si>
    <t>丘 おか Đồi, chiều cao</t>
  </si>
  <si>
    <t>沖 おき Biển khơi</t>
  </si>
  <si>
    <t>奥 おく Vợ</t>
  </si>
  <si>
    <t>贈る おくる Tặng, gửi</t>
  </si>
  <si>
    <t>起こる おこる Xảy ra</t>
  </si>
  <si>
    <t>幼い おさない Ấu thơ, còn nhỏ</t>
  </si>
  <si>
    <t>収める おさめる Thu được, gặt hái</t>
  </si>
  <si>
    <t>汚染 おせん Ô nhiễm</t>
  </si>
  <si>
    <t>恐れる おそれる E sợ, lo sợ</t>
  </si>
  <si>
    <t>恐ろしい おそろしい Khủng khiếp</t>
  </si>
  <si>
    <t>お互い おたがい Nhau, lẫn nhau</t>
  </si>
  <si>
    <t>穏やか おだやか Ôn hòa, nhẹ nhàng, bình tĩnh</t>
  </si>
  <si>
    <t>男の人 おとこのひと Người đàn ông</t>
  </si>
  <si>
    <t>劣る おとる Tụt hậu, chất lượng thấp hơn</t>
  </si>
  <si>
    <t>お腹 おなか Bụng</t>
  </si>
  <si>
    <t>帯 おび Đai lưng</t>
  </si>
  <si>
    <t>お昼 おひる Buổi trưa</t>
  </si>
  <si>
    <t>おじいさん Ông nội</t>
    <phoneticPr fontId="3"/>
  </si>
  <si>
    <r>
      <rPr>
        <sz val="13"/>
        <color rgb="FF333333"/>
        <rFont val="MS Gothic"/>
        <family val="2"/>
        <charset val="128"/>
      </rPr>
      <t>おしゃべり</t>
    </r>
    <r>
      <rPr>
        <sz val="13"/>
        <color rgb="FF333333"/>
        <rFont val="Arial"/>
        <family val="2"/>
      </rPr>
      <t xml:space="preserve"> Tám chuyện, nói chuyện</t>
    </r>
    <phoneticPr fontId="3"/>
  </si>
  <si>
    <r>
      <rPr>
        <sz val="13"/>
        <color rgb="FF333333"/>
        <rFont val="MS Gothic"/>
        <family val="2"/>
        <charset val="128"/>
      </rPr>
      <t>おそらく</t>
    </r>
    <r>
      <rPr>
        <sz val="13"/>
        <color rgb="FF333333"/>
        <rFont val="Arial"/>
        <family val="2"/>
      </rPr>
      <t xml:space="preserve"> Có lẽ, e rằng</t>
    </r>
    <phoneticPr fontId="3"/>
  </si>
  <si>
    <r>
      <rPr>
        <sz val="13"/>
        <color rgb="FF333333"/>
        <rFont val="MS Gothic"/>
        <family val="2"/>
        <charset val="128"/>
      </rPr>
      <t>オフィス</t>
    </r>
    <r>
      <rPr>
        <sz val="13"/>
        <color rgb="FF333333"/>
        <rFont val="Arial"/>
        <family val="2"/>
      </rPr>
      <t xml:space="preserve"> Văn phòng</t>
    </r>
    <phoneticPr fontId="3"/>
  </si>
  <si>
    <t>おか</t>
  </si>
  <si>
    <t>おき</t>
  </si>
  <si>
    <t>おく</t>
  </si>
  <si>
    <t>おくる</t>
  </si>
  <si>
    <t>おこる</t>
  </si>
  <si>
    <t>おさない</t>
  </si>
  <si>
    <t>おさめる</t>
  </si>
  <si>
    <t>おじいさん</t>
  </si>
  <si>
    <t>おしゃべり</t>
  </si>
  <si>
    <t>おせん</t>
  </si>
  <si>
    <t>おそらく</t>
  </si>
  <si>
    <t>おそれる</t>
  </si>
  <si>
    <t>おそろしい</t>
  </si>
  <si>
    <t>おたがい</t>
  </si>
  <si>
    <t>おだやか</t>
  </si>
  <si>
    <t>おとこのひと</t>
  </si>
  <si>
    <r>
      <t>おとる</t>
    </r>
    <r>
      <rPr>
        <sz val="12"/>
        <color theme="1"/>
        <rFont val="Helvetica"/>
        <family val="2"/>
      </rPr>
      <t> </t>
    </r>
  </si>
  <si>
    <t>おなか</t>
  </si>
  <si>
    <r>
      <t>おび</t>
    </r>
    <r>
      <rPr>
        <sz val="12"/>
        <color theme="1"/>
        <rFont val="Helvetica"/>
        <family val="2"/>
      </rPr>
      <t> </t>
    </r>
  </si>
  <si>
    <t>おひる</t>
  </si>
  <si>
    <t>オフィス</t>
  </si>
  <si>
    <t>おまえ</t>
  </si>
  <si>
    <t>Đồi, chiều cao</t>
  </si>
  <si>
    <t>Biển khơi</t>
  </si>
  <si>
    <t>Vợ</t>
  </si>
  <si>
    <t>Tặng, gửi</t>
  </si>
  <si>
    <t>Xảy ra</t>
  </si>
  <si>
    <t>Ấu thơ, còn nhỏ</t>
  </si>
  <si>
    <t>Thu được, gặt hái</t>
  </si>
  <si>
    <t>Ông nội</t>
  </si>
  <si>
    <t>Tám chuyện, nói chuyện</t>
  </si>
  <si>
    <t>Ô nhiễm</t>
  </si>
  <si>
    <t>Có lẽ, e rằng</t>
  </si>
  <si>
    <t>E sợ, lo sợ</t>
  </si>
  <si>
    <t>Khủng khiếp</t>
  </si>
  <si>
    <t>Nhau, lẫn nhau</t>
  </si>
  <si>
    <t>Ôn hòa, nhẹ nhàng, bình tĩnh</t>
  </si>
  <si>
    <t>Người đàn ông</t>
  </si>
  <si>
    <t>Tụt hậu, chất lượng thấp hơn</t>
  </si>
  <si>
    <t>Bụng</t>
  </si>
  <si>
    <t>Đai lưng</t>
  </si>
  <si>
    <t>Buổi trưa</t>
  </si>
  <si>
    <t>Văn phòng</t>
  </si>
  <si>
    <t>Chúc mừng</t>
  </si>
  <si>
    <r>
      <rPr>
        <sz val="13"/>
        <color rgb="FF333333"/>
        <rFont val="MS Gothic"/>
        <family val="2"/>
        <charset val="128"/>
      </rPr>
      <t>溺れる</t>
    </r>
    <r>
      <rPr>
        <sz val="13"/>
        <color rgb="FF333333"/>
        <rFont val="Arial"/>
        <family val="2"/>
      </rPr>
      <t xml:space="preserve"> </t>
    </r>
    <r>
      <rPr>
        <sz val="13"/>
        <color rgb="FF333333"/>
        <rFont val="MS Gothic"/>
        <family val="2"/>
        <charset val="128"/>
      </rPr>
      <t>おまえ</t>
    </r>
    <r>
      <rPr>
        <sz val="13"/>
        <color rgb="FF333333"/>
        <rFont val="Arial"/>
        <family val="2"/>
      </rPr>
      <t xml:space="preserve"> Chúc mừng</t>
    </r>
    <phoneticPr fontId="3"/>
  </si>
  <si>
    <t>溺れる</t>
  </si>
  <si>
    <t>溺れる</t>
    <phoneticPr fontId="3"/>
  </si>
  <si>
    <t>中級</t>
    <rPh sb="0" eb="2">
      <t>チュ</t>
    </rPh>
    <phoneticPr fontId="3"/>
  </si>
  <si>
    <t>VOCABULARY_INTERMEDIA_ID</t>
    <phoneticPr fontId="3"/>
  </si>
  <si>
    <t>ee75ffac</t>
  </si>
  <si>
    <t>6036f3f4</t>
  </si>
  <si>
    <t>3de3e1a6</t>
  </si>
  <si>
    <t>3deaf09a</t>
  </si>
  <si>
    <t>7222d456</t>
  </si>
  <si>
    <t>d1bc5745</t>
  </si>
  <si>
    <t>9ef8e763</t>
  </si>
  <si>
    <t>4d72be79</t>
  </si>
  <si>
    <t>2003e93b</t>
  </si>
  <si>
    <t>b0c85cb8</t>
  </si>
  <si>
    <t>3b6e12e2</t>
  </si>
  <si>
    <t>0be76db9</t>
  </si>
  <si>
    <t>7dabdc53</t>
  </si>
  <si>
    <t>1a3cc331</t>
  </si>
  <si>
    <t>6f0dbc60</t>
  </si>
  <si>
    <t>d270a95c</t>
  </si>
  <si>
    <t>9256cf2c</t>
  </si>
  <si>
    <t>92d00c4b</t>
  </si>
  <si>
    <t>14539ebc</t>
  </si>
  <si>
    <t>491577d2</t>
  </si>
  <si>
    <t>72f07c9c</t>
  </si>
  <si>
    <t>0b263769</t>
  </si>
  <si>
    <t>丘</t>
  </si>
  <si>
    <t>沖</t>
  </si>
  <si>
    <t>奥</t>
  </si>
  <si>
    <t>贈る</t>
  </si>
  <si>
    <t>起こる</t>
  </si>
  <si>
    <t>幼い</t>
  </si>
  <si>
    <t>収める</t>
  </si>
  <si>
    <t>汚染</t>
  </si>
  <si>
    <t>恐れる</t>
  </si>
  <si>
    <t>恐ろしい</t>
  </si>
  <si>
    <t>お互い</t>
  </si>
  <si>
    <t>穏やか</t>
  </si>
  <si>
    <t>男の人</t>
  </si>
  <si>
    <t>劣る</t>
  </si>
  <si>
    <t>お腹</t>
  </si>
  <si>
    <t>帯</t>
  </si>
  <si>
    <t>お昼</t>
  </si>
  <si>
    <t>ddec0577</t>
  </si>
  <si>
    <t>af486416</t>
  </si>
  <si>
    <t>47dd3814</t>
  </si>
  <si>
    <t>836c3904</t>
  </si>
  <si>
    <t>bab574a5</t>
  </si>
  <si>
    <t>407b44f9</t>
  </si>
  <si>
    <t>d6ce64c5</t>
  </si>
  <si>
    <t>61022aa4</t>
  </si>
  <si>
    <t>c2b1e45a</t>
  </si>
  <si>
    <t>b8e1148c</t>
  </si>
  <si>
    <t>025bb0de</t>
  </si>
  <si>
    <t>50fd0229</t>
  </si>
  <si>
    <t>e4d7cee8</t>
  </si>
  <si>
    <t>6ba92b0a</t>
  </si>
  <si>
    <t>bd6da6cc</t>
  </si>
  <si>
    <t>a8732cd0</t>
  </si>
  <si>
    <t>54c1f3c0</t>
  </si>
  <si>
    <t>60c25b21</t>
  </si>
  <si>
    <t>3c4d7fde</t>
  </si>
  <si>
    <t>12decdc5</t>
  </si>
  <si>
    <t>bf24467e</t>
  </si>
  <si>
    <t>あきれる Ngạc nhiên, bị sốc</t>
  </si>
  <si>
    <t>揚げる あげる Nâng, chiên</t>
  </si>
  <si>
    <t>挙げる あげる Nâng cao, bay</t>
  </si>
  <si>
    <t>憧れる あこがれる Mong ước, mơ ước</t>
  </si>
  <si>
    <t>足跡 あしあと Dấu chân</t>
  </si>
  <si>
    <t>味わう あじわう Nếm, thưởng thức</t>
  </si>
  <si>
    <t>預かる あずかる Trong nom, canh giữ, chăm sóc</t>
  </si>
  <si>
    <t>暖まる あたたまる Sưởi ấm</t>
  </si>
  <si>
    <t>あたりまえ Thông thường, phổ biến</t>
  </si>
  <si>
    <t>あちらこちら Đây và đó</t>
  </si>
  <si>
    <t>厚かましい あつかましい Trơ tráo, vô liêm sĩ</t>
  </si>
  <si>
    <t>圧縮 あっしゅく Áp lực, nén, ngưng tụ</t>
  </si>
  <si>
    <t>宛名 あてな Địa chỉ</t>
  </si>
  <si>
    <t>あてはまる Được áp dụng, đi theo</t>
  </si>
  <si>
    <t>Nhợt nhạt, xanh xao</t>
    <phoneticPr fontId="3"/>
  </si>
  <si>
    <t>Phòng, thời gian rảnh rỗi</t>
    <phoneticPr fontId="3"/>
  </si>
  <si>
    <t>Ngạc nhiên, bị sốc</t>
    <phoneticPr fontId="3"/>
  </si>
  <si>
    <t>Giọng</t>
    <phoneticPr fontId="3"/>
  </si>
  <si>
    <t>Ngáp</t>
    <phoneticPr fontId="3"/>
  </si>
  <si>
    <t>Cuối cùng, bướng bỉnh</t>
    <phoneticPr fontId="3"/>
  </si>
  <si>
    <t>Bình minh</t>
    <phoneticPr fontId="3"/>
  </si>
  <si>
    <t>Nâng, chiên</t>
    <phoneticPr fontId="3"/>
  </si>
  <si>
    <t>Nâng cao, bay</t>
    <phoneticPr fontId="3"/>
  </si>
  <si>
    <t>Mong ước, mơ ước</t>
    <phoneticPr fontId="3"/>
  </si>
  <si>
    <t>Dấu chân</t>
    <phoneticPr fontId="3"/>
  </si>
  <si>
    <t>Nếm, thưởng thức</t>
    <phoneticPr fontId="3"/>
  </si>
  <si>
    <t>Trong nom, canh giữ, chăm sóc</t>
    <phoneticPr fontId="3"/>
  </si>
  <si>
    <t>Sưởi ấm</t>
    <phoneticPr fontId="3"/>
  </si>
  <si>
    <t>Thông thường, phổ biến</t>
    <phoneticPr fontId="3"/>
  </si>
  <si>
    <t>Đây và đó</t>
    <phoneticPr fontId="3"/>
  </si>
  <si>
    <t>Trơ tráo, vô liêm sĩ</t>
    <phoneticPr fontId="3"/>
  </si>
  <si>
    <t>Áp lực, nén, ngưng tụ</t>
    <phoneticPr fontId="3"/>
  </si>
  <si>
    <t>Địa chỉ</t>
    <phoneticPr fontId="3"/>
  </si>
  <si>
    <t>Được áp dụng, đi theo</t>
    <phoneticPr fontId="3"/>
  </si>
  <si>
    <t>Áp dụng, thích ứng</t>
    <phoneticPr fontId="3"/>
  </si>
  <si>
    <t>Hành động dữ dội, bạo loạn</t>
    <phoneticPr fontId="3"/>
  </si>
  <si>
    <t>Chất béo, mỡ động vật</t>
    <phoneticPr fontId="3"/>
  </si>
  <si>
    <r>
      <rPr>
        <sz val="13"/>
        <color rgb="FF333333"/>
        <rFont val="MS Gothic"/>
        <family val="2"/>
        <charset val="128"/>
      </rPr>
      <t>青白い</t>
    </r>
    <r>
      <rPr>
        <sz val="13"/>
        <color rgb="FF333333"/>
        <rFont val="Arial"/>
        <family val="2"/>
      </rPr>
      <t xml:space="preserve"> </t>
    </r>
    <r>
      <rPr>
        <sz val="13"/>
        <color rgb="FF333333"/>
        <rFont val="MS Gothic"/>
        <family val="2"/>
        <charset val="128"/>
      </rPr>
      <t>あおじろい</t>
    </r>
    <r>
      <rPr>
        <sz val="13"/>
        <color rgb="FF333333"/>
        <rFont val="Arial"/>
        <family val="2"/>
      </rPr>
      <t xml:space="preserve"> Nhợt nhạt, xanh xao</t>
    </r>
    <phoneticPr fontId="3"/>
  </si>
  <si>
    <t>あおじろい</t>
  </si>
  <si>
    <r>
      <rPr>
        <sz val="13"/>
        <color rgb="FF333333"/>
        <rFont val="MS Gothic"/>
        <family val="2"/>
        <charset val="128"/>
      </rPr>
      <t>明き</t>
    </r>
    <r>
      <rPr>
        <sz val="13"/>
        <color rgb="FF333333"/>
        <rFont val="Arial"/>
        <family val="2"/>
      </rPr>
      <t xml:space="preserve"> </t>
    </r>
    <r>
      <rPr>
        <sz val="13"/>
        <color rgb="FF333333"/>
        <rFont val="MS Gothic"/>
        <family val="2"/>
        <charset val="128"/>
      </rPr>
      <t>あき</t>
    </r>
    <r>
      <rPr>
        <sz val="13"/>
        <color rgb="FF333333"/>
        <rFont val="Arial"/>
        <family val="2"/>
      </rPr>
      <t xml:space="preserve"> Phòng, thời gian rảnh rỗi</t>
    </r>
    <phoneticPr fontId="3"/>
  </si>
  <si>
    <t>あき</t>
    <phoneticPr fontId="3"/>
  </si>
  <si>
    <r>
      <rPr>
        <sz val="13"/>
        <color rgb="FF333333"/>
        <rFont val="MS Gothic"/>
        <family val="2"/>
        <charset val="128"/>
      </rPr>
      <t>クセント</t>
    </r>
    <r>
      <rPr>
        <sz val="13"/>
        <color rgb="FF333333"/>
        <rFont val="Arial"/>
        <family val="2"/>
      </rPr>
      <t xml:space="preserve"> Giọng</t>
    </r>
    <phoneticPr fontId="3"/>
  </si>
  <si>
    <t>クセント</t>
  </si>
  <si>
    <r>
      <rPr>
        <sz val="13"/>
        <color rgb="FF333333"/>
        <rFont val="MS Gothic"/>
        <family val="2"/>
        <charset val="128"/>
      </rPr>
      <t>あくび</t>
    </r>
    <r>
      <rPr>
        <sz val="13"/>
        <color rgb="FF333333"/>
        <rFont val="Arial"/>
        <family val="2"/>
      </rPr>
      <t xml:space="preserve"> Ngáp</t>
    </r>
    <phoneticPr fontId="3"/>
  </si>
  <si>
    <t>あくび</t>
  </si>
  <si>
    <r>
      <rPr>
        <sz val="13"/>
        <color rgb="FF333333"/>
        <rFont val="MS Gothic"/>
        <family val="2"/>
        <charset val="128"/>
      </rPr>
      <t>飽くまで</t>
    </r>
    <r>
      <rPr>
        <sz val="13"/>
        <color rgb="FF333333"/>
        <rFont val="Arial"/>
        <family val="2"/>
      </rPr>
      <t xml:space="preserve"> </t>
    </r>
    <r>
      <rPr>
        <sz val="13"/>
        <color rgb="FF333333"/>
        <rFont val="MS Gothic"/>
        <family val="2"/>
        <charset val="128"/>
      </rPr>
      <t>あくまで</t>
    </r>
    <r>
      <rPr>
        <sz val="13"/>
        <color rgb="FF333333"/>
        <rFont val="Arial"/>
        <family val="2"/>
      </rPr>
      <t xml:space="preserve"> Cuối cùng, bướng bỉnh</t>
    </r>
    <phoneticPr fontId="3"/>
  </si>
  <si>
    <r>
      <rPr>
        <sz val="13"/>
        <color rgb="FF333333"/>
        <rFont val="MS Gothic"/>
        <family val="2"/>
        <charset val="128"/>
      </rPr>
      <t>明け方</t>
    </r>
    <r>
      <rPr>
        <sz val="13"/>
        <color rgb="FF333333"/>
        <rFont val="Arial"/>
        <family val="2"/>
      </rPr>
      <t xml:space="preserve"> </t>
    </r>
    <r>
      <rPr>
        <sz val="13"/>
        <color rgb="FF333333"/>
        <rFont val="MS Gothic"/>
        <family val="2"/>
        <charset val="128"/>
      </rPr>
      <t>あけがた</t>
    </r>
    <r>
      <rPr>
        <sz val="13"/>
        <color rgb="FF333333"/>
        <rFont val="Arial"/>
        <family val="2"/>
      </rPr>
      <t xml:space="preserve"> Bình minh</t>
    </r>
    <phoneticPr fontId="3"/>
  </si>
  <si>
    <t>あきれる</t>
  </si>
  <si>
    <t>あきれる</t>
    <rPh sb="0" eb="1">
      <t>アk</t>
    </rPh>
    <phoneticPr fontId="3"/>
  </si>
  <si>
    <t>あくまで</t>
    <phoneticPr fontId="3"/>
  </si>
  <si>
    <t>あけがた</t>
    <rPh sb="0" eb="1">
      <t>アケガt</t>
    </rPh>
    <phoneticPr fontId="3"/>
  </si>
  <si>
    <t>あげる</t>
    <phoneticPr fontId="3"/>
  </si>
  <si>
    <t>あしあと</t>
    <rPh sb="0" eb="2">
      <t>アシアt</t>
    </rPh>
    <phoneticPr fontId="3"/>
  </si>
  <si>
    <t>あこがれる</t>
    <rPh sb="0" eb="1">
      <t>アコガr</t>
    </rPh>
    <phoneticPr fontId="3"/>
  </si>
  <si>
    <t>あじわう</t>
    <rPh sb="0" eb="1">
      <t>アj</t>
    </rPh>
    <phoneticPr fontId="3"/>
  </si>
  <si>
    <t>あずかる</t>
    <rPh sb="0" eb="1">
      <t>アズカr</t>
    </rPh>
    <phoneticPr fontId="3"/>
  </si>
  <si>
    <t>あたたまる</t>
    <rPh sb="0" eb="1">
      <t>アタタマr</t>
    </rPh>
    <phoneticPr fontId="3"/>
  </si>
  <si>
    <t>あたりまえ</t>
  </si>
  <si>
    <t>あたりまえ</t>
    <phoneticPr fontId="3"/>
  </si>
  <si>
    <t>あちらこちら</t>
  </si>
  <si>
    <t>あちらこちら</t>
    <phoneticPr fontId="3"/>
  </si>
  <si>
    <t>あつかましい</t>
    <rPh sb="0" eb="1">
      <t>アツカマs</t>
    </rPh>
    <phoneticPr fontId="3"/>
  </si>
  <si>
    <t>あっしゅく</t>
    <phoneticPr fontId="3"/>
  </si>
  <si>
    <t>あてな</t>
    <phoneticPr fontId="3"/>
  </si>
  <si>
    <t>あてはまる</t>
  </si>
  <si>
    <t>あてはまる</t>
    <rPh sb="0" eb="1">
      <t>アテハマル</t>
    </rPh>
    <phoneticPr fontId="3"/>
  </si>
  <si>
    <r>
      <rPr>
        <sz val="13"/>
        <color rgb="FF333333"/>
        <rFont val="MS Gothic"/>
        <family val="2"/>
        <charset val="128"/>
      </rPr>
      <t>あてはめる</t>
    </r>
    <r>
      <rPr>
        <sz val="13"/>
        <color rgb="FF333333"/>
        <rFont val="Arial"/>
        <family val="2"/>
      </rPr>
      <t xml:space="preserve"> Áp dụng, thích ứng</t>
    </r>
    <phoneticPr fontId="3"/>
  </si>
  <si>
    <t>あてはめる</t>
  </si>
  <si>
    <r>
      <rPr>
        <sz val="13"/>
        <color rgb="FF333333"/>
        <rFont val="MS Gothic"/>
        <family val="2"/>
        <charset val="128"/>
      </rPr>
      <t>脂</t>
    </r>
    <r>
      <rPr>
        <sz val="13"/>
        <color rgb="FF333333"/>
        <rFont val="Arial"/>
        <family val="2"/>
      </rPr>
      <t xml:space="preserve"> </t>
    </r>
    <r>
      <rPr>
        <sz val="13"/>
        <color rgb="FF333333"/>
        <rFont val="MS Gothic"/>
        <family val="2"/>
        <charset val="128"/>
      </rPr>
      <t>あぶら</t>
    </r>
    <r>
      <rPr>
        <sz val="13"/>
        <color rgb="FF333333"/>
        <rFont val="Arial"/>
        <family val="2"/>
      </rPr>
      <t xml:space="preserve"> Chất béo, mỡ động vật</t>
    </r>
    <phoneticPr fontId="3"/>
  </si>
  <si>
    <t xml:space="preserve"> あぶら</t>
    <phoneticPr fontId="3"/>
  </si>
  <si>
    <t>8022b970</t>
  </si>
  <si>
    <t>962ea0b5</t>
  </si>
  <si>
    <t>02a131e0</t>
  </si>
  <si>
    <t>358ff845</t>
  </si>
  <si>
    <t>bdabf7ff</t>
  </si>
  <si>
    <t>f517f71e</t>
  </si>
  <si>
    <t>8ebd4954</t>
  </si>
  <si>
    <t>53aa1f88</t>
  </si>
  <si>
    <t>166208f6</t>
  </si>
  <si>
    <t>88e4471a</t>
  </si>
  <si>
    <t>fd5cb513</t>
  </si>
  <si>
    <t>6f2ea22d</t>
  </si>
  <si>
    <t>1dd5e36d</t>
  </si>
  <si>
    <t>7613ebf9</t>
  </si>
  <si>
    <t>a2847455</t>
  </si>
  <si>
    <t>efad3613</t>
  </si>
  <si>
    <t>f1ec553a</t>
  </si>
  <si>
    <t>b23427c5</t>
  </si>
  <si>
    <t>24215a04</t>
  </si>
  <si>
    <t>caeceb49</t>
  </si>
  <si>
    <t>039a7789</t>
  </si>
  <si>
    <t>9190b0ee</t>
  </si>
  <si>
    <r>
      <rPr>
        <sz val="13"/>
        <color rgb="FF333333"/>
        <rFont val="MS Gothic"/>
        <family val="2"/>
        <charset val="128"/>
      </rPr>
      <t>暴れる</t>
    </r>
    <r>
      <rPr>
        <sz val="13"/>
        <color rgb="FF333333"/>
        <rFont val="Arial"/>
        <family val="2"/>
      </rPr>
      <t xml:space="preserve"> </t>
    </r>
    <r>
      <rPr>
        <sz val="13"/>
        <color rgb="FF333333"/>
        <rFont val="MS Gothic"/>
        <family val="2"/>
        <charset val="128"/>
      </rPr>
      <t>あばれる</t>
    </r>
    <r>
      <rPr>
        <sz val="13"/>
        <color rgb="FF333333"/>
        <rFont val="Arial"/>
        <family val="2"/>
      </rPr>
      <t xml:space="preserve"> Hành động dữ dội, bạo loạn</t>
    </r>
    <phoneticPr fontId="3"/>
  </si>
  <si>
    <t>あばれる</t>
    <rPh sb="0" eb="1">
      <t>アバr</t>
    </rPh>
    <phoneticPr fontId="3"/>
  </si>
  <si>
    <t>上級</t>
    <rPh sb="0" eb="2">
      <t>ジョウキュ</t>
    </rPh>
    <phoneticPr fontId="3"/>
  </si>
  <si>
    <t>VOCABULARY_ADVANCED_ID</t>
    <phoneticPr fontId="3"/>
  </si>
  <si>
    <t>青白い</t>
  </si>
  <si>
    <t>明き</t>
  </si>
  <si>
    <t>飽くまで</t>
  </si>
  <si>
    <t>明け方</t>
  </si>
  <si>
    <t>揚げる</t>
  </si>
  <si>
    <t>挙げる</t>
  </si>
  <si>
    <t>憧れる</t>
  </si>
  <si>
    <t>足跡</t>
  </si>
  <si>
    <t>味わう</t>
  </si>
  <si>
    <t>預かる</t>
  </si>
  <si>
    <t>暖まる</t>
  </si>
  <si>
    <t>厚かましい</t>
  </si>
  <si>
    <t>圧縮</t>
  </si>
  <si>
    <t>宛名</t>
  </si>
  <si>
    <t>暴れる</t>
  </si>
  <si>
    <t>脂</t>
  </si>
  <si>
    <t>dc7366ea</t>
  </si>
  <si>
    <t>0d80435e</t>
  </si>
  <si>
    <t>6c19bfbf</t>
  </si>
  <si>
    <t>5f4b0208</t>
  </si>
  <si>
    <t>04b6205a</t>
  </si>
  <si>
    <t>7df93321</t>
  </si>
  <si>
    <t>e9e78891</t>
  </si>
  <si>
    <t>f51a152c</t>
  </si>
  <si>
    <t>2951c83e</t>
  </si>
  <si>
    <t>a7b664d0</t>
  </si>
  <si>
    <t>ea3aa53b</t>
  </si>
  <si>
    <t>9c945f77</t>
  </si>
  <si>
    <t>5d97a4fc</t>
  </si>
  <si>
    <t>0bbfb70e</t>
  </si>
  <si>
    <t>9020ee77</t>
  </si>
  <si>
    <t>3f769ede</t>
  </si>
  <si>
    <t>f0d7e75e</t>
  </si>
  <si>
    <t>36ccfe60</t>
  </si>
  <si>
    <t>0f7ffd2f</t>
  </si>
  <si>
    <t>f88e138d</t>
  </si>
  <si>
    <t>b8db6f1e</t>
  </si>
  <si>
    <t>70c73426</t>
  </si>
  <si>
    <t>455db8ba</t>
  </si>
  <si>
    <t>KANJI_VIETNAMESE_ID</t>
    <phoneticPr fontId="3"/>
  </si>
  <si>
    <t>VN_JP_MEANING</t>
    <phoneticPr fontId="3"/>
  </si>
  <si>
    <t>VIETNAMESE_MEANING</t>
    <phoneticPr fontId="3"/>
  </si>
  <si>
    <t>EXAMPLE</t>
    <phoneticPr fontId="3"/>
  </si>
  <si>
    <t>一</t>
  </si>
  <si>
    <t>NHẤT</t>
  </si>
  <si>
    <t>một</t>
  </si>
  <si>
    <t>イチ</t>
  </si>
  <si>
    <t>九</t>
  </si>
  <si>
    <t>CỬU</t>
  </si>
  <si>
    <t>chín</t>
  </si>
  <si>
    <t>キュウ・ク</t>
  </si>
  <si>
    <t>十</t>
  </si>
  <si>
    <t>THẬP</t>
  </si>
  <si>
    <t>mười</t>
  </si>
  <si>
    <t>ジュウ・ジッ～</t>
  </si>
  <si>
    <t>人</t>
  </si>
  <si>
    <t>NHÂN</t>
  </si>
  <si>
    <t>người</t>
  </si>
  <si>
    <t>ジン・ニン</t>
  </si>
  <si>
    <t>二</t>
  </si>
  <si>
    <t>NHỊ</t>
  </si>
  <si>
    <t>hai</t>
  </si>
  <si>
    <t>ニ</t>
  </si>
  <si>
    <t>入</t>
  </si>
  <si>
    <t>NHẬP</t>
  </si>
  <si>
    <t>vào</t>
  </si>
  <si>
    <t>ニュウ</t>
  </si>
  <si>
    <t>八</t>
  </si>
  <si>
    <t>BÁT</t>
  </si>
  <si>
    <t>tám</t>
  </si>
  <si>
    <t>ハチ</t>
  </si>
  <si>
    <t>七</t>
  </si>
  <si>
    <t>THẤT</t>
  </si>
  <si>
    <t>bảy</t>
  </si>
  <si>
    <t>シチ</t>
  </si>
  <si>
    <t>下</t>
  </si>
  <si>
    <t>HẠ</t>
  </si>
  <si>
    <t>bên dưới</t>
  </si>
  <si>
    <t>カ</t>
  </si>
  <si>
    <t>三</t>
  </si>
  <si>
    <t>TAM</t>
  </si>
  <si>
    <t>ba, 3</t>
  </si>
  <si>
    <t>サン</t>
  </si>
  <si>
    <t>山</t>
  </si>
  <si>
    <t>SƠN</t>
  </si>
  <si>
    <t>núi, đồi</t>
  </si>
  <si>
    <t>子</t>
  </si>
  <si>
    <t>TỬ</t>
  </si>
  <si>
    <t>con, cái</t>
  </si>
  <si>
    <t>シ</t>
  </si>
  <si>
    <t>女</t>
  </si>
  <si>
    <t>NỮ</t>
  </si>
  <si>
    <t>phụ nữ</t>
  </si>
  <si>
    <t>ジョ・ニョ</t>
  </si>
  <si>
    <t>小</t>
  </si>
  <si>
    <t>TIỂU</t>
  </si>
  <si>
    <t>nhỏ</t>
  </si>
  <si>
    <t>ショウ</t>
  </si>
  <si>
    <t>上</t>
  </si>
  <si>
    <t>THƯỢNG</t>
  </si>
  <si>
    <t>bên trên</t>
  </si>
  <si>
    <t>ジョウ</t>
  </si>
  <si>
    <t>川</t>
  </si>
  <si>
    <t>XUYÊN</t>
  </si>
  <si>
    <t>sông</t>
  </si>
  <si>
    <t>セン</t>
  </si>
  <si>
    <t>土</t>
  </si>
  <si>
    <t>THỔ</t>
  </si>
  <si>
    <t>đất</t>
  </si>
  <si>
    <t>ト・ド</t>
  </si>
  <si>
    <t>万</t>
  </si>
  <si>
    <t>VẠN</t>
  </si>
  <si>
    <t>10 ngàn, nhiều</t>
  </si>
  <si>
    <t>マン・バン</t>
  </si>
  <si>
    <t>大</t>
  </si>
  <si>
    <t>ĐẠI</t>
  </si>
  <si>
    <t>to, lớn</t>
  </si>
  <si>
    <t>ダイ・タイ</t>
  </si>
  <si>
    <t>千</t>
  </si>
  <si>
    <t>THIÊN</t>
  </si>
  <si>
    <t>ngàn, nhiều</t>
  </si>
  <si>
    <t>円</t>
  </si>
  <si>
    <t>VIÊN</t>
  </si>
  <si>
    <t>yen, tròn</t>
  </si>
  <si>
    <t>エン</t>
  </si>
  <si>
    <t>火</t>
  </si>
  <si>
    <t>HỎA</t>
  </si>
  <si>
    <t>lửa</t>
  </si>
  <si>
    <t>月</t>
  </si>
  <si>
    <t>NGUYỆT</t>
  </si>
  <si>
    <t>mặt trăng, tháng</t>
  </si>
  <si>
    <t>ゲツ・ガツ</t>
  </si>
  <si>
    <t>232acfc1</t>
  </si>
  <si>
    <t>9733e9d6</t>
  </si>
  <si>
    <t>c2b45d99</t>
  </si>
  <si>
    <t>97f9c041</t>
  </si>
  <si>
    <t>a93da180</t>
  </si>
  <si>
    <t>ee58ca50</t>
  </si>
  <si>
    <t>51f84dbd</t>
  </si>
  <si>
    <t>9dab8f3d</t>
  </si>
  <si>
    <t>340abf30</t>
  </si>
  <si>
    <t>39bccb90</t>
  </si>
  <si>
    <t>37920a19</t>
  </si>
  <si>
    <t>9262495e</t>
  </si>
  <si>
    <t>36da2655</t>
  </si>
  <si>
    <t>a1fead2e</t>
  </si>
  <si>
    <t>2e6ce4d1</t>
  </si>
  <si>
    <t>e2c9b242</t>
  </si>
  <si>
    <t>7e2962ea</t>
  </si>
  <si>
    <t>038da753</t>
  </si>
  <si>
    <t>85d13649</t>
  </si>
  <si>
    <t>7a3d6236</t>
  </si>
  <si>
    <t>cef18b5f</t>
  </si>
  <si>
    <t>a46015bf</t>
  </si>
  <si>
    <t>4ed18831</t>
  </si>
  <si>
    <t>KANJI_BEGINNER_ID</t>
    <phoneticPr fontId="3"/>
  </si>
  <si>
    <t>KANJI</t>
    <phoneticPr fontId="3"/>
  </si>
  <si>
    <t>JAPANESE_ONYOMI</t>
    <phoneticPr fontId="3"/>
  </si>
  <si>
    <t>JAPANESE_KUNYOMI</t>
    <phoneticPr fontId="3"/>
  </si>
  <si>
    <t>REGITER_DATE</t>
    <phoneticPr fontId="3"/>
  </si>
  <si>
    <t>2e2053ae</t>
  </si>
  <si>
    <t>9ced36d1</t>
  </si>
  <si>
    <t>3bb5e12a</t>
  </si>
  <si>
    <t>70725a36</t>
  </si>
  <si>
    <t>400886d3</t>
  </si>
  <si>
    <t>b82f10db</t>
  </si>
  <si>
    <t>205fb352</t>
  </si>
  <si>
    <t>18bd0b36</t>
  </si>
  <si>
    <t>5948aa93</t>
  </si>
  <si>
    <t>74bc504d</t>
  </si>
  <si>
    <t>dbdf2a63</t>
  </si>
  <si>
    <t>473fed08</t>
  </si>
  <si>
    <t>3c9393df</t>
  </si>
  <si>
    <t>d643dcb1</t>
  </si>
  <si>
    <t>079708aa</t>
  </si>
  <si>
    <t>abf2e790</t>
  </si>
  <si>
    <t>ed1f9ec0</t>
  </si>
  <si>
    <t>33fb4c9b</t>
  </si>
  <si>
    <t>61410bf5</t>
  </si>
  <si>
    <t>dd665809</t>
  </si>
  <si>
    <t>1d143c3d</t>
  </si>
  <si>
    <t>2aaa2aad</t>
  </si>
  <si>
    <t>4544242a</t>
  </si>
  <si>
    <t>キュウ</t>
    <phoneticPr fontId="3"/>
  </si>
  <si>
    <t>話</t>
  </si>
  <si>
    <t>THOẠI</t>
  </si>
  <si>
    <t>nói chuyện</t>
  </si>
  <si>
    <t>ワ</t>
  </si>
  <si>
    <t>読</t>
  </si>
  <si>
    <t>ĐỘC</t>
  </si>
  <si>
    <t>đọc</t>
  </si>
  <si>
    <t>ドク</t>
  </si>
  <si>
    <t>語</t>
  </si>
  <si>
    <t>NGỮ</t>
  </si>
  <si>
    <t>kể, từ ngữ</t>
  </si>
  <si>
    <t>ゴ</t>
  </si>
  <si>
    <t>聞</t>
  </si>
  <si>
    <t>VĂN</t>
  </si>
  <si>
    <t>nghe, báo chí</t>
  </si>
  <si>
    <t>ブン</t>
  </si>
  <si>
    <t>力</t>
  </si>
  <si>
    <t>LỰC</t>
  </si>
  <si>
    <t>sức, lực</t>
  </si>
  <si>
    <t>リョク・リキ</t>
  </si>
  <si>
    <t>口</t>
  </si>
  <si>
    <t>KHẨU</t>
  </si>
  <si>
    <t>miệng, cổng</t>
  </si>
  <si>
    <t>コウ</t>
  </si>
  <si>
    <t>工</t>
  </si>
  <si>
    <t>CÔNG</t>
  </si>
  <si>
    <t>công việc, công nghiệp</t>
  </si>
  <si>
    <t>夕</t>
  </si>
  <si>
    <t>TỊCH</t>
  </si>
  <si>
    <t>chiều tà</t>
  </si>
  <si>
    <t>セキ</t>
  </si>
  <si>
    <t>手</t>
  </si>
  <si>
    <t>THỦ</t>
  </si>
  <si>
    <t>tay, người</t>
  </si>
  <si>
    <t>シュ</t>
  </si>
  <si>
    <t>牛</t>
  </si>
  <si>
    <t>NGƯU</t>
  </si>
  <si>
    <t>con bò</t>
  </si>
  <si>
    <t>ギュウ</t>
  </si>
  <si>
    <t>犬</t>
  </si>
  <si>
    <t>KHUYỂN</t>
  </si>
  <si>
    <t>con chó</t>
  </si>
  <si>
    <t>ケン</t>
  </si>
  <si>
    <t>元</t>
  </si>
  <si>
    <t>NGUYÊN</t>
  </si>
  <si>
    <t>gốc, điểm ban đầu</t>
  </si>
  <si>
    <t>ゲン</t>
  </si>
  <si>
    <t>公</t>
  </si>
  <si>
    <t>công cộng</t>
  </si>
  <si>
    <t>止</t>
  </si>
  <si>
    <t>CHỈ</t>
  </si>
  <si>
    <t>dừng lại</t>
  </si>
  <si>
    <t>少</t>
  </si>
  <si>
    <t>"THIẾU THIỂU"</t>
  </si>
  <si>
    <t>ít, nhỏ</t>
  </si>
  <si>
    <t>心</t>
  </si>
  <si>
    <t>TÂM</t>
  </si>
  <si>
    <t>tim, tấm lòng</t>
  </si>
  <si>
    <t>シン</t>
  </si>
  <si>
    <t>切</t>
  </si>
  <si>
    <t>THIẾT</t>
  </si>
  <si>
    <t>cắt</t>
  </si>
  <si>
    <t>セツ</t>
  </si>
  <si>
    <t>不</t>
  </si>
  <si>
    <t>BẤT</t>
  </si>
  <si>
    <t>không, phủ định</t>
  </si>
  <si>
    <t>フ</t>
  </si>
  <si>
    <t>文</t>
  </si>
  <si>
    <t>lời văn, văn hóa</t>
  </si>
  <si>
    <t>方</t>
  </si>
  <si>
    <t>PHƯƠNG</t>
  </si>
  <si>
    <t>phương hướng</t>
  </si>
  <si>
    <t>ホウ</t>
  </si>
  <si>
    <t>以</t>
  </si>
  <si>
    <t>DĨ</t>
  </si>
  <si>
    <t>lấy từ ~, tính từ ~</t>
  </si>
  <si>
    <t>イ</t>
  </si>
  <si>
    <t>去</t>
  </si>
  <si>
    <t>KHỨ</t>
  </si>
  <si>
    <t>rời bỏ</t>
  </si>
  <si>
    <t>キョ</t>
  </si>
  <si>
    <t>兄</t>
  </si>
  <si>
    <t>HUYNH</t>
  </si>
  <si>
    <t>anh trai</t>
  </si>
  <si>
    <t>キョウ</t>
  </si>
  <si>
    <t>4a3763b2</t>
  </si>
  <si>
    <t>2edc760a</t>
  </si>
  <si>
    <t>f29e7cb6</t>
  </si>
  <si>
    <t>51f71482</t>
  </si>
  <si>
    <t>397c4fb3</t>
  </si>
  <si>
    <t>b128ac2f</t>
  </si>
  <si>
    <t>7de9d3f8</t>
  </si>
  <si>
    <t>4728b2ac</t>
  </si>
  <si>
    <t>329d4e11</t>
  </si>
  <si>
    <t>c087cf3d</t>
  </si>
  <si>
    <t>691860d1</t>
  </si>
  <si>
    <t>26ffc4ce</t>
  </si>
  <si>
    <t>240099a8</t>
  </si>
  <si>
    <t>8667f48d</t>
  </si>
  <si>
    <t>0bd11c60</t>
  </si>
  <si>
    <t>d69216a0</t>
  </si>
  <si>
    <t>1d1ecc2a</t>
  </si>
  <si>
    <t>8fcb1a27</t>
  </si>
  <si>
    <t>d9867c9f</t>
  </si>
  <si>
    <t>6b2fcb5d</t>
  </si>
  <si>
    <t>2005f930</t>
  </si>
  <si>
    <t>fdcd01bb</t>
  </si>
  <si>
    <t>bffca733</t>
  </si>
  <si>
    <t>KANJI_INTERMEDIATE_ID</t>
    <phoneticPr fontId="3"/>
  </si>
  <si>
    <t>f1596783</t>
  </si>
  <si>
    <t>d2b05c43</t>
  </si>
  <si>
    <t>d4378710</t>
  </si>
  <si>
    <t>e5a40fe0</t>
  </si>
  <si>
    <t>72a16fb1</t>
  </si>
  <si>
    <t>c2b402ef</t>
  </si>
  <si>
    <t>6baa6b15</t>
  </si>
  <si>
    <t>7f762851</t>
  </si>
  <si>
    <t>f5b1a824</t>
  </si>
  <si>
    <t>7f2ad83d</t>
  </si>
  <si>
    <t>a3bdd6e2</t>
  </si>
  <si>
    <t>700272d5</t>
  </si>
  <si>
    <t>d833f957</t>
  </si>
  <si>
    <t>e701c8a1</t>
  </si>
  <si>
    <t>a7b8439e</t>
  </si>
  <si>
    <t>c6e82616</t>
  </si>
  <si>
    <t>7e53436a</t>
  </si>
  <si>
    <t>1f8aad92</t>
  </si>
  <si>
    <t>9493c346</t>
  </si>
  <si>
    <t>aac41095</t>
  </si>
  <si>
    <t>c6c2baa4</t>
  </si>
  <si>
    <t>4e962695</t>
  </si>
  <si>
    <t>ジ</t>
  </si>
  <si>
    <t>デン</t>
  </si>
  <si>
    <t>f5897f52</t>
  </si>
  <si>
    <t>6985f388</t>
  </si>
  <si>
    <t>8756d752</t>
  </si>
  <si>
    <t>0e0b056f</t>
  </si>
  <si>
    <t>86c76233</t>
  </si>
  <si>
    <t>cd9372c5</t>
  </si>
  <si>
    <t>0b01c7d5</t>
  </si>
  <si>
    <t>e712bff1</t>
  </si>
  <si>
    <t>8e22b50b</t>
  </si>
  <si>
    <t>4680b150</t>
  </si>
  <si>
    <t>0e171a21</t>
  </si>
  <si>
    <t>106c96b6</t>
  </si>
  <si>
    <t>95fdb989</t>
  </si>
  <si>
    <t>f1507b46</t>
  </si>
  <si>
    <t>b2d52eb2</t>
  </si>
  <si>
    <t>a16ecc8e</t>
  </si>
  <si>
    <t>42450ea0</t>
  </si>
  <si>
    <t>f7219824</t>
  </si>
  <si>
    <t>a88d4cbe</t>
  </si>
  <si>
    <t>aa378b26</t>
  </si>
  <si>
    <t>4d22ce36</t>
  </si>
  <si>
    <t>9fe7cd60</t>
  </si>
  <si>
    <t>f99ff121</t>
  </si>
  <si>
    <t>古</t>
  </si>
  <si>
    <t>CỔ</t>
  </si>
  <si>
    <t>cũ</t>
  </si>
  <si>
    <t>コ</t>
  </si>
  <si>
    <t>広</t>
  </si>
  <si>
    <t>QUẢNG</t>
  </si>
  <si>
    <t>rộng</t>
  </si>
  <si>
    <t>主</t>
  </si>
  <si>
    <t>CHỦ</t>
  </si>
  <si>
    <t>chủ yếu, làm chủ</t>
  </si>
  <si>
    <t>世</t>
  </si>
  <si>
    <t>THẾ</t>
  </si>
  <si>
    <t>thế giới</t>
  </si>
  <si>
    <t>セ</t>
  </si>
  <si>
    <t>正</t>
  </si>
  <si>
    <t>CHÍNH</t>
  </si>
  <si>
    <t>đúng đắn</t>
  </si>
  <si>
    <t>セイ</t>
  </si>
  <si>
    <t>代</t>
  </si>
  <si>
    <t>thay mặt, tiền ngang giá</t>
  </si>
  <si>
    <t>ダイ</t>
  </si>
  <si>
    <t>台</t>
  </si>
  <si>
    <t>DÀI</t>
  </si>
  <si>
    <t>cái bệ, bồn, đài cao</t>
  </si>
  <si>
    <t>田</t>
  </si>
  <si>
    <t>ĐIỀN</t>
  </si>
  <si>
    <t>ruộng</t>
  </si>
  <si>
    <t>冬</t>
  </si>
  <si>
    <t>ĐÔNG</t>
  </si>
  <si>
    <t>mùa đông</t>
  </si>
  <si>
    <t>トウ</t>
  </si>
  <si>
    <t>目</t>
  </si>
  <si>
    <t>MỤC</t>
  </si>
  <si>
    <t>mắt</t>
  </si>
  <si>
    <t>モク</t>
  </si>
  <si>
    <t>用</t>
  </si>
  <si>
    <t>DỤNG</t>
  </si>
  <si>
    <t>dùng, sử dụng</t>
  </si>
  <si>
    <t>ヨウ</t>
  </si>
  <si>
    <t>立</t>
  </si>
  <si>
    <t>LẬP</t>
  </si>
  <si>
    <t>đứng, thiết lập</t>
  </si>
  <si>
    <t>リツ</t>
  </si>
  <si>
    <t>写</t>
  </si>
  <si>
    <t>TẢ</t>
  </si>
  <si>
    <t>sao chép, ảnh</t>
  </si>
  <si>
    <t>シャ</t>
  </si>
  <si>
    <t>多</t>
  </si>
  <si>
    <t>ĐA</t>
  </si>
  <si>
    <t>nhiều</t>
  </si>
  <si>
    <t>タ</t>
  </si>
  <si>
    <t>安</t>
  </si>
  <si>
    <t>AN</t>
  </si>
  <si>
    <t>rẻ, an tâm, yên ổn</t>
  </si>
  <si>
    <t>アン</t>
  </si>
  <si>
    <t>会</t>
  </si>
  <si>
    <t>HỘI</t>
  </si>
  <si>
    <t>gặp gỡ, hiệp hội</t>
  </si>
  <si>
    <t>カイ</t>
  </si>
  <si>
    <t>考</t>
  </si>
  <si>
    <t>KHẢO</t>
  </si>
  <si>
    <t>suy nghĩ</t>
  </si>
  <si>
    <t>死</t>
  </si>
  <si>
    <t>chết</t>
  </si>
  <si>
    <t>字</t>
  </si>
  <si>
    <t>TỰ</t>
  </si>
  <si>
    <t>chữ</t>
  </si>
  <si>
    <t>自</t>
  </si>
  <si>
    <t>tự mình, tự thân</t>
  </si>
  <si>
    <t>色</t>
  </si>
  <si>
    <t>SẮC</t>
  </si>
  <si>
    <t>màu, dục</t>
  </si>
  <si>
    <t>ショク・シキ</t>
  </si>
  <si>
    <t>早</t>
  </si>
  <si>
    <t>TẢO</t>
  </si>
  <si>
    <t>sớm</t>
  </si>
  <si>
    <t>ソウ</t>
  </si>
  <si>
    <t>車</t>
  </si>
  <si>
    <t>XA</t>
  </si>
  <si>
    <t>xe, xe hơi</t>
  </si>
  <si>
    <t>KANJI_ADVANCED_ID</t>
    <phoneticPr fontId="3"/>
  </si>
  <si>
    <t>c2eec8a2</t>
  </si>
  <si>
    <t>eb1780e0</t>
  </si>
  <si>
    <t>cb269aef</t>
  </si>
  <si>
    <t>14e4eb71</t>
  </si>
  <si>
    <t>0cc5bb09</t>
  </si>
  <si>
    <t>08b45441</t>
  </si>
  <si>
    <t>f2b30273</t>
  </si>
  <si>
    <t>9fd73f6b</t>
  </si>
  <si>
    <t>3f0847c1</t>
  </si>
  <si>
    <t>82cc77c7</t>
  </si>
  <si>
    <t>006d7b47</t>
  </si>
  <si>
    <t>af264ebf</t>
  </si>
  <si>
    <t>f0fb187e</t>
  </si>
  <si>
    <t>1e492529</t>
  </si>
  <si>
    <t>229e2266</t>
  </si>
  <si>
    <t>7ebe4223</t>
  </si>
  <si>
    <t>0c7a0bd3</t>
  </si>
  <si>
    <t>4874a9fd</t>
  </si>
  <si>
    <t>ce2c73cd</t>
  </si>
  <si>
    <t>be6488f3</t>
  </si>
  <si>
    <t>6391e570</t>
  </si>
  <si>
    <t>c915101b</t>
  </si>
  <si>
    <t>60d56d6c</t>
  </si>
  <si>
    <t>USER_ID</t>
    <phoneticPr fontId="3"/>
  </si>
  <si>
    <t>USER_NAME</t>
    <phoneticPr fontId="3"/>
  </si>
  <si>
    <t>PASSWORD</t>
    <phoneticPr fontId="3"/>
  </si>
  <si>
    <t>UPDATE_DATE</t>
    <phoneticPr fontId="3"/>
  </si>
  <si>
    <t>STATUS</t>
    <phoneticPr fontId="3"/>
  </si>
  <si>
    <t>9250c432</t>
  </si>
  <si>
    <t>9895b656</t>
  </si>
  <si>
    <t>b524ebba</t>
  </si>
  <si>
    <t>hien</t>
    <phoneticPr fontId="3"/>
  </si>
  <si>
    <t>hope</t>
    <phoneticPr fontId="3"/>
  </si>
  <si>
    <t>keep</t>
    <phoneticPr fontId="3"/>
  </si>
  <si>
    <t>COMMENT_ID</t>
    <phoneticPr fontId="3"/>
  </si>
  <si>
    <t>COMMENT_DETAILS</t>
    <phoneticPr fontId="3"/>
  </si>
  <si>
    <t>CREATE_DATE</t>
    <phoneticPr fontId="3"/>
  </si>
  <si>
    <t>2722a516</t>
  </si>
  <si>
    <t>7f949e06</t>
  </si>
  <si>
    <t>febece8b</t>
  </si>
  <si>
    <t>転売屋の批判レビューを書くと、転売屋工作員によって役に立たなかったを相当数もらいますね。
それでもめげずに書いて行きたいと思います。
まずSwitchの定価ですが税込32378円ですね。
メーカーがお金かけて子供やゲーム好きな人の為に面白い物を一生懸命作って提供してくれてる金額です。それを何の苦労もせずに、転売目的で仕入れ、定価から10000円近くも上乗せして売っています。本当に欲しがってる子供達の為に本当にこんな商売はやめて欲しいと切に願います。
Switch自体は本当に素晴らしい商品です。
WiiからSwitchまで任天堂のゲーム機、遊びに対する考え方はとても楽しい方向に向かってると思います。最後に転売屋消えて下さい。
追記
やっと金額が下がってきました。この調子で定価まで行ってもらいたいものです。</t>
    <phoneticPr fontId="3"/>
  </si>
  <si>
    <t>Switchは、今後「大乱闘スマッシュブラザーズ SPECIAL」「ポケットモンスター Let's Go!」等
さまざまな期待作や人気作の発売が決まっているハードです。
久々に入手するのにわくわくしたハードです。
さまざまな使用方法がありますので自分に合わせた使用方法で楽しめます。
自分はよく携帯モードで使用しています。
子供には少し大きく重たく感じるかもしれません。
しかしながら新型機の噂がされています。詳しくはググってください。
新型は子供にとってはいいかもしれませんね。
自分にとってはSwitchは非常に優秀なハードかなと思います。
気になる点と言えば、充電の減りが気になります。3時間から4時間ほどで無くなります。</t>
    <phoneticPr fontId="3"/>
  </si>
  <si>
    <t>現在、Amazonをはじめ至る所で本商品の転売が目立っております。
　しかしながら、任天堂が増産体制に入ることを発表している為、今後は供給が追いついてきて定価で買える機会が増えることは確実です。
　そのことから、現時点で転売価格で仕入れることは得策ではないと考えます。</t>
    <phoneticPr fontId="3"/>
  </si>
  <si>
    <t>BOOK_ID</t>
    <phoneticPr fontId="3"/>
  </si>
  <si>
    <t>BOOK_NAME</t>
    <phoneticPr fontId="3"/>
  </si>
  <si>
    <t>PRICE</t>
    <phoneticPr fontId="3"/>
  </si>
  <si>
    <t>IMAGE_LINK</t>
    <phoneticPr fontId="3"/>
  </si>
  <si>
    <t>BOOK_DETAIL</t>
    <phoneticPr fontId="3"/>
  </si>
  <si>
    <t>8a138339</t>
  </si>
  <si>
    <t>4eb2965b</t>
  </si>
  <si>
    <t>0e6e6b50</t>
  </si>
  <si>
    <t>590b2835</t>
  </si>
  <si>
    <t xml:space="preserve">日本語総まとめ N4 漢字・ことば [英語・ベトナム語版] </t>
    <phoneticPr fontId="3"/>
  </si>
  <si>
    <t>image/日本語総まとめ N4 漢字.jpg</t>
    <phoneticPr fontId="3"/>
  </si>
  <si>
    <t>「日本語総まとめ」シリーズにN4が登場! 
日本語能力試験(JLPT)N4に頻出する漢字約200と語い約300を、
1日2ページ、6週間で無理なく学べます。
この本は
■日本語能力試験(JLPT)N4合格を目指す人
■日常生活でよく使われる漢字・語彙(ごい)を勉強したい人
のための学習書です。
この本の特徴
・日本語能力試験(JLPT)N4でよく出題される漢字約200字と約300字の語彙を短い文や語句、イラストを使って6週間で効率よく学習できます。
・N4受験対策だけでなく、日常生活で役に立つ漢字と語彙の勉強ができます。
・1週間後に1回分、まとめ問題がついているので、理解の確認ができます。
・英語・ベトナム語の翻訳がついているので、一人でも勉強ができます。</t>
    <phoneticPr fontId="3"/>
  </si>
  <si>
    <t>ニューアプローチ中級日本語[基礎編]</t>
    <phoneticPr fontId="3"/>
  </si>
  <si>
    <t>image/ニューアプローチ中級日本語[基礎編].jpg</t>
    <phoneticPr fontId="3"/>
  </si>
  <si>
    <t>「ニューアプローチ」の「基礎編」は初級の復習・まとめから入り、「概念シラバス」「機能シラバス」によって体系的に&lt;文レベル&gt;での日本語文型・表現を学習できるように編集されています。</t>
    <phoneticPr fontId="3"/>
  </si>
  <si>
    <t>語彙力も品も高まる一発変換 「美しい日本語」の練習帳 (青春文庫)</t>
    <phoneticPr fontId="3"/>
  </si>
  <si>
    <t>image/語彙力も品も高まる一発変換 「美しい日本語」の練習帳 (青春文庫).jpg</t>
    <phoneticPr fontId="3"/>
  </si>
  <si>
    <t>密か事、ひたむき、言伝、千々に乱れる、楚々、艶やか、泡沫、まどろむ、かりそめ…
日本語には美しい表現がたくさんあります。
せっかくなので、普段遣い日本語を「美しい日本語」に一発変換。
今日からすぐに美しい表現を使えるような自分になる本。</t>
    <phoneticPr fontId="3"/>
  </si>
  <si>
    <t xml:space="preserve">トライエックス 日本語 の常識 2019年 祝日訂正シール付き カレンダー </t>
    <phoneticPr fontId="3"/>
  </si>
  <si>
    <t>image/トライエックス 日本語 の常識 2019年 祝日訂正シール付き カレンダー .jpg</t>
    <phoneticPr fontId="3"/>
  </si>
  <si>
    <t>「喧喧喧喧(けんけんごうごう)」と「侃侃諤諤(かんかんがくがく)」の意味の違いは?
「耳を揃える」って小判を揃えること? 「囮(おとり)」って言葉は本当に鳥から来ているの?
普段なにげなく使っている日本語には、奥深い意味や物語が潜んでいます。
このカレンダーでは、言葉の語源から正しい使い方までをじっくり紹介。
楽しみながら、知らないうちに教養が身につきます。
※サイズは使用時のサイズとなります。
※掲載の写真は現物が異なる場合があります。
※都合により、タイトル・価格・仕様が変更になる場合、発売日の変更や発売中止になる場合があります。</t>
    <phoneticPr fontId="3"/>
  </si>
  <si>
    <t>BUY_CNT</t>
    <phoneticPr fontId="3"/>
  </si>
  <si>
    <t>BUY_DATE</t>
    <phoneticPr fontId="3"/>
  </si>
  <si>
    <t>ACCESS_ID</t>
    <phoneticPr fontId="3"/>
  </si>
  <si>
    <t>ACCESS_DETAIL_ID</t>
    <phoneticPr fontId="3"/>
  </si>
  <si>
    <t>90af475e</t>
  </si>
  <si>
    <t>c89a3b53</t>
  </si>
  <si>
    <t>13d708f3</t>
  </si>
  <si>
    <t>80c38ef0</t>
  </si>
  <si>
    <t>ACCESS_CNT</t>
    <phoneticPr fontId="3"/>
  </si>
  <si>
    <t>ACCESS_DATE</t>
    <phoneticPr fontId="3"/>
  </si>
  <si>
    <t>SEARCH_TYPE</t>
    <phoneticPr fontId="3"/>
  </si>
  <si>
    <t>SEARCH_DATE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</si>
</sst>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游ゴシック"/>
      <family val="2"/>
      <charset val="128"/>
      <scheme val="minor"/>
    </font>
    <font>
      <sz val="11"/>
      <name val="ＭＳ Ｐゴシック"/>
      <family val="3"/>
      <charset val="128"/>
    </font>
    <font>
      <sz val="11"/>
      <name val="ＭＳ ゴシック"/>
      <family val="3"/>
      <charset val="128"/>
    </font>
    <font>
      <sz val="6"/>
      <name val="游ゴシック"/>
      <family val="2"/>
      <charset val="128"/>
      <scheme val="minor"/>
    </font>
    <font>
      <sz val="12"/>
      <color theme="1"/>
      <name val="Menlo"/>
      <family val="2"/>
    </font>
    <font>
      <sz val="14"/>
      <color rgb="FF000000"/>
      <name val="Helvetica Neue"/>
      <family val="2"/>
    </font>
    <font>
      <sz val="14"/>
      <color rgb="FF000000"/>
      <name val="Hiragino Sans"/>
      <charset val="128"/>
    </font>
    <font>
      <sz val="12"/>
      <color theme="1"/>
      <name val="Hiragino Sans"/>
      <charset val="128"/>
    </font>
    <font>
      <sz val="12"/>
      <color theme="1"/>
      <name val="Helvetica"/>
      <family val="2"/>
    </font>
    <font>
      <sz val="13"/>
      <color rgb="FF333333"/>
      <name val="Arial"/>
      <family val="2"/>
    </font>
    <font>
      <sz val="13"/>
      <color rgb="FF333333"/>
      <name val="MS Gothic"/>
      <family val="2"/>
      <charset val="128"/>
    </font>
    <font>
      <sz val="13"/>
      <color rgb="FF333333"/>
      <name val="Arial"/>
      <family val="2"/>
      <charset val="128"/>
    </font>
    <font>
      <sz val="12"/>
      <color theme="1"/>
      <name val="游ゴシック"/>
      <family val="3"/>
      <charset val="128"/>
      <scheme val="minor"/>
    </font>
    <font>
      <sz val="12"/>
      <color rgb="FF333333"/>
      <name val="Hiragino Kaku Gothic Pro W3"/>
      <family val="2"/>
      <charset val="128"/>
    </font>
  </fonts>
  <fills count="2">
    <fill>
      <patternFill patternType="none"/>
    </fill>
    <fill>
      <patternFill patternType="gray125"/>
    </fill>
  </fills>
  <borders count="2">
    <border>
      <left/>
      <right/>
      <top/>
      <bottom/>
      <diagonal/>
    </border>
    <border>
      <left/>
      <right/>
      <top/>
      <bottom style="dotted">
        <color indexed="64"/>
      </bottom>
      <diagonal/>
    </border>
  </borders>
  <cellStyleXfs count="2">
    <xf numFmtId="0" fontId="0" fillId="0" borderId="0">
      <alignment vertical="center"/>
    </xf>
    <xf numFmtId="0" fontId="1" fillId="0" borderId="0"/>
  </cellStyleXfs>
  <cellXfs count="17">
    <xf numFmtId="0" fontId="0" fillId="0" borderId="0" xfId="0">
      <alignment vertical="center"/>
    </xf>
    <xf numFmtId="0" fontId="2" fillId="0" borderId="1" xfId="1" applyFont="1" applyBorder="1" applyAlignment="1">
      <alignment vertical="center"/>
    </xf>
    <xf numFmtId="0" fontId="4" fillId="0" borderId="0" xfId="0" applyFont="1">
      <alignment vertical="center"/>
    </xf>
    <xf numFmtId="49" fontId="4" fillId="0" borderId="0" xfId="0" applyNumberFormat="1" applyFont="1" applyAlignment="1">
      <alignment horizontal="left" vertical="center"/>
    </xf>
    <xf numFmtId="0" fontId="5" fillId="0" borderId="0" xfId="0" applyFont="1">
      <alignment vertical="center"/>
    </xf>
    <xf numFmtId="0" fontId="6" fillId="0" borderId="0" xfId="0" applyFont="1">
      <alignment vertical="center"/>
    </xf>
    <xf numFmtId="49" fontId="4" fillId="0" borderId="0" xfId="0" applyNumberFormat="1" applyFont="1">
      <alignment vertical="center"/>
    </xf>
    <xf numFmtId="0" fontId="7" fillId="0" borderId="0" xfId="0" applyFont="1">
      <alignment vertical="center"/>
    </xf>
    <xf numFmtId="22" fontId="0" fillId="0" borderId="0" xfId="0" applyNumberFormat="1">
      <alignment vertical="center"/>
    </xf>
    <xf numFmtId="49" fontId="0" fillId="0" borderId="0" xfId="0" applyNumberFormat="1">
      <alignment vertical="center"/>
    </xf>
    <xf numFmtId="0" fontId="9" fillId="0" borderId="0" xfId="0" applyFont="1">
      <alignment vertical="center"/>
    </xf>
    <xf numFmtId="0" fontId="8" fillId="0" borderId="0" xfId="0" applyFont="1">
      <alignment vertical="center"/>
    </xf>
    <xf numFmtId="0" fontId="11" fillId="0" borderId="0" xfId="0" applyFont="1">
      <alignment vertical="center"/>
    </xf>
    <xf numFmtId="0" fontId="12" fillId="0" borderId="0" xfId="0" applyFont="1">
      <alignment vertical="center"/>
    </xf>
    <xf numFmtId="0" fontId="2" fillId="0" borderId="1" xfId="1" applyFont="1" applyFill="1" applyBorder="1" applyAlignment="1">
      <alignment vertical="center"/>
    </xf>
    <xf numFmtId="0" fontId="0" fillId="0" borderId="0" xfId="0" applyAlignment="1">
      <alignment vertical="center"/>
    </xf>
    <xf numFmtId="0" fontId="13" fillId="0" borderId="0" xfId="0" applyFont="1">
      <alignment vertical="center"/>
    </xf>
  </cellXfs>
  <cellStyles count="2">
    <cellStyle name="標準" xfId="0" builtinId="0"/>
    <cellStyle name="標準_Sheet1" xfId="1" xr:uid="{04A6E072-C443-604A-BD72-38680A0965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21A5-FC0D-2D4F-8C05-BC392844DF59}">
  <dimension ref="A1:K80"/>
  <sheetViews>
    <sheetView topLeftCell="D58" zoomScaleNormal="100" workbookViewId="0">
      <selection activeCell="E58" sqref="E58:E60"/>
    </sheetView>
  </sheetViews>
  <sheetFormatPr baseColWidth="10" defaultRowHeight="20"/>
  <cols>
    <col min="1" max="1" width="29.140625" hidden="1" customWidth="1"/>
    <col min="2" max="2" width="10.7109375" hidden="1" customWidth="1"/>
    <col min="3" max="3" width="16.28515625" hidden="1" customWidth="1"/>
    <col min="5" max="5" width="12.85546875" bestFit="1" customWidth="1"/>
    <col min="6" max="7" width="12.85546875" customWidth="1"/>
    <col min="8" max="8" width="19.42578125" customWidth="1"/>
    <col min="9" max="9" width="23.28515625" customWidth="1"/>
    <col min="10" max="10" width="15.140625" customWidth="1"/>
  </cols>
  <sheetData>
    <row r="1" spans="1:11">
      <c r="E1" s="1" t="s">
        <v>3</v>
      </c>
      <c r="F1" s="1" t="s">
        <v>1</v>
      </c>
      <c r="G1" s="1" t="s">
        <v>2</v>
      </c>
      <c r="H1" s="1" t="s">
        <v>5</v>
      </c>
      <c r="I1" s="1" t="s">
        <v>6</v>
      </c>
      <c r="J1" s="1" t="s">
        <v>4</v>
      </c>
    </row>
    <row r="2" spans="1:11" ht="23">
      <c r="A2" s="5" t="s">
        <v>31</v>
      </c>
      <c r="B2" t="str">
        <f>LEFT(A2,FIND(":",A2)-1)</f>
        <v>わたし </v>
      </c>
      <c r="C2" t="str">
        <f>RIGHT(A2,LEN(A2)-FIND(":", A2))</f>
        <v xml:space="preserve"> tôi </v>
      </c>
      <c r="D2" t="s">
        <v>61</v>
      </c>
      <c r="E2" s="3" t="s">
        <v>7</v>
      </c>
      <c r="F2" s="7" t="s">
        <v>86</v>
      </c>
      <c r="G2" s="7" t="s">
        <v>86</v>
      </c>
      <c r="H2" t="str">
        <f>C2</f>
        <v xml:space="preserve"> tôi </v>
      </c>
      <c r="I2" t="str">
        <f>C2 &amp; "detail"</f>
        <v xml:space="preserve"> tôi detail</v>
      </c>
      <c r="J2" s="8">
        <f ca="1">NOW()</f>
        <v>43371.60217997685</v>
      </c>
      <c r="K2" t="str">
        <f ca="1">"{'vietnamese_id': '"&amp;E2&amp;"','japanese':'"&amp;F2&amp;"','furigana':'"&amp;G2&amp;"','vietnamese':'"&amp;H2&amp;"','details':'"&amp;I2&amp;"','register_date':'"&amp;J2&amp;"','search_type':'0'}"</f>
        <v>{'vietnamese_id': 'b821a83c','japanese':'わたし ','furigana':'わたし ','vietnamese':' tôi ','details':' tôi detail','register_date':'43371.6021799768','search_type':'0'}</v>
      </c>
    </row>
    <row r="3" spans="1:11" ht="23">
      <c r="A3" s="5" t="s">
        <v>32</v>
      </c>
      <c r="B3" t="str">
        <f t="shared" ref="B3:B31" si="0">LEFT(A3,FIND(":",A3)-1)</f>
        <v>わたしたち </v>
      </c>
      <c r="C3" t="str">
        <f t="shared" ref="C3:C31" si="1">RIGHT(A3,LEN(A3)-FIND(":", A3))</f>
        <v xml:space="preserve"> chúng ta, chúng tôi </v>
      </c>
      <c r="E3" s="3">
        <v>43088860</v>
      </c>
      <c r="F3" s="7" t="s">
        <v>87</v>
      </c>
      <c r="G3" s="7" t="s">
        <v>87</v>
      </c>
      <c r="H3" t="str">
        <f t="shared" ref="H3:H26" si="2">C3</f>
        <v xml:space="preserve"> chúng ta, chúng tôi </v>
      </c>
      <c r="I3" t="str">
        <f t="shared" ref="I3:I26" si="3">C3 &amp; "detail"</f>
        <v xml:space="preserve"> chúng ta, chúng tôi detail</v>
      </c>
      <c r="J3" s="8">
        <f t="shared" ref="J3:J26" ca="1" si="4">NOW()</f>
        <v>43371.60217997685</v>
      </c>
      <c r="K3" t="str">
        <f t="shared" ref="K3:K26" ca="1" si="5">"{'vietnamese_id': '"&amp;E3&amp;"','japanese':'"&amp;F3&amp;"','furigana':'"&amp;G3&amp;"','vietnamese':'"&amp;H3&amp;"','details':'"&amp;I3&amp;"','register_date':'"&amp;J3&amp;"','search_type':'0'}"</f>
        <v>{'vietnamese_id': '43088860','japanese':'わたしたち ','furigana':'わたしたち ','vietnamese':' chúng ta, chúng tôi ','details':' chúng ta, chúng tôi detail','register_date':'43371.6021799768','search_type':'0'}</v>
      </c>
    </row>
    <row r="4" spans="1:11" ht="23">
      <c r="A4" s="5" t="s">
        <v>33</v>
      </c>
      <c r="B4" t="str">
        <f t="shared" si="0"/>
        <v>あなた </v>
      </c>
      <c r="C4" t="str">
        <f t="shared" si="1"/>
        <v xml:space="preserve"> bạn </v>
      </c>
      <c r="E4" s="3" t="s">
        <v>8</v>
      </c>
      <c r="F4" s="7" t="s">
        <v>88</v>
      </c>
      <c r="G4" s="7" t="s">
        <v>88</v>
      </c>
      <c r="H4" t="str">
        <f t="shared" si="2"/>
        <v xml:space="preserve"> bạn </v>
      </c>
      <c r="I4" t="str">
        <f t="shared" si="3"/>
        <v xml:space="preserve"> bạn detail</v>
      </c>
      <c r="J4" s="8">
        <f t="shared" ca="1" si="4"/>
        <v>43371.60217997685</v>
      </c>
      <c r="K4" t="str">
        <f t="shared" ca="1" si="5"/>
        <v>{'vietnamese_id': '1c119b17','japanese':'あなた ','furigana':'あなた ','vietnamese':' bạn ','details':' bạn detail','register_date':'43371.6021799768','search_type':'0'}</v>
      </c>
    </row>
    <row r="5" spans="1:11" ht="23">
      <c r="A5" s="5" t="s">
        <v>34</v>
      </c>
      <c r="B5" t="str">
        <f t="shared" si="0"/>
        <v>あのひと </v>
      </c>
      <c r="C5" t="str">
        <f t="shared" si="1"/>
        <v xml:space="preserve"> người kia </v>
      </c>
      <c r="E5" s="3" t="s">
        <v>30</v>
      </c>
      <c r="F5" s="7" t="s">
        <v>89</v>
      </c>
      <c r="G5" s="7" t="s">
        <v>89</v>
      </c>
      <c r="H5" t="str">
        <f t="shared" si="2"/>
        <v xml:space="preserve"> người kia </v>
      </c>
      <c r="I5" t="str">
        <f t="shared" si="3"/>
        <v xml:space="preserve"> người kia detail</v>
      </c>
      <c r="J5" s="8">
        <f t="shared" ca="1" si="4"/>
        <v>43371.60217997685</v>
      </c>
      <c r="K5" t="str">
        <f t="shared" ca="1" si="5"/>
        <v>{'vietnamese_id': '950686e7','japanese':'あのひと ','furigana':'あのひと ','vietnamese':' người kia ','details':' người kia detail','register_date':'43371.6021799768','search_type':'0'}</v>
      </c>
    </row>
    <row r="6" spans="1:11" ht="23">
      <c r="A6" s="5" t="s">
        <v>35</v>
      </c>
      <c r="B6" t="str">
        <f t="shared" si="0"/>
        <v>あのかた </v>
      </c>
      <c r="C6" t="str">
        <f t="shared" si="1"/>
        <v xml:space="preserve"> vị kia </v>
      </c>
      <c r="E6" s="3" t="s">
        <v>9</v>
      </c>
      <c r="F6" s="7" t="s">
        <v>90</v>
      </c>
      <c r="G6" s="7" t="s">
        <v>90</v>
      </c>
      <c r="H6" t="str">
        <f t="shared" si="2"/>
        <v xml:space="preserve"> vị kia </v>
      </c>
      <c r="I6" t="str">
        <f t="shared" si="3"/>
        <v xml:space="preserve"> vị kia detail</v>
      </c>
      <c r="J6" s="8">
        <f t="shared" ca="1" si="4"/>
        <v>43371.60217997685</v>
      </c>
      <c r="K6" t="str">
        <f t="shared" ca="1" si="5"/>
        <v>{'vietnamese_id': '64fb6b9d','japanese':'あのかた ','furigana':'あのかた ','vietnamese':' vị kia ','details':' vị kia detail','register_date':'43371.6021799768','search_type':'0'}</v>
      </c>
    </row>
    <row r="7" spans="1:11" ht="23">
      <c r="A7" s="5" t="s">
        <v>36</v>
      </c>
      <c r="B7" t="str">
        <f t="shared" si="0"/>
        <v>みなさん </v>
      </c>
      <c r="C7" t="str">
        <f t="shared" si="1"/>
        <v xml:space="preserve"> các anh, các chị, các bạn, mọi người </v>
      </c>
      <c r="E7" s="3" t="s">
        <v>10</v>
      </c>
      <c r="F7" s="7" t="s">
        <v>91</v>
      </c>
      <c r="G7" s="7" t="s">
        <v>91</v>
      </c>
      <c r="H7" t="str">
        <f t="shared" si="2"/>
        <v xml:space="preserve"> các anh, các chị, các bạn, mọi người </v>
      </c>
      <c r="I7" t="str">
        <f t="shared" si="3"/>
        <v xml:space="preserve"> các anh, các chị, các bạn, mọi người detail</v>
      </c>
      <c r="J7" s="8">
        <f t="shared" ca="1" si="4"/>
        <v>43371.60217997685</v>
      </c>
      <c r="K7" t="str">
        <f t="shared" ca="1" si="5"/>
        <v>{'vietnamese_id': '8d37e417','japanese':'みなさん ','furigana':'みなさん ','vietnamese':' các anh, các chị, các bạn, mọi người ','details':' các anh, các chị, các bạn, mọi người detail','register_date':'43371.6021799768','search_type':'0'}</v>
      </c>
    </row>
    <row r="8" spans="1:11" ht="23">
      <c r="A8" s="5" t="s">
        <v>37</v>
      </c>
      <c r="B8" t="str">
        <f>LEFT(A8,FIND(":",A8)-1)</f>
        <v xml:space="preserve">～さん &lt;～san&gt; </v>
      </c>
      <c r="C8" t="str">
        <f t="shared" si="1"/>
        <v xml:space="preserve"> anh ～, chị ～</v>
      </c>
      <c r="E8" s="3" t="s">
        <v>11</v>
      </c>
      <c r="F8" s="7" t="s">
        <v>92</v>
      </c>
      <c r="G8" s="7" t="s">
        <v>92</v>
      </c>
      <c r="H8" t="str">
        <f t="shared" si="2"/>
        <v xml:space="preserve"> anh ～, chị ～</v>
      </c>
      <c r="I8" t="str">
        <f t="shared" si="3"/>
        <v xml:space="preserve"> anh ～, chị ～detail</v>
      </c>
      <c r="J8" s="8">
        <f t="shared" ca="1" si="4"/>
        <v>43371.60217997685</v>
      </c>
      <c r="K8" t="str">
        <f t="shared" ca="1" si="5"/>
        <v>{'vietnamese_id': '2c591945','japanese':'～さん &lt;～san&gt; ','furigana':'～さん &lt;～san&gt; ','vietnamese':' anh ～, chị ～','details':' anh ～, chị ～detail','register_date':'43371.6021799768','search_type':'0'}</v>
      </c>
    </row>
    <row r="9" spans="1:11" ht="23">
      <c r="A9" s="5" t="s">
        <v>38</v>
      </c>
      <c r="B9" t="str">
        <f t="shared" si="0"/>
        <v xml:space="preserve">～ちゃん &lt;～chan&gt; </v>
      </c>
      <c r="C9" t="str">
        <f t="shared" si="1"/>
        <v xml:space="preserve"> bé (được dùng cho nữ) hoặc là cách  gọi thân mật dành cho trẻ em (cả nam lẫn nữ) </v>
      </c>
      <c r="E9" s="3" t="s">
        <v>12</v>
      </c>
      <c r="F9" s="7" t="s">
        <v>93</v>
      </c>
      <c r="G9" s="7" t="s">
        <v>93</v>
      </c>
      <c r="H9" t="str">
        <f t="shared" si="2"/>
        <v xml:space="preserve"> bé (được dùng cho nữ) hoặc là cách  gọi thân mật dành cho trẻ em (cả nam lẫn nữ) </v>
      </c>
      <c r="I9" t="str">
        <f t="shared" si="3"/>
        <v xml:space="preserve"> bé (được dùng cho nữ) hoặc là cách  gọi thân mật dành cho trẻ em (cả nam lẫn nữ) detail</v>
      </c>
      <c r="J9" s="8">
        <f t="shared" ca="1" si="4"/>
        <v>43371.60217997685</v>
      </c>
      <c r="K9" t="str">
        <f t="shared" ca="1" si="5"/>
        <v>{'vietnamese_id': '3b903975','japanese':'～ちゃん &lt;～chan&gt; ','furigana':'～ちゃん &lt;～chan&gt; ','vietnamese':' bé (được dùng cho nữ) hoặc là cách  gọi thân mật dành cho trẻ em (cả nam lẫn nữ) ','details':' bé (được dùng cho nữ) hoặc là cách  gọi thân mật dành cho trẻ em (cả nam lẫn nữ) detail','register_date':'43371.6021799768','search_type':'0'}</v>
      </c>
    </row>
    <row r="10" spans="1:11" ht="23">
      <c r="A10" s="5" t="s">
        <v>39</v>
      </c>
      <c r="B10" t="str">
        <f t="shared" si="0"/>
        <v xml:space="preserve">～くん &lt;～kun&gt; </v>
      </c>
      <c r="C10" t="str">
        <f t="shared" si="1"/>
        <v xml:space="preserve"> bé (được dùng cho nam) hoặc là cách gọi thân mật </v>
      </c>
      <c r="E10" s="3" t="s">
        <v>13</v>
      </c>
      <c r="F10" s="7" t="s">
        <v>94</v>
      </c>
      <c r="G10" s="7" t="s">
        <v>94</v>
      </c>
      <c r="H10" t="str">
        <f t="shared" si="2"/>
        <v xml:space="preserve"> bé (được dùng cho nam) hoặc là cách gọi thân mật </v>
      </c>
      <c r="I10" t="str">
        <f t="shared" si="3"/>
        <v xml:space="preserve"> bé (được dùng cho nam) hoặc là cách gọi thân mật detail</v>
      </c>
      <c r="J10" s="8">
        <f t="shared" ca="1" si="4"/>
        <v>43371.60217997685</v>
      </c>
      <c r="K10" t="str">
        <f t="shared" ca="1" si="5"/>
        <v>{'vietnamese_id': 'd056a33b','japanese':'～くん &lt;～kun&gt; ','furigana':'～くん &lt;～kun&gt; ','vietnamese':' bé (được dùng cho nam) hoặc là cách gọi thân mật ','details':' bé (được dùng cho nam) hoặc là cách gọi thân mật detail','register_date':'43371.6021799768','search_type':'0'}</v>
      </c>
    </row>
    <row r="11" spans="1:11" ht="23">
      <c r="A11" s="4" t="s">
        <v>40</v>
      </c>
      <c r="B11" t="str">
        <f t="shared" si="0"/>
        <v xml:space="preserve"> ～じん &lt;～jin&gt; </v>
      </c>
      <c r="C11" t="str">
        <f t="shared" si="1"/>
        <v xml:space="preserve"> người nước ～</v>
      </c>
      <c r="E11" s="3" t="s">
        <v>14</v>
      </c>
      <c r="F11" s="7" t="s">
        <v>95</v>
      </c>
      <c r="G11" s="7" t="s">
        <v>95</v>
      </c>
      <c r="H11" t="str">
        <f t="shared" si="2"/>
        <v xml:space="preserve"> người nước ～</v>
      </c>
      <c r="I11" t="str">
        <f t="shared" si="3"/>
        <v xml:space="preserve"> người nước ～detail</v>
      </c>
      <c r="J11" s="8">
        <f t="shared" ca="1" si="4"/>
        <v>43371.60217997685</v>
      </c>
      <c r="K11" t="str">
        <f t="shared" ca="1" si="5"/>
        <v>{'vietnamese_id': '26b55810','japanese':'～じん &lt;～jin&gt; ','furigana':'～じん &lt;～jin&gt; ','vietnamese':' người nước ～','details':' người nước ～detail','register_date':'43371.6021799768','search_type':'0'}</v>
      </c>
    </row>
    <row r="12" spans="1:11" ht="23">
      <c r="A12" s="4" t="s">
        <v>41</v>
      </c>
      <c r="B12" t="str">
        <f t="shared" si="0"/>
        <v> せんせい </v>
      </c>
      <c r="C12" t="str">
        <f t="shared" si="1"/>
        <v xml:space="preserve"> giáo viên </v>
      </c>
      <c r="E12" s="3" t="s">
        <v>15</v>
      </c>
      <c r="F12" s="7" t="s">
        <v>96</v>
      </c>
      <c r="G12" s="7" t="s">
        <v>96</v>
      </c>
      <c r="H12" t="str">
        <f t="shared" si="2"/>
        <v xml:space="preserve"> giáo viên </v>
      </c>
      <c r="I12" t="str">
        <f t="shared" si="3"/>
        <v xml:space="preserve"> giáo viên detail</v>
      </c>
      <c r="J12" s="8">
        <f t="shared" ca="1" si="4"/>
        <v>43371.60217997685</v>
      </c>
      <c r="K12" t="str">
        <f t="shared" ca="1" si="5"/>
        <v>{'vietnamese_id': 'eec3df3f','japanese':'せんせい ','furigana':'せんせい ','vietnamese':' giáo viên ','details':' giáo viên detail','register_date':'43371.6021799768','search_type':'0'}</v>
      </c>
    </row>
    <row r="13" spans="1:11" ht="23">
      <c r="A13" s="4" t="s">
        <v>42</v>
      </c>
      <c r="B13" t="str">
        <f t="shared" si="0"/>
        <v> きょうし </v>
      </c>
      <c r="C13" t="str">
        <f t="shared" si="1"/>
        <v xml:space="preserve"> giáo viên ( được dùng khi nói đến nghề nghiệp) </v>
      </c>
      <c r="E13" s="3" t="s">
        <v>16</v>
      </c>
      <c r="F13" s="7" t="s">
        <v>97</v>
      </c>
      <c r="G13" s="7" t="s">
        <v>97</v>
      </c>
      <c r="H13" t="str">
        <f t="shared" si="2"/>
        <v xml:space="preserve"> giáo viên ( được dùng khi nói đến nghề nghiệp) </v>
      </c>
      <c r="I13" t="str">
        <f t="shared" si="3"/>
        <v xml:space="preserve"> giáo viên ( được dùng khi nói đến nghề nghiệp) detail</v>
      </c>
      <c r="J13" s="8">
        <f t="shared" ca="1" si="4"/>
        <v>43371.60217997685</v>
      </c>
      <c r="K13" t="str">
        <f t="shared" ca="1" si="5"/>
        <v>{'vietnamese_id': 'f6918d39','japanese':'きょうし ','furigana':'きょうし ','vietnamese':' giáo viên ( được dùng khi nói đến nghề nghiệp) ','details':' giáo viên ( được dùng khi nói đến nghề nghiệp) detail','register_date':'43371.6021799768','search_type':'0'}</v>
      </c>
    </row>
    <row r="14" spans="1:11" ht="23">
      <c r="A14" s="4" t="s">
        <v>43</v>
      </c>
      <c r="B14" t="str">
        <f t="shared" si="0"/>
        <v> がくせい </v>
      </c>
      <c r="C14" t="str">
        <f t="shared" si="1"/>
        <v xml:space="preserve"> sinh viên, học sinh</v>
      </c>
      <c r="E14" s="3" t="s">
        <v>17</v>
      </c>
      <c r="F14" s="7" t="s">
        <v>98</v>
      </c>
      <c r="G14" s="7" t="s">
        <v>98</v>
      </c>
      <c r="H14" t="str">
        <f t="shared" si="2"/>
        <v xml:space="preserve"> sinh viên, học sinh</v>
      </c>
      <c r="I14" t="str">
        <f t="shared" si="3"/>
        <v xml:space="preserve"> sinh viên, học sinhdetail</v>
      </c>
      <c r="J14" s="8">
        <f t="shared" ca="1" si="4"/>
        <v>43371.60217997685</v>
      </c>
      <c r="K14" t="str">
        <f t="shared" ca="1" si="5"/>
        <v>{'vietnamese_id': '7cf070dd','japanese':'がくせい ','furigana':'がくせい ','vietnamese':' sinh viên, học sinh','details':' sinh viên, học sinhdetail','register_date':'43371.6021799768','search_type':'0'}</v>
      </c>
    </row>
    <row r="15" spans="1:11" ht="23">
      <c r="A15" s="4" t="s">
        <v>44</v>
      </c>
      <c r="B15" t="str">
        <f t="shared" si="0"/>
        <v> かいしゃいん </v>
      </c>
      <c r="C15" t="str">
        <f t="shared" si="1"/>
        <v xml:space="preserve"> nhân viên công ty </v>
      </c>
      <c r="E15" s="3" t="s">
        <v>18</v>
      </c>
      <c r="F15" s="7" t="s">
        <v>99</v>
      </c>
      <c r="G15" s="7" t="s">
        <v>99</v>
      </c>
      <c r="H15" t="str">
        <f t="shared" si="2"/>
        <v xml:space="preserve"> nhân viên công ty </v>
      </c>
      <c r="I15" t="str">
        <f t="shared" si="3"/>
        <v xml:space="preserve"> nhân viên công ty detail</v>
      </c>
      <c r="J15" s="8">
        <f t="shared" ca="1" si="4"/>
        <v>43371.60217997685</v>
      </c>
      <c r="K15" t="str">
        <f t="shared" ca="1" si="5"/>
        <v>{'vietnamese_id': '13317a84','japanese':'かいしゃいん ','furigana':'かいしゃいん ','vietnamese':' nhân viên công ty ','details':' nhân viên công ty detail','register_date':'43371.6021799768','search_type':'0'}</v>
      </c>
    </row>
    <row r="16" spans="1:11" ht="23">
      <c r="A16" s="4" t="s">
        <v>45</v>
      </c>
      <c r="B16" t="str">
        <f t="shared" si="0"/>
        <v xml:space="preserve"> ～しゃいん &lt;～shain&gt; </v>
      </c>
      <c r="C16" t="str">
        <f t="shared" si="1"/>
        <v xml:space="preserve"> nhân viên công ty ～</v>
      </c>
      <c r="E16" s="3" t="s">
        <v>19</v>
      </c>
      <c r="F16" s="7" t="s">
        <v>100</v>
      </c>
      <c r="G16" s="7" t="s">
        <v>100</v>
      </c>
      <c r="H16" t="str">
        <f t="shared" si="2"/>
        <v xml:space="preserve"> nhân viên công ty ～</v>
      </c>
      <c r="I16" t="str">
        <f t="shared" si="3"/>
        <v xml:space="preserve"> nhân viên công ty ～detail</v>
      </c>
      <c r="J16" s="8">
        <f t="shared" ca="1" si="4"/>
        <v>43371.60217997685</v>
      </c>
      <c r="K16" t="str">
        <f t="shared" ca="1" si="5"/>
        <v>{'vietnamese_id': '9b7751f5','japanese':'～しゃいん &lt;～shain&gt; ','furigana':'～しゃいん &lt;～shain&gt; ','vietnamese':' nhân viên công ty ～','details':' nhân viên công ty ～detail','register_date':'43371.6021799768','search_type':'0'}</v>
      </c>
    </row>
    <row r="17" spans="1:11" ht="23">
      <c r="A17" s="4" t="s">
        <v>46</v>
      </c>
      <c r="B17" t="str">
        <f t="shared" si="0"/>
        <v> ぎんこういん </v>
      </c>
      <c r="C17" t="str">
        <f t="shared" si="1"/>
        <v xml:space="preserve"> nhân viên ngân hàng </v>
      </c>
      <c r="E17" s="3" t="s">
        <v>20</v>
      </c>
      <c r="F17" s="7" t="s">
        <v>101</v>
      </c>
      <c r="G17" s="7" t="s">
        <v>101</v>
      </c>
      <c r="H17" t="str">
        <f t="shared" si="2"/>
        <v xml:space="preserve"> nhân viên ngân hàng </v>
      </c>
      <c r="I17" t="str">
        <f t="shared" si="3"/>
        <v xml:space="preserve"> nhân viên ngân hàng detail</v>
      </c>
      <c r="J17" s="8">
        <f t="shared" ca="1" si="4"/>
        <v>43371.60217997685</v>
      </c>
      <c r="K17" t="str">
        <f t="shared" ca="1" si="5"/>
        <v>{'vietnamese_id': 'a474a185','japanese':'ぎんこういん ','furigana':'ぎんこういん ','vietnamese':' nhân viên ngân hàng ','details':' nhân viên ngân hàng detail','register_date':'43371.6021799768','search_type':'0'}</v>
      </c>
    </row>
    <row r="18" spans="1:11" ht="23">
      <c r="A18" s="4" t="s">
        <v>47</v>
      </c>
      <c r="B18" t="str">
        <f t="shared" si="0"/>
        <v> いしゃ </v>
      </c>
      <c r="C18" t="str">
        <f t="shared" si="1"/>
        <v xml:space="preserve"> bác sĩ </v>
      </c>
      <c r="E18" s="3" t="s">
        <v>21</v>
      </c>
      <c r="F18" s="7" t="s">
        <v>102</v>
      </c>
      <c r="G18" s="7" t="s">
        <v>102</v>
      </c>
      <c r="H18" t="str">
        <f t="shared" si="2"/>
        <v xml:space="preserve"> bác sĩ </v>
      </c>
      <c r="I18" t="str">
        <f t="shared" si="3"/>
        <v xml:space="preserve"> bác sĩ detail</v>
      </c>
      <c r="J18" s="8">
        <f t="shared" ca="1" si="4"/>
        <v>43371.60217997685</v>
      </c>
      <c r="K18" t="str">
        <f t="shared" ca="1" si="5"/>
        <v>{'vietnamese_id': '02823dde','japanese':'いしゃ ','furigana':'いしゃ ','vietnamese':' bác sĩ ','details':' bác sĩ detail','register_date':'43371.6021799768','search_type':'0'}</v>
      </c>
    </row>
    <row r="19" spans="1:11" ht="23">
      <c r="A19" s="4" t="s">
        <v>48</v>
      </c>
      <c r="B19" t="str">
        <f t="shared" si="0"/>
        <v> けんきゅうしゃ </v>
      </c>
      <c r="C19" t="str">
        <f t="shared" si="1"/>
        <v xml:space="preserve"> nghiên cứu sinh </v>
      </c>
      <c r="E19" s="3" t="s">
        <v>22</v>
      </c>
      <c r="F19" s="7" t="s">
        <v>103</v>
      </c>
      <c r="G19" s="7" t="s">
        <v>103</v>
      </c>
      <c r="H19" t="str">
        <f t="shared" si="2"/>
        <v xml:space="preserve"> nghiên cứu sinh </v>
      </c>
      <c r="I19" t="str">
        <f t="shared" si="3"/>
        <v xml:space="preserve"> nghiên cứu sinh detail</v>
      </c>
      <c r="J19" s="8">
        <f t="shared" ca="1" si="4"/>
        <v>43371.60217997685</v>
      </c>
      <c r="K19" t="str">
        <f t="shared" ca="1" si="5"/>
        <v>{'vietnamese_id': '93e4ed69','japanese':'けんきゅうしゃ ','furigana':'けんきゅうしゃ ','vietnamese':' nghiên cứu sinh ','details':' nghiên cứu sinh detail','register_date':'43371.6021799768','search_type':'0'}</v>
      </c>
    </row>
    <row r="20" spans="1:11" ht="23">
      <c r="A20" s="4" t="s">
        <v>49</v>
      </c>
      <c r="B20" t="str">
        <f t="shared" si="0"/>
        <v> エンジニア </v>
      </c>
      <c r="C20" t="str">
        <f t="shared" si="1"/>
        <v xml:space="preserve"> kỹ sư </v>
      </c>
      <c r="E20" s="3" t="s">
        <v>23</v>
      </c>
      <c r="F20" s="7" t="s">
        <v>104</v>
      </c>
      <c r="G20" s="7" t="s">
        <v>104</v>
      </c>
      <c r="H20" t="str">
        <f t="shared" si="2"/>
        <v xml:space="preserve"> kỹ sư </v>
      </c>
      <c r="I20" t="str">
        <f t="shared" si="3"/>
        <v xml:space="preserve"> kỹ sư detail</v>
      </c>
      <c r="J20" s="8">
        <f t="shared" ca="1" si="4"/>
        <v>43371.60217997685</v>
      </c>
      <c r="K20" t="str">
        <f t="shared" ca="1" si="5"/>
        <v>{'vietnamese_id': '6a560e24','japanese':'エンジニア ','furigana':'エンジニア ','vietnamese':' kỹ sư ','details':' kỹ sư detail','register_date':'43371.6021799768','search_type':'0'}</v>
      </c>
    </row>
    <row r="21" spans="1:11" ht="23">
      <c r="A21" s="4" t="s">
        <v>50</v>
      </c>
      <c r="B21" t="str">
        <f t="shared" si="0"/>
        <v> だいがく </v>
      </c>
      <c r="C21" t="str">
        <f t="shared" si="1"/>
        <v xml:space="preserve"> trường đại học </v>
      </c>
      <c r="E21" s="3" t="s">
        <v>24</v>
      </c>
      <c r="F21" s="7" t="s">
        <v>105</v>
      </c>
      <c r="G21" s="7" t="s">
        <v>105</v>
      </c>
      <c r="H21" t="str">
        <f t="shared" si="2"/>
        <v xml:space="preserve"> trường đại học </v>
      </c>
      <c r="I21" t="str">
        <f t="shared" si="3"/>
        <v xml:space="preserve"> trường đại học detail</v>
      </c>
      <c r="J21" s="8">
        <f t="shared" ca="1" si="4"/>
        <v>43371.60217997685</v>
      </c>
      <c r="K21" t="str">
        <f t="shared" ca="1" si="5"/>
        <v>{'vietnamese_id': 'fc8d3b67','japanese':'だいがく ','furigana':'だいがく ','vietnamese':' trường đại học ','details':' trường đại học detail','register_date':'43371.6021799768','search_type':'0'}</v>
      </c>
    </row>
    <row r="22" spans="1:11" ht="23">
      <c r="A22" s="4" t="s">
        <v>51</v>
      </c>
      <c r="B22" t="str">
        <f t="shared" si="0"/>
        <v> びょういん </v>
      </c>
      <c r="C22" t="str">
        <f t="shared" si="1"/>
        <v xml:space="preserve"> bệnh viện </v>
      </c>
      <c r="E22" s="3" t="s">
        <v>25</v>
      </c>
      <c r="F22" s="7" t="s">
        <v>106</v>
      </c>
      <c r="G22" s="7" t="s">
        <v>106</v>
      </c>
      <c r="H22" t="str">
        <f t="shared" si="2"/>
        <v xml:space="preserve"> bệnh viện </v>
      </c>
      <c r="I22" t="str">
        <f t="shared" si="3"/>
        <v xml:space="preserve"> bệnh viện detail</v>
      </c>
      <c r="J22" s="8">
        <f t="shared" ca="1" si="4"/>
        <v>43371.60217997685</v>
      </c>
      <c r="K22" t="str">
        <f t="shared" ca="1" si="5"/>
        <v>{'vietnamese_id': 'bdeb9b74','japanese':'びょういん ','furigana':'びょういん ','vietnamese':' bệnh viện ','details':' bệnh viện detail','register_date':'43371.6021799768','search_type':'0'}</v>
      </c>
    </row>
    <row r="23" spans="1:11" ht="23">
      <c r="A23" s="4" t="s">
        <v>52</v>
      </c>
      <c r="B23" t="str">
        <f t="shared" si="0"/>
        <v> でんき </v>
      </c>
      <c r="C23" t="str">
        <f t="shared" si="1"/>
        <v xml:space="preserve"> điện </v>
      </c>
      <c r="E23" s="3" t="s">
        <v>26</v>
      </c>
      <c r="F23" s="7" t="s">
        <v>107</v>
      </c>
      <c r="G23" s="7" t="s">
        <v>107</v>
      </c>
      <c r="H23" t="str">
        <f t="shared" si="2"/>
        <v xml:space="preserve"> điện </v>
      </c>
      <c r="I23" t="str">
        <f t="shared" si="3"/>
        <v xml:space="preserve"> điện detail</v>
      </c>
      <c r="J23" s="8">
        <f t="shared" ca="1" si="4"/>
        <v>43371.60217997685</v>
      </c>
      <c r="K23" t="str">
        <f t="shared" ca="1" si="5"/>
        <v>{'vietnamese_id': 'ad20c331','japanese':'でんき ','furigana':'でんき ','vietnamese':' điện ','details':' điện detail','register_date':'43371.6021799768','search_type':'0'}</v>
      </c>
    </row>
    <row r="24" spans="1:11" ht="23">
      <c r="A24" s="4" t="s">
        <v>53</v>
      </c>
      <c r="B24" t="str">
        <f t="shared" si="0"/>
        <v> だれ </v>
      </c>
      <c r="C24" t="str">
        <f t="shared" si="1"/>
        <v xml:space="preserve"> ai (hỏi người nào đó) </v>
      </c>
      <c r="E24" s="3" t="s">
        <v>27</v>
      </c>
      <c r="F24" s="7" t="s">
        <v>108</v>
      </c>
      <c r="G24" s="7" t="s">
        <v>108</v>
      </c>
      <c r="H24" t="str">
        <f t="shared" si="2"/>
        <v xml:space="preserve"> ai (hỏi người nào đó) </v>
      </c>
      <c r="I24" t="str">
        <f t="shared" si="3"/>
        <v xml:space="preserve"> ai (hỏi người nào đó) detail</v>
      </c>
      <c r="J24" s="8">
        <f t="shared" ca="1" si="4"/>
        <v>43371.60217997685</v>
      </c>
      <c r="K24" t="str">
        <f t="shared" ca="1" si="5"/>
        <v>{'vietnamese_id': 'ab9793f7','japanese':'だれ ','furigana':'だれ ','vietnamese':' ai (hỏi người nào đó) ','details':' ai (hỏi người nào đó) detail','register_date':'43371.6021799768','search_type':'0'}</v>
      </c>
    </row>
    <row r="25" spans="1:11" ht="23">
      <c r="A25" s="4" t="s">
        <v>54</v>
      </c>
      <c r="B25" t="str">
        <f t="shared" si="0"/>
        <v> どなた </v>
      </c>
      <c r="C25" t="str">
        <f t="shared" si="1"/>
        <v xml:space="preserve"> vị nào, ngài nào (cùng nghĩa trên nhưng dùng trong tình huống lịch sự hơn) </v>
      </c>
      <c r="E25" s="3" t="s">
        <v>28</v>
      </c>
      <c r="F25" s="7" t="s">
        <v>109</v>
      </c>
      <c r="G25" s="7" t="s">
        <v>109</v>
      </c>
      <c r="H25" t="str">
        <f t="shared" si="2"/>
        <v xml:space="preserve"> vị nào, ngài nào (cùng nghĩa trên nhưng dùng trong tình huống lịch sự hơn) </v>
      </c>
      <c r="I25" t="str">
        <f t="shared" si="3"/>
        <v xml:space="preserve"> vị nào, ngài nào (cùng nghĩa trên nhưng dùng trong tình huống lịch sự hơn) detail</v>
      </c>
      <c r="J25" s="8">
        <f t="shared" ca="1" si="4"/>
        <v>43371.60217997685</v>
      </c>
      <c r="K25" t="str">
        <f t="shared" ca="1" si="5"/>
        <v>{'vietnamese_id': '4bf123db','japanese':'どなた ','furigana':'どなた ','vietnamese':' vị nào, ngài nào (cùng nghĩa trên nhưng dùng trong tình huống lịch sự hơn) ','details':' vị nào, ngài nào (cùng nghĩa trên nhưng dùng trong tình huống lịch sự hơn) detail','register_date':'43371.6021799768','search_type':'0'}</v>
      </c>
    </row>
    <row r="26" spans="1:11" ht="23">
      <c r="A26" s="4" t="s">
        <v>55</v>
      </c>
      <c r="B26" t="str">
        <f t="shared" si="0"/>
        <v> ～さい</v>
      </c>
      <c r="C26" t="str">
        <f t="shared" si="1"/>
        <v xml:space="preserve"> &lt;～sai&gt; : ～tuổi </v>
      </c>
      <c r="E26" s="3" t="s">
        <v>29</v>
      </c>
      <c r="F26" s="7" t="s">
        <v>110</v>
      </c>
      <c r="G26" s="7" t="s">
        <v>110</v>
      </c>
      <c r="H26" t="str">
        <f t="shared" si="2"/>
        <v xml:space="preserve"> &lt;～sai&gt; : ～tuổi </v>
      </c>
      <c r="I26" t="str">
        <f t="shared" si="3"/>
        <v xml:space="preserve"> &lt;～sai&gt; : ～tuổi detail</v>
      </c>
      <c r="J26" s="8">
        <f t="shared" ca="1" si="4"/>
        <v>43371.60217997685</v>
      </c>
      <c r="K26" t="str">
        <f t="shared" ca="1" si="5"/>
        <v>{'vietnamese_id': '7118a173','japanese':'～さい','furigana':'～さい','vietnamese':' &lt;～sai&gt; : ～tuổi ','details':' &lt;～sai&gt; : ～tuổi detail','register_date':'43371.6021799768','search_type':'0'}</v>
      </c>
    </row>
    <row r="27" spans="1:11" ht="23">
      <c r="A27" s="4" t="s">
        <v>56</v>
      </c>
      <c r="B27" t="str">
        <f t="shared" si="0"/>
        <v> なんさい </v>
      </c>
      <c r="C27" t="str">
        <f t="shared" si="1"/>
        <v xml:space="preserve"> mấy tuổi </v>
      </c>
    </row>
    <row r="28" spans="1:11" ht="23">
      <c r="A28" s="4" t="s">
        <v>57</v>
      </c>
      <c r="B28" t="str">
        <f t="shared" si="0"/>
        <v> おいくつ </v>
      </c>
      <c r="C28" t="str">
        <f t="shared" si="1"/>
        <v xml:space="preserve"> mấy tuổi (Dùng trong tình huống lịch sự hơn) </v>
      </c>
    </row>
    <row r="29" spans="1:11" ht="23">
      <c r="A29" s="4" t="s">
        <v>58</v>
      </c>
      <c r="B29" t="str">
        <f t="shared" si="0"/>
        <v> はい </v>
      </c>
      <c r="C29" t="str">
        <f t="shared" si="1"/>
        <v xml:space="preserve"> vâng </v>
      </c>
    </row>
    <row r="30" spans="1:11" ht="23">
      <c r="A30" s="4" t="s">
        <v>59</v>
      </c>
      <c r="B30" t="str">
        <f t="shared" si="0"/>
        <v> いいえ </v>
      </c>
      <c r="C30" t="str">
        <f t="shared" si="1"/>
        <v xml:space="preserve"> không </v>
      </c>
    </row>
    <row r="31" spans="1:11" ht="23">
      <c r="A31" s="4" t="s">
        <v>60</v>
      </c>
      <c r="B31" t="str">
        <f t="shared" si="0"/>
        <v> しつれいですが </v>
      </c>
      <c r="C31" t="str">
        <f t="shared" si="1"/>
        <v xml:space="preserve"> xin lỗi ( khi bạn muốn nhờ ai việc gì) </v>
      </c>
      <c r="D31" t="s">
        <v>179</v>
      </c>
    </row>
    <row r="33" spans="1:11">
      <c r="A33" s="10" t="s">
        <v>111</v>
      </c>
      <c r="B33" t="str">
        <f>LEFT(A33,FIND(" ",A33)-1)</f>
        <v>丘</v>
      </c>
      <c r="C33" s="11" t="s">
        <v>154</v>
      </c>
      <c r="D33" s="7" t="s">
        <v>132</v>
      </c>
      <c r="E33" s="6" t="s">
        <v>220</v>
      </c>
      <c r="F33" s="7" t="s">
        <v>203</v>
      </c>
      <c r="G33" s="7" t="s">
        <v>132</v>
      </c>
      <c r="H33" t="str">
        <f>C33</f>
        <v>Đồi, chiều cao</v>
      </c>
      <c r="I33" t="str">
        <f>C33 &amp; "details"</f>
        <v>Đồi, chiều caodetails</v>
      </c>
      <c r="J33" s="8">
        <f ca="1">NOW()</f>
        <v>43371.60217997685</v>
      </c>
      <c r="K33" t="str">
        <f t="shared" ref="K33:K54" ca="1" si="6">"{'vietnamese_id': '"&amp;E33&amp;"','japanese':'"&amp;F33&amp;"','furigana':'"&amp;G33&amp;"','vietnamese':'"&amp;H33&amp;"','details':'"&amp;I33&amp;"','register_date':'"&amp;J33&amp;"','search_type':'0'}"</f>
        <v>{'vietnamese_id': 'ddec0577','japanese':'丘','furigana':'おか','vietnamese':'Đồi, chiều cao','details':'Đồi, chiều caodetails','register_date':'43371.6021799768','search_type':'0'}</v>
      </c>
    </row>
    <row r="34" spans="1:11">
      <c r="A34" s="10" t="s">
        <v>112</v>
      </c>
      <c r="B34" t="str">
        <f t="shared" ref="B34:B53" si="7">LEFT(A34,FIND(" ",A34)-1)</f>
        <v>沖</v>
      </c>
      <c r="C34" s="11" t="s">
        <v>155</v>
      </c>
      <c r="D34" s="7" t="s">
        <v>133</v>
      </c>
      <c r="E34" s="6" t="s">
        <v>221</v>
      </c>
      <c r="F34" s="7" t="s">
        <v>204</v>
      </c>
      <c r="G34" s="7" t="s">
        <v>133</v>
      </c>
      <c r="H34" t="str">
        <f t="shared" ref="H34:H54" si="8">C34</f>
        <v>Biển khơi</v>
      </c>
      <c r="I34" t="str">
        <f t="shared" ref="I34:I54" si="9">C34 &amp; "details"</f>
        <v>Biển khơidetails</v>
      </c>
      <c r="J34" s="8">
        <f t="shared" ref="J34:J54" ca="1" si="10">NOW()</f>
        <v>43371.60217997685</v>
      </c>
      <c r="K34" t="str">
        <f t="shared" ca="1" si="6"/>
        <v>{'vietnamese_id': 'af486416','japanese':'沖','furigana':'おき','vietnamese':'Biển khơi','details':'Biển khơidetails','register_date':'43371.6021799768','search_type':'0'}</v>
      </c>
    </row>
    <row r="35" spans="1:11">
      <c r="A35" s="10" t="s">
        <v>113</v>
      </c>
      <c r="B35" t="str">
        <f t="shared" si="7"/>
        <v>奥</v>
      </c>
      <c r="C35" s="11" t="s">
        <v>156</v>
      </c>
      <c r="D35" s="7" t="s">
        <v>134</v>
      </c>
      <c r="E35" s="6" t="s">
        <v>222</v>
      </c>
      <c r="F35" s="7" t="s">
        <v>205</v>
      </c>
      <c r="G35" s="7" t="s">
        <v>134</v>
      </c>
      <c r="H35" t="str">
        <f t="shared" si="8"/>
        <v>Vợ</v>
      </c>
      <c r="I35" t="str">
        <f t="shared" si="9"/>
        <v>Vợdetails</v>
      </c>
      <c r="J35" s="8">
        <f t="shared" ca="1" si="10"/>
        <v>43371.60217997685</v>
      </c>
      <c r="K35" t="str">
        <f t="shared" ca="1" si="6"/>
        <v>{'vietnamese_id': '47dd3814','japanese':'奥','furigana':'おく','vietnamese':'Vợ','details':'Vợdetails','register_date':'43371.6021799768','search_type':'0'}</v>
      </c>
    </row>
    <row r="36" spans="1:11">
      <c r="A36" s="10" t="s">
        <v>114</v>
      </c>
      <c r="B36" t="str">
        <f t="shared" si="7"/>
        <v>贈る</v>
      </c>
      <c r="C36" s="11" t="s">
        <v>157</v>
      </c>
      <c r="D36" s="7" t="s">
        <v>135</v>
      </c>
      <c r="E36" s="6" t="s">
        <v>223</v>
      </c>
      <c r="F36" s="7" t="s">
        <v>206</v>
      </c>
      <c r="G36" s="7" t="s">
        <v>135</v>
      </c>
      <c r="H36" t="str">
        <f t="shared" si="8"/>
        <v>Tặng, gửi</v>
      </c>
      <c r="I36" t="str">
        <f t="shared" si="9"/>
        <v>Tặng, gửidetails</v>
      </c>
      <c r="J36" s="8">
        <f t="shared" ca="1" si="10"/>
        <v>43371.60217997685</v>
      </c>
      <c r="K36" t="str">
        <f t="shared" ca="1" si="6"/>
        <v>{'vietnamese_id': '836c3904','japanese':'贈る','furigana':'おくる','vietnamese':'Tặng, gửi','details':'Tặng, gửidetails','register_date':'43371.6021799768','search_type':'0'}</v>
      </c>
    </row>
    <row r="37" spans="1:11">
      <c r="A37" s="10" t="s">
        <v>115</v>
      </c>
      <c r="B37" t="str">
        <f t="shared" si="7"/>
        <v>起こる</v>
      </c>
      <c r="C37" s="11" t="s">
        <v>158</v>
      </c>
      <c r="D37" s="7" t="s">
        <v>136</v>
      </c>
      <c r="E37" s="6" t="s">
        <v>224</v>
      </c>
      <c r="F37" s="7" t="s">
        <v>207</v>
      </c>
      <c r="G37" s="7" t="s">
        <v>136</v>
      </c>
      <c r="H37" t="str">
        <f t="shared" si="8"/>
        <v>Xảy ra</v>
      </c>
      <c r="I37" t="str">
        <f t="shared" si="9"/>
        <v>Xảy radetails</v>
      </c>
      <c r="J37" s="8">
        <f t="shared" ca="1" si="10"/>
        <v>43371.60217997685</v>
      </c>
      <c r="K37" t="str">
        <f t="shared" ca="1" si="6"/>
        <v>{'vietnamese_id': 'bab574a5','japanese':'起こる','furigana':'おこる','vietnamese':'Xảy ra','details':'Xảy radetails','register_date':'43371.6021799768','search_type':'0'}</v>
      </c>
    </row>
    <row r="38" spans="1:11">
      <c r="A38" s="10" t="s">
        <v>116</v>
      </c>
      <c r="B38" t="str">
        <f t="shared" si="7"/>
        <v>幼い</v>
      </c>
      <c r="C38" s="11" t="s">
        <v>159</v>
      </c>
      <c r="D38" s="7" t="s">
        <v>137</v>
      </c>
      <c r="E38" s="6" t="s">
        <v>225</v>
      </c>
      <c r="F38" s="7" t="s">
        <v>208</v>
      </c>
      <c r="G38" s="7" t="s">
        <v>137</v>
      </c>
      <c r="H38" t="str">
        <f t="shared" si="8"/>
        <v>Ấu thơ, còn nhỏ</v>
      </c>
      <c r="I38" t="str">
        <f t="shared" si="9"/>
        <v>Ấu thơ, còn nhỏdetails</v>
      </c>
      <c r="J38" s="8">
        <f t="shared" ca="1" si="10"/>
        <v>43371.60217997685</v>
      </c>
      <c r="K38" t="str">
        <f t="shared" ca="1" si="6"/>
        <v>{'vietnamese_id': '407b44f9','japanese':'幼い','furigana':'おさない','vietnamese':'Ấu thơ, còn nhỏ','details':'Ấu thơ, còn nhỏdetails','register_date':'43371.6021799768','search_type':'0'}</v>
      </c>
    </row>
    <row r="39" spans="1:11">
      <c r="A39" s="10" t="s">
        <v>117</v>
      </c>
      <c r="B39" t="str">
        <f t="shared" si="7"/>
        <v>収める</v>
      </c>
      <c r="C39" s="11" t="s">
        <v>160</v>
      </c>
      <c r="D39" s="7" t="s">
        <v>138</v>
      </c>
      <c r="E39" s="6" t="s">
        <v>226</v>
      </c>
      <c r="F39" s="7" t="s">
        <v>209</v>
      </c>
      <c r="G39" s="7" t="s">
        <v>138</v>
      </c>
      <c r="H39" t="str">
        <f t="shared" si="8"/>
        <v>Thu được, gặt hái</v>
      </c>
      <c r="I39" t="str">
        <f t="shared" si="9"/>
        <v>Thu được, gặt háidetails</v>
      </c>
      <c r="J39" s="8">
        <f t="shared" ca="1" si="10"/>
        <v>43371.60217997685</v>
      </c>
      <c r="K39" t="str">
        <f t="shared" ca="1" si="6"/>
        <v>{'vietnamese_id': 'd6ce64c5','japanese':'収める','furigana':'おさめる','vietnamese':'Thu được, gặt hái','details':'Thu được, gặt háidetails','register_date':'43371.6021799768','search_type':'0'}</v>
      </c>
    </row>
    <row r="40" spans="1:11">
      <c r="A40" s="10" t="s">
        <v>128</v>
      </c>
      <c r="B40" t="str">
        <f t="shared" si="7"/>
        <v>おじいさん</v>
      </c>
      <c r="C40" s="11" t="s">
        <v>161</v>
      </c>
      <c r="D40" s="7" t="s">
        <v>139</v>
      </c>
      <c r="E40" s="6">
        <v>82319071</v>
      </c>
      <c r="F40" s="7" t="s">
        <v>139</v>
      </c>
      <c r="G40" s="7" t="s">
        <v>139</v>
      </c>
      <c r="H40" t="str">
        <f t="shared" si="8"/>
        <v>Ông nội</v>
      </c>
      <c r="I40" t="str">
        <f t="shared" si="9"/>
        <v>Ông nộidetails</v>
      </c>
      <c r="J40" s="8">
        <f t="shared" ca="1" si="10"/>
        <v>43371.60217997685</v>
      </c>
      <c r="K40" t="str">
        <f t="shared" ca="1" si="6"/>
        <v>{'vietnamese_id': '82319071','japanese':'おじいさん','furigana':'おじいさん','vietnamese':'Ông nội','details':'Ông nộidetails','register_date':'43371.6021799768','search_type':'0'}</v>
      </c>
    </row>
    <row r="41" spans="1:11">
      <c r="A41" s="12" t="s">
        <v>129</v>
      </c>
      <c r="B41" t="str">
        <f t="shared" si="7"/>
        <v>おしゃべり</v>
      </c>
      <c r="C41" s="11" t="s">
        <v>162</v>
      </c>
      <c r="D41" s="7" t="s">
        <v>140</v>
      </c>
      <c r="E41" s="6" t="s">
        <v>227</v>
      </c>
      <c r="F41" s="7" t="s">
        <v>140</v>
      </c>
      <c r="G41" s="7" t="s">
        <v>140</v>
      </c>
      <c r="H41" t="str">
        <f t="shared" si="8"/>
        <v>Tám chuyện, nói chuyện</v>
      </c>
      <c r="I41" t="str">
        <f t="shared" si="9"/>
        <v>Tám chuyện, nói chuyệndetails</v>
      </c>
      <c r="J41" s="8">
        <f t="shared" ca="1" si="10"/>
        <v>43371.60217997685</v>
      </c>
      <c r="K41" t="str">
        <f t="shared" ca="1" si="6"/>
        <v>{'vietnamese_id': '61022aa4','japanese':'おしゃべり','furigana':'おしゃべり','vietnamese':'Tám chuyện, nói chuyện','details':'Tám chuyện, nói chuyệndetails','register_date':'43371.6021799768','search_type':'0'}</v>
      </c>
    </row>
    <row r="42" spans="1:11">
      <c r="A42" s="10" t="s">
        <v>118</v>
      </c>
      <c r="B42" t="str">
        <f t="shared" si="7"/>
        <v>汚染</v>
      </c>
      <c r="C42" s="11" t="s">
        <v>163</v>
      </c>
      <c r="D42" s="7" t="s">
        <v>141</v>
      </c>
      <c r="E42" s="6" t="s">
        <v>228</v>
      </c>
      <c r="F42" s="7" t="s">
        <v>210</v>
      </c>
      <c r="G42" s="7" t="s">
        <v>141</v>
      </c>
      <c r="H42" t="str">
        <f t="shared" si="8"/>
        <v>Ô nhiễm</v>
      </c>
      <c r="I42" t="str">
        <f t="shared" si="9"/>
        <v>Ô nhiễmdetails</v>
      </c>
      <c r="J42" s="8">
        <f t="shared" ca="1" si="10"/>
        <v>43371.60217997685</v>
      </c>
      <c r="K42" t="str">
        <f t="shared" ca="1" si="6"/>
        <v>{'vietnamese_id': 'c2b1e45a','japanese':'汚染','furigana':'おせん','vietnamese':'Ô nhiễm','details':'Ô nhiễmdetails','register_date':'43371.6021799768','search_type':'0'}</v>
      </c>
    </row>
    <row r="43" spans="1:11">
      <c r="A43" s="12" t="s">
        <v>130</v>
      </c>
      <c r="B43" t="str">
        <f>LEFT(A43,FIND(" ",A43)-1)</f>
        <v>おそらく</v>
      </c>
      <c r="C43" s="11" t="s">
        <v>164</v>
      </c>
      <c r="D43" s="7" t="s">
        <v>142</v>
      </c>
      <c r="E43" s="6" t="s">
        <v>229</v>
      </c>
      <c r="F43" s="7" t="s">
        <v>142</v>
      </c>
      <c r="G43" s="7" t="s">
        <v>142</v>
      </c>
      <c r="H43" t="str">
        <f t="shared" si="8"/>
        <v>Có lẽ, e rằng</v>
      </c>
      <c r="I43" t="str">
        <f t="shared" si="9"/>
        <v>Có lẽ, e rằngdetails</v>
      </c>
      <c r="J43" s="8">
        <f t="shared" ca="1" si="10"/>
        <v>43371.60217997685</v>
      </c>
      <c r="K43" t="str">
        <f t="shared" ca="1" si="6"/>
        <v>{'vietnamese_id': 'b8e1148c','japanese':'おそらく','furigana':'おそらく','vietnamese':'Có lẽ, e rằng','details':'Có lẽ, e rằngdetails','register_date':'43371.6021799768','search_type':'0'}</v>
      </c>
    </row>
    <row r="44" spans="1:11">
      <c r="A44" s="10" t="s">
        <v>119</v>
      </c>
      <c r="B44" t="str">
        <f t="shared" si="7"/>
        <v>恐れる</v>
      </c>
      <c r="C44" s="11" t="s">
        <v>165</v>
      </c>
      <c r="D44" s="7" t="s">
        <v>143</v>
      </c>
      <c r="E44" s="6" t="s">
        <v>230</v>
      </c>
      <c r="F44" s="7" t="s">
        <v>211</v>
      </c>
      <c r="G44" s="7" t="s">
        <v>143</v>
      </c>
      <c r="H44" t="str">
        <f t="shared" si="8"/>
        <v>E sợ, lo sợ</v>
      </c>
      <c r="I44" t="str">
        <f t="shared" si="9"/>
        <v>E sợ, lo sợdetails</v>
      </c>
      <c r="J44" s="8">
        <f t="shared" ca="1" si="10"/>
        <v>43371.60217997685</v>
      </c>
      <c r="K44" t="str">
        <f t="shared" ca="1" si="6"/>
        <v>{'vietnamese_id': '025bb0de','japanese':'恐れる','furigana':'おそれる','vietnamese':'E sợ, lo sợ','details':'E sợ, lo sợdetails','register_date':'43371.6021799768','search_type':'0'}</v>
      </c>
    </row>
    <row r="45" spans="1:11">
      <c r="A45" s="10" t="s">
        <v>120</v>
      </c>
      <c r="B45" t="str">
        <f t="shared" si="7"/>
        <v>恐ろしい</v>
      </c>
      <c r="C45" s="11" t="s">
        <v>166</v>
      </c>
      <c r="D45" s="7" t="s">
        <v>144</v>
      </c>
      <c r="E45" s="6" t="s">
        <v>231</v>
      </c>
      <c r="F45" s="7" t="s">
        <v>212</v>
      </c>
      <c r="G45" s="7" t="s">
        <v>144</v>
      </c>
      <c r="H45" t="str">
        <f t="shared" si="8"/>
        <v>Khủng khiếp</v>
      </c>
      <c r="I45" t="str">
        <f t="shared" si="9"/>
        <v>Khủng khiếpdetails</v>
      </c>
      <c r="J45" s="8">
        <f t="shared" ca="1" si="10"/>
        <v>43371.60217997685</v>
      </c>
      <c r="K45" t="str">
        <f t="shared" ca="1" si="6"/>
        <v>{'vietnamese_id': '50fd0229','japanese':'恐ろしい','furigana':'おそろしい','vietnamese':'Khủng khiếp','details':'Khủng khiếpdetails','register_date':'43371.6021799768','search_type':'0'}</v>
      </c>
    </row>
    <row r="46" spans="1:11">
      <c r="A46" s="10" t="s">
        <v>121</v>
      </c>
      <c r="B46" t="str">
        <f t="shared" si="7"/>
        <v>お互い</v>
      </c>
      <c r="C46" s="11" t="s">
        <v>167</v>
      </c>
      <c r="D46" s="7" t="s">
        <v>145</v>
      </c>
      <c r="E46" s="6" t="s">
        <v>232</v>
      </c>
      <c r="F46" s="7" t="s">
        <v>213</v>
      </c>
      <c r="G46" s="7" t="s">
        <v>145</v>
      </c>
      <c r="H46" t="str">
        <f t="shared" si="8"/>
        <v>Nhau, lẫn nhau</v>
      </c>
      <c r="I46" t="str">
        <f t="shared" si="9"/>
        <v>Nhau, lẫn nhaudetails</v>
      </c>
      <c r="J46" s="8">
        <f t="shared" ca="1" si="10"/>
        <v>43371.60217997685</v>
      </c>
      <c r="K46" t="str">
        <f t="shared" ca="1" si="6"/>
        <v>{'vietnamese_id': 'e4d7cee8','japanese':'お互い','furigana':'おたがい','vietnamese':'Nhau, lẫn nhau','details':'Nhau, lẫn nhaudetails','register_date':'43371.6021799768','search_type':'0'}</v>
      </c>
    </row>
    <row r="47" spans="1:11">
      <c r="A47" s="10" t="s">
        <v>122</v>
      </c>
      <c r="B47" t="str">
        <f t="shared" si="7"/>
        <v>穏やか</v>
      </c>
      <c r="C47" s="11" t="s">
        <v>168</v>
      </c>
      <c r="D47" s="7" t="s">
        <v>146</v>
      </c>
      <c r="E47" s="6" t="s">
        <v>233</v>
      </c>
      <c r="F47" s="7" t="s">
        <v>214</v>
      </c>
      <c r="G47" s="7" t="s">
        <v>146</v>
      </c>
      <c r="H47" t="str">
        <f t="shared" si="8"/>
        <v>Ôn hòa, nhẹ nhàng, bình tĩnh</v>
      </c>
      <c r="I47" t="str">
        <f t="shared" si="9"/>
        <v>Ôn hòa, nhẹ nhàng, bình tĩnhdetails</v>
      </c>
      <c r="J47" s="8">
        <f t="shared" ca="1" si="10"/>
        <v>43371.60217997685</v>
      </c>
      <c r="K47" t="str">
        <f t="shared" ca="1" si="6"/>
        <v>{'vietnamese_id': '6ba92b0a','japanese':'穏やか','furigana':'おだやか','vietnamese':'Ôn hòa, nhẹ nhàng, bình tĩnh','details':'Ôn hòa, nhẹ nhàng, bình tĩnhdetails','register_date':'43371.6021799768','search_type':'0'}</v>
      </c>
    </row>
    <row r="48" spans="1:11">
      <c r="A48" s="10" t="s">
        <v>123</v>
      </c>
      <c r="B48" t="str">
        <f t="shared" si="7"/>
        <v>男の人</v>
      </c>
      <c r="C48" s="11" t="s">
        <v>169</v>
      </c>
      <c r="D48" s="7" t="s">
        <v>147</v>
      </c>
      <c r="E48" s="6" t="s">
        <v>234</v>
      </c>
      <c r="F48" s="7" t="s">
        <v>215</v>
      </c>
      <c r="G48" s="7" t="s">
        <v>147</v>
      </c>
      <c r="H48" t="str">
        <f t="shared" si="8"/>
        <v>Người đàn ông</v>
      </c>
      <c r="I48" t="str">
        <f t="shared" si="9"/>
        <v>Người đàn ôngdetails</v>
      </c>
      <c r="J48" s="8">
        <f t="shared" ca="1" si="10"/>
        <v>43371.60217997685</v>
      </c>
      <c r="K48" t="str">
        <f t="shared" ca="1" si="6"/>
        <v>{'vietnamese_id': 'bd6da6cc','japanese':'男の人','furigana':'おとこのひと','vietnamese':'Người đàn ông','details':'Người đàn ôngdetails','register_date':'43371.6021799768','search_type':'0'}</v>
      </c>
    </row>
    <row r="49" spans="1:11">
      <c r="A49" s="10" t="s">
        <v>124</v>
      </c>
      <c r="B49" t="str">
        <f t="shared" si="7"/>
        <v>劣る</v>
      </c>
      <c r="C49" s="11" t="s">
        <v>170</v>
      </c>
      <c r="D49" s="7" t="s">
        <v>148</v>
      </c>
      <c r="E49" s="6" t="s">
        <v>235</v>
      </c>
      <c r="F49" s="7" t="s">
        <v>216</v>
      </c>
      <c r="G49" s="7" t="s">
        <v>148</v>
      </c>
      <c r="H49" t="str">
        <f t="shared" si="8"/>
        <v>Tụt hậu, chất lượng thấp hơn</v>
      </c>
      <c r="I49" t="str">
        <f t="shared" si="9"/>
        <v>Tụt hậu, chất lượng thấp hơndetails</v>
      </c>
      <c r="J49" s="8">
        <f t="shared" ca="1" si="10"/>
        <v>43371.60217997685</v>
      </c>
      <c r="K49" t="str">
        <f t="shared" ca="1" si="6"/>
        <v>{'vietnamese_id': 'a8732cd0','japanese':'劣る','furigana':'おとる ','vietnamese':'Tụt hậu, chất lượng thấp hơn','details':'Tụt hậu, chất lượng thấp hơndetails','register_date':'43371.6021799768','search_type':'0'}</v>
      </c>
    </row>
    <row r="50" spans="1:11">
      <c r="A50" s="10" t="s">
        <v>125</v>
      </c>
      <c r="B50" t="str">
        <f t="shared" si="7"/>
        <v>お腹</v>
      </c>
      <c r="C50" s="11" t="s">
        <v>171</v>
      </c>
      <c r="D50" s="7" t="s">
        <v>149</v>
      </c>
      <c r="E50" s="6" t="s">
        <v>236</v>
      </c>
      <c r="F50" s="7" t="s">
        <v>217</v>
      </c>
      <c r="G50" s="7" t="s">
        <v>149</v>
      </c>
      <c r="H50" t="str">
        <f t="shared" si="8"/>
        <v>Bụng</v>
      </c>
      <c r="I50" t="str">
        <f t="shared" si="9"/>
        <v>Bụngdetails</v>
      </c>
      <c r="J50" s="8">
        <f t="shared" ca="1" si="10"/>
        <v>43371.60217997685</v>
      </c>
      <c r="K50" t="str">
        <f t="shared" ca="1" si="6"/>
        <v>{'vietnamese_id': '54c1f3c0','japanese':'お腹','furigana':'おなか','vietnamese':'Bụng','details':'Bụngdetails','register_date':'43371.6021799768','search_type':'0'}</v>
      </c>
    </row>
    <row r="51" spans="1:11">
      <c r="A51" s="10" t="s">
        <v>126</v>
      </c>
      <c r="B51" t="str">
        <f t="shared" si="7"/>
        <v>帯</v>
      </c>
      <c r="C51" s="11" t="s">
        <v>172</v>
      </c>
      <c r="D51" s="7" t="s">
        <v>150</v>
      </c>
      <c r="E51" s="6" t="s">
        <v>237</v>
      </c>
      <c r="F51" s="7" t="s">
        <v>218</v>
      </c>
      <c r="G51" s="7" t="s">
        <v>150</v>
      </c>
      <c r="H51" t="str">
        <f t="shared" si="8"/>
        <v>Đai lưng</v>
      </c>
      <c r="I51" t="str">
        <f t="shared" si="9"/>
        <v>Đai lưngdetails</v>
      </c>
      <c r="J51" s="8">
        <f t="shared" ca="1" si="10"/>
        <v>43371.60217997685</v>
      </c>
      <c r="K51" t="str">
        <f t="shared" ca="1" si="6"/>
        <v>{'vietnamese_id': '60c25b21','japanese':'帯','furigana':'おび ','vietnamese':'Đai lưng','details':'Đai lưngdetails','register_date':'43371.6021799768','search_type':'0'}</v>
      </c>
    </row>
    <row r="52" spans="1:11">
      <c r="A52" s="10" t="s">
        <v>127</v>
      </c>
      <c r="B52" t="str">
        <f t="shared" si="7"/>
        <v>お昼</v>
      </c>
      <c r="C52" s="11" t="s">
        <v>173</v>
      </c>
      <c r="D52" s="7" t="s">
        <v>151</v>
      </c>
      <c r="E52" s="6" t="s">
        <v>238</v>
      </c>
      <c r="F52" s="7" t="s">
        <v>219</v>
      </c>
      <c r="G52" s="7" t="s">
        <v>151</v>
      </c>
      <c r="H52" t="str">
        <f t="shared" si="8"/>
        <v>Buổi trưa</v>
      </c>
      <c r="I52" t="str">
        <f t="shared" si="9"/>
        <v>Buổi trưadetails</v>
      </c>
      <c r="J52" s="8">
        <f t="shared" ca="1" si="10"/>
        <v>43371.60217997685</v>
      </c>
      <c r="K52" t="str">
        <f t="shared" ca="1" si="6"/>
        <v>{'vietnamese_id': '3c4d7fde','japanese':'お昼','furigana':'おひる','vietnamese':'Buổi trưa','details':'Buổi trưadetails','register_date':'43371.6021799768','search_type':'0'}</v>
      </c>
    </row>
    <row r="53" spans="1:11">
      <c r="A53" s="12" t="s">
        <v>131</v>
      </c>
      <c r="B53" t="str">
        <f t="shared" si="7"/>
        <v>オフィス</v>
      </c>
      <c r="C53" s="11" t="s">
        <v>174</v>
      </c>
      <c r="D53" s="7" t="s">
        <v>152</v>
      </c>
      <c r="E53" s="6" t="s">
        <v>239</v>
      </c>
      <c r="F53" s="7" t="s">
        <v>152</v>
      </c>
      <c r="G53" s="7" t="s">
        <v>152</v>
      </c>
      <c r="H53" t="str">
        <f t="shared" si="8"/>
        <v>Văn phòng</v>
      </c>
      <c r="I53" t="str">
        <f t="shared" si="9"/>
        <v>Văn phòngdetails</v>
      </c>
      <c r="J53" s="8">
        <f t="shared" ca="1" si="10"/>
        <v>43371.60217997685</v>
      </c>
      <c r="K53" t="str">
        <f t="shared" ca="1" si="6"/>
        <v>{'vietnamese_id': '12decdc5','japanese':'オフィス','furigana':'オフィス','vietnamese':'Văn phòng','details':'Văn phòngdetails','register_date':'43371.6021799768','search_type':'0'}</v>
      </c>
    </row>
    <row r="54" spans="1:11">
      <c r="A54" s="12" t="s">
        <v>176</v>
      </c>
      <c r="B54" t="s">
        <v>178</v>
      </c>
      <c r="C54" s="11" t="s">
        <v>175</v>
      </c>
      <c r="D54" s="7" t="s">
        <v>153</v>
      </c>
      <c r="E54" s="6" t="s">
        <v>240</v>
      </c>
      <c r="F54" s="7" t="s">
        <v>177</v>
      </c>
      <c r="G54" s="7" t="s">
        <v>153</v>
      </c>
      <c r="H54" t="str">
        <f t="shared" si="8"/>
        <v>Chúc mừng</v>
      </c>
      <c r="I54" t="str">
        <f t="shared" si="9"/>
        <v>Chúc mừngdetails</v>
      </c>
      <c r="J54" s="8">
        <f t="shared" ca="1" si="10"/>
        <v>43371.60217997685</v>
      </c>
      <c r="K54" t="str">
        <f t="shared" ca="1" si="6"/>
        <v>{'vietnamese_id': 'bf24467e','japanese':'溺れる','furigana':'おまえ','vietnamese':'Chúc mừng','details':'Chúc mừngdetails','register_date':'43371.6021799768','search_type':'0'}</v>
      </c>
    </row>
    <row r="55" spans="1:11">
      <c r="A55" s="12"/>
      <c r="C55" s="11"/>
      <c r="D55" s="7"/>
      <c r="E55" s="2"/>
      <c r="F55" s="2"/>
      <c r="G55" s="2"/>
    </row>
    <row r="56" spans="1:11">
      <c r="D56" s="7" t="s">
        <v>335</v>
      </c>
    </row>
    <row r="58" spans="1:11">
      <c r="A58" s="12" t="s">
        <v>278</v>
      </c>
      <c r="B58" t="str">
        <f>LEFT(A58,FIND(" ",A58)-1)</f>
        <v>青白い</v>
      </c>
      <c r="C58" s="10" t="s">
        <v>255</v>
      </c>
      <c r="D58" t="s">
        <v>279</v>
      </c>
      <c r="E58" s="6" t="s">
        <v>311</v>
      </c>
      <c r="F58" s="7" t="s">
        <v>337</v>
      </c>
      <c r="G58" t="s">
        <v>279</v>
      </c>
      <c r="H58" t="str">
        <f>C58</f>
        <v>Nhợt nhạt, xanh xao</v>
      </c>
      <c r="I58" t="str">
        <f>C58 &amp; "details"</f>
        <v>Nhợt nhạt, xanh xaodetails</v>
      </c>
      <c r="J58" s="8">
        <f ca="1">NOW()</f>
        <v>43371.60217997685</v>
      </c>
      <c r="K58" t="str">
        <f t="shared" ref="K58:K80" ca="1" si="11">"{'vietnamese_id': '"&amp;E58&amp;"','japanese':'"&amp;F58&amp;"','furigana':'"&amp;G58&amp;"','vietnamese':'"&amp;H58&amp;"','details':'"&amp;I58&amp;"','register_date':'"&amp;J58&amp;"','search_type':'0'}"</f>
        <v>{'vietnamese_id': '8022b970','japanese':'青白い','furigana':'あおじろい','vietnamese':'Nhợt nhạt, xanh xao','details':'Nhợt nhạt, xanh xaodetails','register_date':'43371.6021799768','search_type':'0'}</v>
      </c>
    </row>
    <row r="59" spans="1:11">
      <c r="A59" s="12" t="s">
        <v>280</v>
      </c>
      <c r="B59" t="str">
        <f t="shared" ref="B59:B80" si="12">LEFT(A59,FIND(" ",A59)-1)</f>
        <v>明き</v>
      </c>
      <c r="C59" s="10" t="s">
        <v>256</v>
      </c>
      <c r="D59" t="s">
        <v>281</v>
      </c>
      <c r="E59" s="6" t="s">
        <v>312</v>
      </c>
      <c r="F59" s="7" t="s">
        <v>338</v>
      </c>
      <c r="G59" t="s">
        <v>281</v>
      </c>
      <c r="H59" t="str">
        <f t="shared" ref="H59:H80" si="13">C59</f>
        <v>Phòng, thời gian rảnh rỗi</v>
      </c>
      <c r="I59" t="str">
        <f t="shared" ref="I59:I80" si="14">C59 &amp; "details"</f>
        <v>Phòng, thời gian rảnh rỗidetails</v>
      </c>
      <c r="J59" s="8">
        <f t="shared" ref="J59:J80" ca="1" si="15">NOW()</f>
        <v>43371.60217997685</v>
      </c>
      <c r="K59" t="str">
        <f t="shared" ca="1" si="11"/>
        <v>{'vietnamese_id': '962ea0b5','japanese':'明き','furigana':'あき','vietnamese':'Phòng, thời gian rảnh rỗi','details':'Phòng, thời gian rảnh rỗidetails','register_date':'43371.6021799768','search_type':'0'}</v>
      </c>
    </row>
    <row r="60" spans="1:11">
      <c r="A60" s="10" t="s">
        <v>241</v>
      </c>
      <c r="B60" t="str">
        <f t="shared" si="12"/>
        <v>あきれる</v>
      </c>
      <c r="C60" s="10" t="s">
        <v>257</v>
      </c>
      <c r="D60" t="s">
        <v>289</v>
      </c>
      <c r="E60" s="6" t="s">
        <v>313</v>
      </c>
      <c r="F60" s="7" t="s">
        <v>288</v>
      </c>
      <c r="G60" t="s">
        <v>289</v>
      </c>
      <c r="H60" t="str">
        <f t="shared" si="13"/>
        <v>Ngạc nhiên, bị sốc</v>
      </c>
      <c r="I60" t="str">
        <f t="shared" si="14"/>
        <v>Ngạc nhiên, bị sốcdetails</v>
      </c>
      <c r="J60" s="8">
        <f t="shared" ca="1" si="15"/>
        <v>43371.60217997685</v>
      </c>
      <c r="K60" t="str">
        <f t="shared" ca="1" si="11"/>
        <v>{'vietnamese_id': '02a131e0','japanese':'あきれる','furigana':'あきれる','vietnamese':'Ngạc nhiên, bị sốc','details':'Ngạc nhiên, bị sốcdetails','register_date':'43371.6021799768','search_type':'0'}</v>
      </c>
    </row>
    <row r="61" spans="1:11">
      <c r="A61" s="12" t="s">
        <v>282</v>
      </c>
      <c r="B61" t="str">
        <f t="shared" si="12"/>
        <v>クセント</v>
      </c>
      <c r="C61" s="10" t="s">
        <v>258</v>
      </c>
      <c r="D61" s="10" t="s">
        <v>283</v>
      </c>
      <c r="E61" s="6" t="s">
        <v>314</v>
      </c>
      <c r="F61" s="7" t="s">
        <v>283</v>
      </c>
      <c r="G61" s="10" t="s">
        <v>283</v>
      </c>
      <c r="H61" t="str">
        <f t="shared" si="13"/>
        <v>Giọng</v>
      </c>
      <c r="I61" t="str">
        <f t="shared" si="14"/>
        <v>Giọngdetails</v>
      </c>
      <c r="J61" s="8">
        <f t="shared" ca="1" si="15"/>
        <v>43371.60217997685</v>
      </c>
      <c r="K61" t="str">
        <f t="shared" ca="1" si="11"/>
        <v>{'vietnamese_id': '358ff845','japanese':'クセント','furigana':'クセント','vietnamese':'Giọng','details':'Giọngdetails','register_date':'43371.6021799768','search_type':'0'}</v>
      </c>
    </row>
    <row r="62" spans="1:11">
      <c r="A62" s="12" t="s">
        <v>284</v>
      </c>
      <c r="B62" t="str">
        <f t="shared" si="12"/>
        <v>あくび</v>
      </c>
      <c r="C62" s="10" t="s">
        <v>259</v>
      </c>
      <c r="D62" s="10" t="s">
        <v>285</v>
      </c>
      <c r="E62" s="6">
        <v>10122184</v>
      </c>
      <c r="F62" s="7" t="s">
        <v>285</v>
      </c>
      <c r="G62" s="10" t="s">
        <v>285</v>
      </c>
      <c r="H62" t="str">
        <f t="shared" si="13"/>
        <v>Ngáp</v>
      </c>
      <c r="I62" t="str">
        <f t="shared" si="14"/>
        <v>Ngápdetails</v>
      </c>
      <c r="J62" s="8">
        <f t="shared" ca="1" si="15"/>
        <v>43371.60217997685</v>
      </c>
      <c r="K62" t="str">
        <f t="shared" ca="1" si="11"/>
        <v>{'vietnamese_id': '10122184','japanese':'あくび','furigana':'あくび','vietnamese':'Ngáp','details':'Ngápdetails','register_date':'43371.6021799768','search_type':'0'}</v>
      </c>
    </row>
    <row r="63" spans="1:11">
      <c r="A63" s="12" t="s">
        <v>286</v>
      </c>
      <c r="B63" t="str">
        <f t="shared" si="12"/>
        <v>飽くまで</v>
      </c>
      <c r="C63" s="10" t="s">
        <v>260</v>
      </c>
      <c r="D63" t="s">
        <v>290</v>
      </c>
      <c r="E63" s="6" t="s">
        <v>315</v>
      </c>
      <c r="F63" s="7" t="s">
        <v>339</v>
      </c>
      <c r="G63" t="s">
        <v>290</v>
      </c>
      <c r="H63" t="str">
        <f t="shared" si="13"/>
        <v>Cuối cùng, bướng bỉnh</v>
      </c>
      <c r="I63" t="str">
        <f t="shared" si="14"/>
        <v>Cuối cùng, bướng bỉnhdetails</v>
      </c>
      <c r="J63" s="8">
        <f t="shared" ca="1" si="15"/>
        <v>43371.60217997685</v>
      </c>
      <c r="K63" t="str">
        <f t="shared" ca="1" si="11"/>
        <v>{'vietnamese_id': 'bdabf7ff','japanese':'飽くまで','furigana':'あくまで','vietnamese':'Cuối cùng, bướng bỉnh','details':'Cuối cùng, bướng bỉnhdetails','register_date':'43371.6021799768','search_type':'0'}</v>
      </c>
    </row>
    <row r="64" spans="1:11">
      <c r="A64" s="12" t="s">
        <v>287</v>
      </c>
      <c r="B64" t="str">
        <f t="shared" si="12"/>
        <v>明け方</v>
      </c>
      <c r="C64" s="10" t="s">
        <v>261</v>
      </c>
      <c r="D64" t="s">
        <v>291</v>
      </c>
      <c r="E64" s="6" t="s">
        <v>316</v>
      </c>
      <c r="F64" s="7" t="s">
        <v>340</v>
      </c>
      <c r="G64" t="s">
        <v>291</v>
      </c>
      <c r="H64" t="str">
        <f t="shared" si="13"/>
        <v>Bình minh</v>
      </c>
      <c r="I64" t="str">
        <f t="shared" si="14"/>
        <v>Bình minhdetails</v>
      </c>
      <c r="J64" s="8">
        <f t="shared" ca="1" si="15"/>
        <v>43371.60217997685</v>
      </c>
      <c r="K64" t="str">
        <f t="shared" ca="1" si="11"/>
        <v>{'vietnamese_id': 'f517f71e','japanese':'明け方','furigana':'あけがた','vietnamese':'Bình minh','details':'Bình minhdetails','register_date':'43371.6021799768','search_type':'0'}</v>
      </c>
    </row>
    <row r="65" spans="1:11">
      <c r="A65" s="10" t="s">
        <v>242</v>
      </c>
      <c r="B65" t="str">
        <f t="shared" si="12"/>
        <v>揚げる</v>
      </c>
      <c r="C65" s="10" t="s">
        <v>262</v>
      </c>
      <c r="D65" t="s">
        <v>292</v>
      </c>
      <c r="E65" s="6" t="s">
        <v>317</v>
      </c>
      <c r="F65" s="7" t="s">
        <v>341</v>
      </c>
      <c r="G65" t="s">
        <v>292</v>
      </c>
      <c r="H65" t="str">
        <f t="shared" si="13"/>
        <v>Nâng, chiên</v>
      </c>
      <c r="I65" t="str">
        <f t="shared" si="14"/>
        <v>Nâng, chiêndetails</v>
      </c>
      <c r="J65" s="8">
        <f t="shared" ca="1" si="15"/>
        <v>43371.60217997685</v>
      </c>
      <c r="K65" t="str">
        <f t="shared" ca="1" si="11"/>
        <v>{'vietnamese_id': '8ebd4954','japanese':'揚げる','furigana':'あげる','vietnamese':'Nâng, chiên','details':'Nâng, chiêndetails','register_date':'43371.6021799768','search_type':'0'}</v>
      </c>
    </row>
    <row r="66" spans="1:11">
      <c r="A66" s="10" t="s">
        <v>243</v>
      </c>
      <c r="B66" t="str">
        <f t="shared" si="12"/>
        <v>挙げる</v>
      </c>
      <c r="C66" s="10" t="s">
        <v>263</v>
      </c>
      <c r="D66" t="s">
        <v>292</v>
      </c>
      <c r="E66" s="6" t="s">
        <v>318</v>
      </c>
      <c r="F66" s="7" t="s">
        <v>342</v>
      </c>
      <c r="G66" t="s">
        <v>292</v>
      </c>
      <c r="H66" t="str">
        <f t="shared" si="13"/>
        <v>Nâng cao, bay</v>
      </c>
      <c r="I66" t="str">
        <f t="shared" si="14"/>
        <v>Nâng cao, baydetails</v>
      </c>
      <c r="J66" s="8">
        <f t="shared" ca="1" si="15"/>
        <v>43371.60217997685</v>
      </c>
      <c r="K66" t="str">
        <f t="shared" ca="1" si="11"/>
        <v>{'vietnamese_id': '53aa1f88','japanese':'挙げる','furigana':'あげる','vietnamese':'Nâng cao, bay','details':'Nâng cao, baydetails','register_date':'43371.6021799768','search_type':'0'}</v>
      </c>
    </row>
    <row r="67" spans="1:11">
      <c r="A67" s="10" t="s">
        <v>244</v>
      </c>
      <c r="B67" t="str">
        <f t="shared" si="12"/>
        <v>憧れる</v>
      </c>
      <c r="C67" s="10" t="s">
        <v>264</v>
      </c>
      <c r="D67" t="s">
        <v>294</v>
      </c>
      <c r="E67" s="6" t="s">
        <v>319</v>
      </c>
      <c r="F67" s="7" t="s">
        <v>343</v>
      </c>
      <c r="G67" t="s">
        <v>294</v>
      </c>
      <c r="H67" t="str">
        <f t="shared" si="13"/>
        <v>Mong ước, mơ ước</v>
      </c>
      <c r="I67" t="str">
        <f t="shared" si="14"/>
        <v>Mong ước, mơ ướcdetails</v>
      </c>
      <c r="J67" s="8">
        <f t="shared" ca="1" si="15"/>
        <v>43371.60217997685</v>
      </c>
      <c r="K67" t="str">
        <f t="shared" ca="1" si="11"/>
        <v>{'vietnamese_id': '166208f6','japanese':'憧れる','furigana':'あこがれる','vietnamese':'Mong ước, mơ ước','details':'Mong ước, mơ ướcdetails','register_date':'43371.6021799768','search_type':'0'}</v>
      </c>
    </row>
    <row r="68" spans="1:11">
      <c r="A68" s="10" t="s">
        <v>245</v>
      </c>
      <c r="B68" t="str">
        <f t="shared" si="12"/>
        <v>足跡</v>
      </c>
      <c r="C68" s="10" t="s">
        <v>265</v>
      </c>
      <c r="D68" t="s">
        <v>293</v>
      </c>
      <c r="E68" s="6" t="s">
        <v>320</v>
      </c>
      <c r="F68" s="7" t="s">
        <v>344</v>
      </c>
      <c r="G68" t="s">
        <v>293</v>
      </c>
      <c r="H68" t="str">
        <f t="shared" si="13"/>
        <v>Dấu chân</v>
      </c>
      <c r="I68" t="str">
        <f t="shared" si="14"/>
        <v>Dấu chândetails</v>
      </c>
      <c r="J68" s="8">
        <f t="shared" ca="1" si="15"/>
        <v>43371.60217997685</v>
      </c>
      <c r="K68" t="str">
        <f t="shared" ca="1" si="11"/>
        <v>{'vietnamese_id': '88e4471a','japanese':'足跡','furigana':'あしあと','vietnamese':'Dấu chân','details':'Dấu chândetails','register_date':'43371.6021799768','search_type':'0'}</v>
      </c>
    </row>
    <row r="69" spans="1:11">
      <c r="A69" s="10" t="s">
        <v>246</v>
      </c>
      <c r="B69" t="str">
        <f t="shared" si="12"/>
        <v>味わう</v>
      </c>
      <c r="C69" s="10" t="s">
        <v>266</v>
      </c>
      <c r="D69" t="s">
        <v>295</v>
      </c>
      <c r="E69" s="6" t="s">
        <v>321</v>
      </c>
      <c r="F69" s="7" t="s">
        <v>345</v>
      </c>
      <c r="G69" t="s">
        <v>295</v>
      </c>
      <c r="H69" t="str">
        <f t="shared" si="13"/>
        <v>Nếm, thưởng thức</v>
      </c>
      <c r="I69" t="str">
        <f t="shared" si="14"/>
        <v>Nếm, thưởng thứcdetails</v>
      </c>
      <c r="J69" s="8">
        <f t="shared" ca="1" si="15"/>
        <v>43371.60217997685</v>
      </c>
      <c r="K69" t="str">
        <f t="shared" ca="1" si="11"/>
        <v>{'vietnamese_id': 'fd5cb513','japanese':'味わう','furigana':'あじわう','vietnamese':'Nếm, thưởng thức','details':'Nếm, thưởng thứcdetails','register_date':'43371.6021799768','search_type':'0'}</v>
      </c>
    </row>
    <row r="70" spans="1:11">
      <c r="A70" s="10" t="s">
        <v>247</v>
      </c>
      <c r="B70" t="str">
        <f t="shared" si="12"/>
        <v>預かる</v>
      </c>
      <c r="C70" s="10" t="s">
        <v>267</v>
      </c>
      <c r="D70" t="s">
        <v>296</v>
      </c>
      <c r="E70" s="6" t="s">
        <v>322</v>
      </c>
      <c r="F70" s="7" t="s">
        <v>346</v>
      </c>
      <c r="G70" t="s">
        <v>296</v>
      </c>
      <c r="H70" t="str">
        <f t="shared" si="13"/>
        <v>Trong nom, canh giữ, chăm sóc</v>
      </c>
      <c r="I70" t="str">
        <f t="shared" si="14"/>
        <v>Trong nom, canh giữ, chăm sócdetails</v>
      </c>
      <c r="J70" s="8">
        <f t="shared" ca="1" si="15"/>
        <v>43371.60217997685</v>
      </c>
      <c r="K70" t="str">
        <f t="shared" ca="1" si="11"/>
        <v>{'vietnamese_id': '6f2ea22d','japanese':'預かる','furigana':'あずかる','vietnamese':'Trong nom, canh giữ, chăm sóc','details':'Trong nom, canh giữ, chăm sócdetails','register_date':'43371.6021799768','search_type':'0'}</v>
      </c>
    </row>
    <row r="71" spans="1:11">
      <c r="A71" s="10" t="s">
        <v>248</v>
      </c>
      <c r="B71" t="str">
        <f t="shared" si="12"/>
        <v>暖まる</v>
      </c>
      <c r="C71" s="10" t="s">
        <v>268</v>
      </c>
      <c r="D71" t="s">
        <v>297</v>
      </c>
      <c r="E71" s="6" t="s">
        <v>323</v>
      </c>
      <c r="F71" s="7" t="s">
        <v>347</v>
      </c>
      <c r="G71" t="s">
        <v>297</v>
      </c>
      <c r="H71" t="str">
        <f t="shared" si="13"/>
        <v>Sưởi ấm</v>
      </c>
      <c r="I71" t="str">
        <f t="shared" si="14"/>
        <v>Sưởi ấmdetails</v>
      </c>
      <c r="J71" s="8">
        <f t="shared" ca="1" si="15"/>
        <v>43371.60217997685</v>
      </c>
      <c r="K71" t="str">
        <f t="shared" ca="1" si="11"/>
        <v>{'vietnamese_id': '1dd5e36d','japanese':'暖まる','furigana':'あたたまる','vietnamese':'Sưởi ấm','details':'Sưởi ấmdetails','register_date':'43371.6021799768','search_type':'0'}</v>
      </c>
    </row>
    <row r="72" spans="1:11">
      <c r="A72" s="10" t="s">
        <v>249</v>
      </c>
      <c r="B72" t="str">
        <f t="shared" si="12"/>
        <v>あたりまえ</v>
      </c>
      <c r="C72" s="10" t="s">
        <v>269</v>
      </c>
      <c r="D72" t="s">
        <v>299</v>
      </c>
      <c r="E72" s="6" t="s">
        <v>324</v>
      </c>
      <c r="F72" s="7" t="s">
        <v>298</v>
      </c>
      <c r="G72" t="s">
        <v>299</v>
      </c>
      <c r="H72" t="str">
        <f t="shared" si="13"/>
        <v>Thông thường, phổ biến</v>
      </c>
      <c r="I72" t="str">
        <f t="shared" si="14"/>
        <v>Thông thường, phổ biếndetails</v>
      </c>
      <c r="J72" s="8">
        <f t="shared" ca="1" si="15"/>
        <v>43371.60217997685</v>
      </c>
      <c r="K72" t="str">
        <f t="shared" ca="1" si="11"/>
        <v>{'vietnamese_id': '7613ebf9','japanese':'あたりまえ','furigana':'あたりまえ','vietnamese':'Thông thường, phổ biến','details':'Thông thường, phổ biếndetails','register_date':'43371.6021799768','search_type':'0'}</v>
      </c>
    </row>
    <row r="73" spans="1:11">
      <c r="A73" s="10" t="s">
        <v>250</v>
      </c>
      <c r="B73" t="str">
        <f t="shared" si="12"/>
        <v>あちらこちら</v>
      </c>
      <c r="C73" s="10" t="s">
        <v>270</v>
      </c>
      <c r="D73" t="s">
        <v>301</v>
      </c>
      <c r="E73" s="6" t="s">
        <v>325</v>
      </c>
      <c r="F73" s="7" t="s">
        <v>300</v>
      </c>
      <c r="G73" t="s">
        <v>301</v>
      </c>
      <c r="H73" t="str">
        <f t="shared" si="13"/>
        <v>Đây và đó</v>
      </c>
      <c r="I73" t="str">
        <f t="shared" si="14"/>
        <v>Đây và đódetails</v>
      </c>
      <c r="J73" s="8">
        <f t="shared" ca="1" si="15"/>
        <v>43371.60217997685</v>
      </c>
      <c r="K73" t="str">
        <f t="shared" ca="1" si="11"/>
        <v>{'vietnamese_id': 'a2847455','japanese':'あちらこちら','furigana':'あちらこちら','vietnamese':'Đây và đó','details':'Đây và đódetails','register_date':'43371.6021799768','search_type':'0'}</v>
      </c>
    </row>
    <row r="74" spans="1:11">
      <c r="A74" s="10" t="s">
        <v>251</v>
      </c>
      <c r="B74" t="str">
        <f t="shared" si="12"/>
        <v>厚かましい</v>
      </c>
      <c r="C74" s="10" t="s">
        <v>271</v>
      </c>
      <c r="D74" t="s">
        <v>302</v>
      </c>
      <c r="E74" s="6" t="s">
        <v>326</v>
      </c>
      <c r="F74" s="7" t="s">
        <v>348</v>
      </c>
      <c r="G74" t="s">
        <v>302</v>
      </c>
      <c r="H74" t="str">
        <f t="shared" si="13"/>
        <v>Trơ tráo, vô liêm sĩ</v>
      </c>
      <c r="I74" t="str">
        <f t="shared" si="14"/>
        <v>Trơ tráo, vô liêm sĩdetails</v>
      </c>
      <c r="J74" s="8">
        <f t="shared" ca="1" si="15"/>
        <v>43371.60217997685</v>
      </c>
      <c r="K74" t="str">
        <f t="shared" ca="1" si="11"/>
        <v>{'vietnamese_id': 'efad3613','japanese':'厚かましい','furigana':'あつかましい','vietnamese':'Trơ tráo, vô liêm sĩ','details':'Trơ tráo, vô liêm sĩdetails','register_date':'43371.6021799768','search_type':'0'}</v>
      </c>
    </row>
    <row r="75" spans="1:11">
      <c r="A75" s="10" t="s">
        <v>252</v>
      </c>
      <c r="B75" t="str">
        <f t="shared" si="12"/>
        <v>圧縮</v>
      </c>
      <c r="C75" s="10" t="s">
        <v>272</v>
      </c>
      <c r="D75" t="s">
        <v>303</v>
      </c>
      <c r="E75" s="6" t="s">
        <v>327</v>
      </c>
      <c r="F75" s="7" t="s">
        <v>349</v>
      </c>
      <c r="G75" t="s">
        <v>303</v>
      </c>
      <c r="H75" t="str">
        <f t="shared" si="13"/>
        <v>Áp lực, nén, ngưng tụ</v>
      </c>
      <c r="I75" t="str">
        <f t="shared" si="14"/>
        <v>Áp lực, nén, ngưng tụdetails</v>
      </c>
      <c r="J75" s="8">
        <f t="shared" ca="1" si="15"/>
        <v>43371.60217997685</v>
      </c>
      <c r="K75" t="str">
        <f t="shared" ca="1" si="11"/>
        <v>{'vietnamese_id': 'f1ec553a','japanese':'圧縮','furigana':'あっしゅく','vietnamese':'Áp lực, nén, ngưng tụ','details':'Áp lực, nén, ngưng tụdetails','register_date':'43371.6021799768','search_type':'0'}</v>
      </c>
    </row>
    <row r="76" spans="1:11">
      <c r="A76" s="10" t="s">
        <v>253</v>
      </c>
      <c r="B76" t="str">
        <f t="shared" si="12"/>
        <v>宛名</v>
      </c>
      <c r="C76" s="10" t="s">
        <v>273</v>
      </c>
      <c r="D76" t="s">
        <v>304</v>
      </c>
      <c r="E76" s="6" t="s">
        <v>328</v>
      </c>
      <c r="F76" s="7" t="s">
        <v>350</v>
      </c>
      <c r="G76" t="s">
        <v>304</v>
      </c>
      <c r="H76" t="str">
        <f t="shared" si="13"/>
        <v>Địa chỉ</v>
      </c>
      <c r="I76" t="str">
        <f t="shared" si="14"/>
        <v>Địa chỉdetails</v>
      </c>
      <c r="J76" s="8">
        <f t="shared" ca="1" si="15"/>
        <v>43371.60217997685</v>
      </c>
      <c r="K76" t="str">
        <f t="shared" ca="1" si="11"/>
        <v>{'vietnamese_id': 'b23427c5','japanese':'宛名','furigana':'あてな','vietnamese':'Địa chỉ','details':'Địa chỉdetails','register_date':'43371.6021799768','search_type':'0'}</v>
      </c>
    </row>
    <row r="77" spans="1:11">
      <c r="A77" s="10" t="s">
        <v>254</v>
      </c>
      <c r="B77" t="str">
        <f t="shared" si="12"/>
        <v>あてはまる</v>
      </c>
      <c r="C77" s="10" t="s">
        <v>274</v>
      </c>
      <c r="D77" t="s">
        <v>306</v>
      </c>
      <c r="E77" s="6" t="s">
        <v>329</v>
      </c>
      <c r="F77" s="7" t="s">
        <v>305</v>
      </c>
      <c r="G77" t="s">
        <v>306</v>
      </c>
      <c r="H77" t="str">
        <f t="shared" si="13"/>
        <v>Được áp dụng, đi theo</v>
      </c>
      <c r="I77" t="str">
        <f t="shared" si="14"/>
        <v>Được áp dụng, đi theodetails</v>
      </c>
      <c r="J77" s="8">
        <f t="shared" ca="1" si="15"/>
        <v>43371.60217997685</v>
      </c>
      <c r="K77" t="str">
        <f t="shared" ca="1" si="11"/>
        <v>{'vietnamese_id': '24215a04','japanese':'あてはまる','furigana':'あてはまる','vietnamese':'Được áp dụng, đi theo','details':'Được áp dụng, đi theodetails','register_date':'43371.6021799768','search_type':'0'}</v>
      </c>
    </row>
    <row r="78" spans="1:11">
      <c r="A78" s="12" t="s">
        <v>307</v>
      </c>
      <c r="B78" t="str">
        <f t="shared" si="12"/>
        <v>あてはめる</v>
      </c>
      <c r="C78" s="10" t="s">
        <v>275</v>
      </c>
      <c r="D78" t="s">
        <v>308</v>
      </c>
      <c r="E78" s="6" t="s">
        <v>330</v>
      </c>
      <c r="F78" s="7" t="s">
        <v>308</v>
      </c>
      <c r="G78" t="s">
        <v>308</v>
      </c>
      <c r="H78" t="str">
        <f t="shared" si="13"/>
        <v>Áp dụng, thích ứng</v>
      </c>
      <c r="I78" t="str">
        <f t="shared" si="14"/>
        <v>Áp dụng, thích ứngdetails</v>
      </c>
      <c r="J78" s="8">
        <f t="shared" ca="1" si="15"/>
        <v>43371.60217997685</v>
      </c>
      <c r="K78" t="str">
        <f t="shared" ca="1" si="11"/>
        <v>{'vietnamese_id': 'caeceb49','japanese':'あてはめる','furigana':'あてはめる','vietnamese':'Áp dụng, thích ứng','details':'Áp dụng, thích ứngdetails','register_date':'43371.6021799768','search_type':'0'}</v>
      </c>
    </row>
    <row r="79" spans="1:11">
      <c r="A79" s="12" t="s">
        <v>333</v>
      </c>
      <c r="B79" t="str">
        <f t="shared" si="12"/>
        <v>暴れる</v>
      </c>
      <c r="C79" s="10" t="s">
        <v>276</v>
      </c>
      <c r="D79" t="s">
        <v>334</v>
      </c>
      <c r="E79" s="6" t="s">
        <v>331</v>
      </c>
      <c r="F79" s="7" t="s">
        <v>351</v>
      </c>
      <c r="G79" t="s">
        <v>334</v>
      </c>
      <c r="H79" t="str">
        <f t="shared" si="13"/>
        <v>Hành động dữ dội, bạo loạn</v>
      </c>
      <c r="I79" t="str">
        <f t="shared" si="14"/>
        <v>Hành động dữ dội, bạo loạndetails</v>
      </c>
      <c r="J79" s="8">
        <f t="shared" ca="1" si="15"/>
        <v>43371.60217997685</v>
      </c>
      <c r="K79" t="str">
        <f t="shared" ca="1" si="11"/>
        <v>{'vietnamese_id': '039a7789','japanese':'暴れる','furigana':'あばれる','vietnamese':'Hành động dữ dội, bạo loạn','details':'Hành động dữ dội, bạo loạndetails','register_date':'43371.6021799768','search_type':'0'}</v>
      </c>
    </row>
    <row r="80" spans="1:11">
      <c r="A80" s="12" t="s">
        <v>309</v>
      </c>
      <c r="B80" t="str">
        <f t="shared" si="12"/>
        <v>脂</v>
      </c>
      <c r="C80" s="10" t="s">
        <v>277</v>
      </c>
      <c r="D80" s="13" t="s">
        <v>310</v>
      </c>
      <c r="E80" s="6" t="s">
        <v>332</v>
      </c>
      <c r="F80" s="7" t="s">
        <v>352</v>
      </c>
      <c r="G80" s="13" t="s">
        <v>310</v>
      </c>
      <c r="H80" t="str">
        <f t="shared" si="13"/>
        <v>Chất béo, mỡ động vật</v>
      </c>
      <c r="I80" t="str">
        <f t="shared" si="14"/>
        <v>Chất béo, mỡ động vậtdetails</v>
      </c>
      <c r="J80" s="8">
        <f t="shared" ca="1" si="15"/>
        <v>43371.60217997685</v>
      </c>
      <c r="K80" t="str">
        <f t="shared" ca="1" si="11"/>
        <v>{'vietnamese_id': '9190b0ee','japanese':'脂','furigana':' あぶら','vietnamese':'Chất béo, mỡ động vật','details':'Chất béo, mỡ động vậtdetails','register_date':'43371.6021799768','search_type':'0'}</v>
      </c>
    </row>
  </sheetData>
  <phoneticPr fontId="3"/>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E6C28-E04C-0742-8988-7B1D5A266234}">
  <dimension ref="A1:F4"/>
  <sheetViews>
    <sheetView workbookViewId="0">
      <selection activeCell="A3" sqref="A3"/>
    </sheetView>
  </sheetViews>
  <sheetFormatPr baseColWidth="10" defaultRowHeight="20"/>
  <cols>
    <col min="2" max="2" width="9.7109375" bestFit="1" customWidth="1"/>
    <col min="3" max="3" width="14.85546875" bestFit="1" customWidth="1"/>
    <col min="4" max="4" width="15.5703125" bestFit="1" customWidth="1"/>
  </cols>
  <sheetData>
    <row r="1" spans="1:6">
      <c r="A1" s="1" t="s">
        <v>792</v>
      </c>
      <c r="B1" s="1" t="s">
        <v>781</v>
      </c>
      <c r="C1" s="1" t="s">
        <v>793</v>
      </c>
      <c r="D1" s="1" t="s">
        <v>794</v>
      </c>
    </row>
    <row r="2" spans="1:6">
      <c r="A2" s="2" t="s">
        <v>795</v>
      </c>
      <c r="B2" s="6" t="s">
        <v>786</v>
      </c>
      <c r="C2" s="15" t="s">
        <v>798</v>
      </c>
      <c r="D2" s="8">
        <f ca="1">NOW()</f>
        <v>43371.60217997685</v>
      </c>
      <c r="F2" t="str">
        <f ca="1">"{'comment_id': '"&amp;A2&amp;"','user_id':'"&amp;B2&amp;"','comment_details':'"&amp;C2&amp;"','create_date':'"&amp;D2&amp;"'}"</f>
        <v>{'comment_id': '2722a516','user_id':'9250c432','comment_details':'転売屋の批判レビューを書くと、転売屋工作員によって役に立たなかったを相当数もらいますね。
それでもめげずに書いて行きたいと思います。
まずSwitchの定価ですが税込32378円ですね。
メーカーがお金かけて子供やゲーム好きな人の為に面白い物を一生懸命作って提供してくれてる金額です。それを何の苦労もせずに、転売目的で仕入れ、定価から10000円近くも上乗せして売っています。本当に欲しがってる子供達の為に本当にこんな商売はやめて欲しいと切に願います。
Switch自体は本当に素晴らしい商品です。
WiiからSwitchまで任天堂のゲーム機、遊びに対する考え方はとても楽しい方向に向かってると思います。最後に転売屋消えて下さい。
追記
やっと金額が下がってきました。この調子で定価まで行ってもらいたいものです。','create_date':'43371.6021799768'}</v>
      </c>
    </row>
    <row r="3" spans="1:6">
      <c r="A3" s="2" t="s">
        <v>796</v>
      </c>
      <c r="B3" s="6" t="s">
        <v>787</v>
      </c>
      <c r="C3" s="15" t="s">
        <v>799</v>
      </c>
      <c r="D3" s="8">
        <f ca="1">NOW()</f>
        <v>43371.60217997685</v>
      </c>
      <c r="F3" t="str">
        <f t="shared" ref="F3:F4" ca="1" si="0">"{'comment_id': '"&amp;A3&amp;"','user_id':'"&amp;B3&amp;"','comment_details':'"&amp;C3&amp;"','create_date':'"&amp;D3&amp;"'}"</f>
        <v>{'comment_id': '7f949e06','user_id':'9895b656','comment_details':'Switchは、今後「大乱闘スマッシュブラザーズ SPECIAL」「ポケットモンスター Let's Go!」等
さまざまな期待作や人気作の発売が決まっているハードです。
久々に入手するのにわくわくしたハードです。
さまざまな使用方法がありますので自分に合わせた使用方法で楽しめます。
自分はよく携帯モードで使用しています。
子供には少し大きく重たく感じるかもしれません。
しかしながら新型機の噂がされています。詳しくはググってください。
新型は子供にとってはいいかもしれませんね。
自分にとってはSwitchは非常に優秀なハードかなと思います。
気になる点と言えば、充電の減りが気になります。3時間から4時間ほどで無くなります。','create_date':'43371.6021799768'}</v>
      </c>
    </row>
    <row r="4" spans="1:6">
      <c r="A4" s="2" t="s">
        <v>797</v>
      </c>
      <c r="B4" s="6" t="s">
        <v>786</v>
      </c>
      <c r="C4" s="15" t="s">
        <v>800</v>
      </c>
      <c r="D4" s="8">
        <f ca="1">NOW()</f>
        <v>43371.60217997685</v>
      </c>
      <c r="F4" t="str">
        <f t="shared" ca="1" si="0"/>
        <v>{'comment_id': 'febece8b','user_id':'9250c432','comment_details':'現在、Amazonをはじめ至る所で本商品の転売が目立っております。
　しかしながら、任天堂が増産体制に入ることを発表している為、今後は供給が追いついてきて定価で買える機会が増えることは確実です。
　そのことから、現時点で転売価格で仕入れることは得策ではないと考えます。','create_date':'43371.6021799768'}</v>
      </c>
    </row>
  </sheetData>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734CE-496D-2F48-AAAA-E94A8AAB5CE3}">
  <dimension ref="A1:I5"/>
  <sheetViews>
    <sheetView zoomScaleNormal="100" workbookViewId="0">
      <selection activeCell="I2" sqref="I2"/>
    </sheetView>
  </sheetViews>
  <sheetFormatPr baseColWidth="10" defaultRowHeight="20"/>
  <sheetData>
    <row r="1" spans="1:9">
      <c r="A1" s="1" t="s">
        <v>801</v>
      </c>
      <c r="B1" s="1" t="s">
        <v>802</v>
      </c>
      <c r="C1" s="1" t="s">
        <v>803</v>
      </c>
      <c r="D1" s="1" t="s">
        <v>804</v>
      </c>
      <c r="E1" s="1" t="s">
        <v>805</v>
      </c>
      <c r="F1" s="14" t="s">
        <v>792</v>
      </c>
      <c r="G1" s="14" t="s">
        <v>781</v>
      </c>
    </row>
    <row r="2" spans="1:9">
      <c r="A2" s="2" t="s">
        <v>806</v>
      </c>
      <c r="B2" t="s">
        <v>810</v>
      </c>
      <c r="C2">
        <v>1296</v>
      </c>
      <c r="D2" t="s">
        <v>811</v>
      </c>
      <c r="E2" s="15" t="s">
        <v>812</v>
      </c>
      <c r="F2" s="2" t="s">
        <v>795</v>
      </c>
      <c r="G2" s="6" t="s">
        <v>786</v>
      </c>
      <c r="I2" t="str">
        <f>"{'book_id': '"&amp;A2&amp;"','book_name':'"&amp;B2&amp;"','price':'"&amp;C2&amp;"','image_link':'"&amp;D2&amp;"','book_details':'"&amp;E2&amp;"','comment_id':'"&amp;F2&amp;"','user_id':'"&amp;G2&amp;"'}"</f>
        <v>{'book_id': '8a138339','book_name':'日本語総まとめ N4 漢字・ことば [英語・ベトナム語版] ','price':'1296','image_link':'image/日本語総まとめ N4 漢字.jpg','book_details':'「日本語総まとめ」シリーズにN4が登場! 
日本語能力試験(JLPT)N4に頻出する漢字約200と語い約300を、
1日2ページ、6週間で無理なく学べます。
この本は
■日本語能力試験(JLPT)N4合格を目指す人
■日常生活でよく使われる漢字・語彙(ごい)を勉強したい人
のための学習書です。
この本の特徴
・日本語能力試験(JLPT)N4でよく出題される漢字約200字と約300字の語彙を短い文や語句、イラストを使って6週間で効率よく学習できます。
・N4受験対策だけでなく、日常生活で役に立つ漢字と語彙の勉強ができます。
・1週間後に1回分、まとめ問題がついているので、理解の確認ができます。
・英語・ベトナム語の翻訳がついているので、一人でも勉強ができます。','comment_id':'2722a516','user_id':'9250c432'}</v>
      </c>
    </row>
    <row r="3" spans="1:9">
      <c r="A3" s="2" t="s">
        <v>807</v>
      </c>
      <c r="B3" t="s">
        <v>813</v>
      </c>
      <c r="C3">
        <v>1500</v>
      </c>
      <c r="D3" t="s">
        <v>814</v>
      </c>
      <c r="E3" s="16" t="s">
        <v>815</v>
      </c>
      <c r="F3" s="2" t="s">
        <v>796</v>
      </c>
      <c r="G3" s="6" t="s">
        <v>787</v>
      </c>
      <c r="I3" t="str">
        <f t="shared" ref="I3:I5" si="0">"{'book_id': '"&amp;A3&amp;"','book_name':'"&amp;B3&amp;"','price':'"&amp;C3&amp;"','image_link':'"&amp;D3&amp;"','book_details':'"&amp;E3&amp;"','comment_id':'"&amp;F3&amp;"','user_id':'"&amp;G3&amp;"'}"</f>
        <v>{'book_id': '4eb2965b','book_name':'ニューアプローチ中級日本語[基礎編]','price':'1500','image_link':'image/ニューアプローチ中級日本語[基礎編].jpg','book_details':'「ニューアプローチ」の「基礎編」は初級の復習・まとめから入り、「概念シラバス」「機能シラバス」によって体系的に&lt;文レベル&gt;での日本語文型・表現を学習できるように編集されています。','comment_id':'7f949e06','user_id':'9895b656'}</v>
      </c>
    </row>
    <row r="4" spans="1:9">
      <c r="A4" s="2" t="s">
        <v>808</v>
      </c>
      <c r="B4" t="s">
        <v>816</v>
      </c>
      <c r="C4">
        <v>799</v>
      </c>
      <c r="D4" t="s">
        <v>817</v>
      </c>
      <c r="E4" s="15" t="s">
        <v>818</v>
      </c>
      <c r="F4" s="2" t="s">
        <v>797</v>
      </c>
      <c r="G4" s="6" t="s">
        <v>786</v>
      </c>
      <c r="I4" t="str">
        <f t="shared" si="0"/>
        <v>{'book_id': '0e6e6b50','book_name':'語彙力も品も高まる一発変換 「美しい日本語」の練習帳 (青春文庫)','price':'799','image_link':'image/語彙力も品も高まる一発変換 「美しい日本語」の練習帳 (青春文庫).jpg','book_details':'密か事、ひたむき、言伝、千々に乱れる、楚々、艶やか、泡沫、まどろむ、かりそめ…
日本語には美しい表現がたくさんあります。
せっかくなので、普段遣い日本語を「美しい日本語」に一発変換。
今日からすぐに美しい表現を使えるような自分になる本。','comment_id':'febece8b','user_id':'9250c432'}</v>
      </c>
    </row>
    <row r="5" spans="1:9">
      <c r="A5" s="2" t="s">
        <v>809</v>
      </c>
      <c r="B5" t="s">
        <v>819</v>
      </c>
      <c r="C5">
        <v>1728</v>
      </c>
      <c r="D5" t="s">
        <v>820</v>
      </c>
      <c r="E5" s="15" t="s">
        <v>821</v>
      </c>
      <c r="F5" s="2" t="s">
        <v>796</v>
      </c>
      <c r="G5" s="6" t="s">
        <v>787</v>
      </c>
      <c r="I5" t="str">
        <f t="shared" si="0"/>
        <v>{'book_id': '590b2835','book_name':'トライエックス 日本語 の常識 2019年 祝日訂正シール付き カレンダー ','price':'1728','image_link':'image/トライエックス 日本語 の常識 2019年 祝日訂正シール付き カレンダー .jpg','book_details':'「喧喧喧喧(けんけんごうごう)」と「侃侃諤諤(かんかんがくがく)」の意味の違いは?
「耳を揃える」って小判を揃えること? 「囮(おとり)」って言葉は本当に鳥から来ているの?
普段なにげなく使っている日本語には、奥深い意味や物語が潜んでいます。
このカレンダーでは、言葉の語源から正しい使い方までをじっくり紹介。
楽しみながら、知らないうちに教養が身につきます。
※サイズは使用時のサイズとなります。
※掲載の写真は現物が異なる場合があります。
※都合により、タイトル・価格・仕様が変更になる場合、発売日の変更や発売中止になる場合があります。','comment_id':'7f949e06','user_id':'9895b656'}</v>
      </c>
    </row>
  </sheetData>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F6115-5E75-F340-9F80-2513DD6A4CA8}">
  <dimension ref="A1:F5"/>
  <sheetViews>
    <sheetView workbookViewId="0">
      <selection activeCell="G17" sqref="G17"/>
    </sheetView>
  </sheetViews>
  <sheetFormatPr baseColWidth="10" defaultRowHeight="20"/>
  <cols>
    <col min="4" max="4" width="15.5703125" bestFit="1" customWidth="1"/>
  </cols>
  <sheetData>
    <row r="1" spans="1:6">
      <c r="A1" s="1" t="s">
        <v>801</v>
      </c>
      <c r="B1" s="14" t="s">
        <v>781</v>
      </c>
      <c r="C1" s="1" t="s">
        <v>822</v>
      </c>
      <c r="D1" s="1" t="s">
        <v>823</v>
      </c>
    </row>
    <row r="2" spans="1:6">
      <c r="A2" s="2" t="s">
        <v>806</v>
      </c>
      <c r="B2" s="6" t="s">
        <v>786</v>
      </c>
      <c r="C2">
        <v>1</v>
      </c>
      <c r="D2" s="8">
        <f ca="1">NOW()</f>
        <v>43371.60217997685</v>
      </c>
      <c r="F2" t="str">
        <f ca="1">"{'book_id': '"&amp;A2&amp;"','user_id':'"&amp;B2&amp;"','buy_cnt':'"&amp;C2&amp;"','buy_date':'"&amp;D2&amp;"'}"</f>
        <v>{'book_id': '8a138339','user_id':'9250c432','buy_cnt':'1','buy_date':'43371.6021799768'}</v>
      </c>
    </row>
    <row r="3" spans="1:6">
      <c r="A3" s="2" t="s">
        <v>807</v>
      </c>
      <c r="B3" s="6" t="s">
        <v>787</v>
      </c>
      <c r="C3">
        <v>1</v>
      </c>
      <c r="D3" s="8">
        <f t="shared" ref="D3:D5" ca="1" si="0">NOW()</f>
        <v>43371.60217997685</v>
      </c>
      <c r="F3" t="str">
        <f t="shared" ref="F3:F5" ca="1" si="1">"{'book_id': '"&amp;A3&amp;"','user_id':'"&amp;B3&amp;"','buy_cnt':'"&amp;C3&amp;"','buy_date':'"&amp;D3&amp;"'}"</f>
        <v>{'book_id': '4eb2965b','user_id':'9895b656','buy_cnt':'1','buy_date':'43371.6021799768'}</v>
      </c>
    </row>
    <row r="4" spans="1:6">
      <c r="A4" s="2" t="s">
        <v>808</v>
      </c>
      <c r="B4" s="6" t="s">
        <v>786</v>
      </c>
      <c r="C4">
        <v>1</v>
      </c>
      <c r="D4" s="8">
        <f t="shared" ca="1" si="0"/>
        <v>43371.60217997685</v>
      </c>
      <c r="F4" t="str">
        <f t="shared" ca="1" si="1"/>
        <v>{'book_id': '0e6e6b50','user_id':'9250c432','buy_cnt':'1','buy_date':'43371.6021799768'}</v>
      </c>
    </row>
    <row r="5" spans="1:6">
      <c r="A5" s="2" t="s">
        <v>809</v>
      </c>
      <c r="B5" s="6" t="s">
        <v>787</v>
      </c>
      <c r="C5">
        <v>1</v>
      </c>
      <c r="D5" s="8">
        <f t="shared" ca="1" si="0"/>
        <v>43371.60217997685</v>
      </c>
      <c r="F5" t="str">
        <f t="shared" ca="1" si="1"/>
        <v>{'book_id': '590b2835','user_id':'9895b656','buy_cnt':'1','buy_date':'43371.6021799768'}</v>
      </c>
    </row>
  </sheetData>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70D8-9778-E744-BC59-60E1E67DA661}">
  <dimension ref="A1:E6"/>
  <sheetViews>
    <sheetView zoomScaleNormal="100" workbookViewId="0">
      <selection activeCell="E2" sqref="E2"/>
    </sheetView>
  </sheetViews>
  <sheetFormatPr baseColWidth="10" defaultRowHeight="20"/>
  <cols>
    <col min="3" max="3" width="15.7109375" bestFit="1" customWidth="1"/>
  </cols>
  <sheetData>
    <row r="1" spans="1:5">
      <c r="A1" s="1" t="s">
        <v>824</v>
      </c>
      <c r="B1" s="1" t="s">
        <v>781</v>
      </c>
      <c r="C1" s="1" t="s">
        <v>825</v>
      </c>
    </row>
    <row r="2" spans="1:5">
      <c r="A2" s="2" t="s">
        <v>826</v>
      </c>
      <c r="B2" s="6" t="s">
        <v>786</v>
      </c>
      <c r="C2" s="2" t="s">
        <v>828</v>
      </c>
      <c r="E2" t="str">
        <f>"{'access_id': '"&amp;A2&amp;"','user_id':'"&amp;B2&amp;"','access_detail_id':'"&amp;C2&amp;"'}"</f>
        <v>{'access_id': '90af475e','user_id':'9250c432','access_detail_id':'13d708f3'}</v>
      </c>
    </row>
    <row r="3" spans="1:5">
      <c r="A3" s="2" t="s">
        <v>827</v>
      </c>
      <c r="B3" s="6" t="s">
        <v>787</v>
      </c>
      <c r="C3" s="2" t="s">
        <v>829</v>
      </c>
      <c r="E3" t="str">
        <f>"{'access_id': '"&amp;A3&amp;"','user_id':'"&amp;B3&amp;"','access_detail_id':'"&amp;C3&amp;"'}"</f>
        <v>{'access_id': 'c89a3b53','user_id':'9895b656','access_detail_id':'80c38ef0'}</v>
      </c>
    </row>
    <row r="4" spans="1:5">
      <c r="A4" s="2"/>
      <c r="B4" s="6"/>
    </row>
    <row r="5" spans="1:5">
      <c r="A5" s="2"/>
      <c r="B5" s="6"/>
    </row>
    <row r="6" spans="1:5">
      <c r="A6" s="2"/>
      <c r="B6" s="6"/>
    </row>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39AF-659F-F940-90E6-12D961CAA74F}">
  <dimension ref="A1:E3"/>
  <sheetViews>
    <sheetView workbookViewId="0">
      <selection activeCell="E2" sqref="E2"/>
    </sheetView>
  </sheetViews>
  <sheetFormatPr baseColWidth="10" defaultRowHeight="20"/>
  <cols>
    <col min="1" max="1" width="15.7109375" bestFit="1" customWidth="1"/>
    <col min="2" max="2" width="10.28515625" bestFit="1" customWidth="1"/>
    <col min="3" max="3" width="15.5703125" bestFit="1" customWidth="1"/>
  </cols>
  <sheetData>
    <row r="1" spans="1:5">
      <c r="A1" s="1" t="s">
        <v>825</v>
      </c>
      <c r="B1" s="1" t="s">
        <v>830</v>
      </c>
      <c r="C1" s="1" t="s">
        <v>831</v>
      </c>
    </row>
    <row r="2" spans="1:5">
      <c r="A2" s="2" t="s">
        <v>828</v>
      </c>
      <c r="B2">
        <v>4</v>
      </c>
      <c r="C2" s="8">
        <f ca="1">NOW()</f>
        <v>43371.60217997685</v>
      </c>
      <c r="E2" t="str">
        <f ca="1">"{'access_detail_id': '"&amp;A2&amp;"','access_cnt':'"&amp;B2&amp;"','access_date':'"&amp;C2&amp;"'}"</f>
        <v>{'access_detail_id': '13d708f3','access_cnt':'4','access_date':'43371.6021799768'}</v>
      </c>
    </row>
    <row r="3" spans="1:5">
      <c r="A3" s="2" t="s">
        <v>829</v>
      </c>
      <c r="B3">
        <v>6</v>
      </c>
      <c r="C3" s="8">
        <f ca="1">NOW()</f>
        <v>43371.60217997685</v>
      </c>
      <c r="E3" t="str">
        <f ca="1">"{'access_detail_id': '"&amp;A3&amp;"','access_cnt':'"&amp;B3&amp;"','access_date':'"&amp;C3&amp;"'}"</f>
        <v>{'access_detail_id': '80c38ef0','access_cnt':'6','access_date':'43371.6021799768'}</v>
      </c>
    </row>
  </sheetData>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89983-460C-FF42-8F0A-C77C0684706D}">
  <dimension ref="A1:F19"/>
  <sheetViews>
    <sheetView tabSelected="1" workbookViewId="0">
      <selection activeCell="I11" sqref="I11"/>
    </sheetView>
  </sheetViews>
  <sheetFormatPr baseColWidth="10" defaultRowHeight="20"/>
  <cols>
    <col min="1" max="1" width="12.85546875" bestFit="1" customWidth="1"/>
    <col min="2" max="2" width="18.5703125" bestFit="1" customWidth="1"/>
    <col min="3" max="3" width="11.140625" bestFit="1" customWidth="1"/>
    <col min="4" max="4" width="15.5703125" bestFit="1" customWidth="1"/>
  </cols>
  <sheetData>
    <row r="1" spans="1:6">
      <c r="A1" s="1" t="s">
        <v>3</v>
      </c>
      <c r="B1" s="1" t="s">
        <v>376</v>
      </c>
      <c r="C1" s="1" t="s">
        <v>832</v>
      </c>
      <c r="D1" s="1" t="s">
        <v>833</v>
      </c>
    </row>
    <row r="2" spans="1:6">
      <c r="A2" s="9" t="s">
        <v>7</v>
      </c>
      <c r="C2">
        <v>0</v>
      </c>
      <c r="D2" s="8">
        <f ca="1">NOW()</f>
        <v>43371.60217997685</v>
      </c>
      <c r="F2" t="str">
        <f ca="1">"{'vietnamese_id': '"&amp;A2&amp;"','kanji_vietnamese_id':'"&amp;B2&amp;"','search_type':'"&amp;C2&amp;"','search_date':'"&amp;D2&amp;"'}"</f>
        <v>{'vietnamese_id': 'b821a83c','kanji_vietnamese_id':'','search_type':'0','search_date':'43371.6021799768'}</v>
      </c>
    </row>
    <row r="3" spans="1:6">
      <c r="A3" s="9">
        <v>43088860</v>
      </c>
      <c r="C3">
        <v>0</v>
      </c>
      <c r="D3" s="8">
        <f t="shared" ref="D3:D19" ca="1" si="0">NOW()</f>
        <v>43371.60217997685</v>
      </c>
      <c r="F3" t="str">
        <f t="shared" ref="F3:F19" ca="1" si="1">"{'vietnamese_id': '"&amp;A3&amp;"','kanji_vietnamese_id':'"&amp;B3&amp;"','search_type':'"&amp;C3&amp;"','search_date':'"&amp;D3&amp;"'}"</f>
        <v>{'vietnamese_id': '43088860','kanji_vietnamese_id':'','search_type':'0','search_date':'43371.6021799768'}</v>
      </c>
    </row>
    <row r="4" spans="1:6">
      <c r="A4" s="9" t="s">
        <v>8</v>
      </c>
      <c r="C4">
        <v>0</v>
      </c>
      <c r="D4" s="8">
        <f t="shared" ca="1" si="0"/>
        <v>43371.60217997685</v>
      </c>
      <c r="F4" t="str">
        <f t="shared" ca="1" si="1"/>
        <v>{'vietnamese_id': '1c119b17','kanji_vietnamese_id':'','search_type':'0','search_date':'43371.6021799768'}</v>
      </c>
    </row>
    <row r="5" spans="1:6">
      <c r="A5" s="9" t="s">
        <v>220</v>
      </c>
      <c r="C5">
        <v>0</v>
      </c>
      <c r="D5" s="8">
        <f t="shared" ca="1" si="0"/>
        <v>43371.60217997685</v>
      </c>
      <c r="F5" t="str">
        <f t="shared" ca="1" si="1"/>
        <v>{'vietnamese_id': 'ddec0577','kanji_vietnamese_id':'','search_type':'0','search_date':'43371.6021799768'}</v>
      </c>
    </row>
    <row r="6" spans="1:6">
      <c r="A6" s="9" t="s">
        <v>221</v>
      </c>
      <c r="C6">
        <v>0</v>
      </c>
      <c r="D6" s="8">
        <f t="shared" ca="1" si="0"/>
        <v>43371.60217997685</v>
      </c>
      <c r="F6" t="str">
        <f t="shared" ca="1" si="1"/>
        <v>{'vietnamese_id': 'af486416','kanji_vietnamese_id':'','search_type':'0','search_date':'43371.6021799768'}</v>
      </c>
    </row>
    <row r="7" spans="1:6">
      <c r="A7" s="9" t="s">
        <v>222</v>
      </c>
      <c r="C7">
        <v>0</v>
      </c>
      <c r="D7" s="8">
        <f t="shared" ca="1" si="0"/>
        <v>43371.60217997685</v>
      </c>
      <c r="F7" t="str">
        <f t="shared" ca="1" si="1"/>
        <v>{'vietnamese_id': '47dd3814','kanji_vietnamese_id':'','search_type':'0','search_date':'43371.6021799768'}</v>
      </c>
    </row>
    <row r="8" spans="1:6">
      <c r="A8" s="9" t="s">
        <v>311</v>
      </c>
      <c r="C8">
        <v>0</v>
      </c>
      <c r="D8" s="8">
        <f t="shared" ca="1" si="0"/>
        <v>43371.60217997685</v>
      </c>
      <c r="F8" t="str">
        <f t="shared" ca="1" si="1"/>
        <v>{'vietnamese_id': '8022b970','kanji_vietnamese_id':'','search_type':'0','search_date':'43371.6021799768'}</v>
      </c>
    </row>
    <row r="9" spans="1:6">
      <c r="A9" s="9" t="s">
        <v>312</v>
      </c>
      <c r="C9">
        <v>0</v>
      </c>
      <c r="D9" s="8">
        <f t="shared" ca="1" si="0"/>
        <v>43371.60217997685</v>
      </c>
      <c r="F9" t="str">
        <f t="shared" ca="1" si="1"/>
        <v>{'vietnamese_id': '962ea0b5','kanji_vietnamese_id':'','search_type':'0','search_date':'43371.6021799768'}</v>
      </c>
    </row>
    <row r="10" spans="1:6">
      <c r="A10" s="9" t="s">
        <v>313</v>
      </c>
      <c r="C10">
        <v>0</v>
      </c>
      <c r="D10" s="8">
        <f t="shared" ca="1" si="0"/>
        <v>43371.60217997685</v>
      </c>
      <c r="F10" t="str">
        <f t="shared" ca="1" si="1"/>
        <v>{'vietnamese_id': '02a131e0','kanji_vietnamese_id':'','search_type':'0','search_date':'43371.6021799768'}</v>
      </c>
    </row>
    <row r="11" spans="1:6">
      <c r="B11" s="9" t="s">
        <v>469</v>
      </c>
      <c r="C11">
        <v>1</v>
      </c>
      <c r="D11" s="8">
        <f t="shared" ca="1" si="0"/>
        <v>43371.60217997685</v>
      </c>
      <c r="F11" t="str">
        <f t="shared" ca="1" si="1"/>
        <v>{'vietnamese_id': '','kanji_vietnamese_id':'232acfc1','search_type':'1','search_date':'43371.6021799768'}</v>
      </c>
    </row>
    <row r="12" spans="1:6">
      <c r="B12" s="9" t="s">
        <v>470</v>
      </c>
      <c r="C12">
        <v>1</v>
      </c>
      <c r="D12" s="8">
        <f t="shared" ca="1" si="0"/>
        <v>43371.60217997685</v>
      </c>
      <c r="F12" t="str">
        <f t="shared" ca="1" si="1"/>
        <v>{'vietnamese_id': '','kanji_vietnamese_id':'9733e9d6','search_type':'1','search_date':'43371.6021799768'}</v>
      </c>
    </row>
    <row r="13" spans="1:6">
      <c r="B13" s="9" t="s">
        <v>471</v>
      </c>
      <c r="C13">
        <v>1</v>
      </c>
      <c r="D13" s="8">
        <f t="shared" ca="1" si="0"/>
        <v>43371.60217997685</v>
      </c>
      <c r="F13" t="str">
        <f t="shared" ca="1" si="1"/>
        <v>{'vietnamese_id': '','kanji_vietnamese_id':'c2b45d99','search_type':'1','search_date':'43371.6021799768'}</v>
      </c>
    </row>
    <row r="14" spans="1:6">
      <c r="B14" s="9" t="s">
        <v>606</v>
      </c>
      <c r="C14">
        <v>1</v>
      </c>
      <c r="D14" s="8">
        <f t="shared" ca="1" si="0"/>
        <v>43371.60217997685</v>
      </c>
      <c r="F14" t="str">
        <f t="shared" ca="1" si="1"/>
        <v>{'vietnamese_id': '','kanji_vietnamese_id':'4a3763b2','search_type':'1','search_date':'43371.6021799768'}</v>
      </c>
    </row>
    <row r="15" spans="1:6">
      <c r="B15" s="9" t="s">
        <v>607</v>
      </c>
      <c r="C15">
        <v>1</v>
      </c>
      <c r="D15" s="8">
        <f t="shared" ca="1" si="0"/>
        <v>43371.60217997685</v>
      </c>
      <c r="F15" t="str">
        <f t="shared" ca="1" si="1"/>
        <v>{'vietnamese_id': '','kanji_vietnamese_id':'2edc760a','search_type':'1','search_date':'43371.6021799768'}</v>
      </c>
    </row>
    <row r="16" spans="1:6">
      <c r="B16" s="9" t="s">
        <v>608</v>
      </c>
      <c r="C16">
        <v>1</v>
      </c>
      <c r="D16" s="8">
        <f t="shared" ca="1" si="0"/>
        <v>43371.60217997685</v>
      </c>
      <c r="F16" t="str">
        <f t="shared" ca="1" si="1"/>
        <v>{'vietnamese_id': '','kanji_vietnamese_id':'f29e7cb6','search_type':'1','search_date':'43371.6021799768'}</v>
      </c>
    </row>
    <row r="17" spans="2:6">
      <c r="B17" s="9" t="s">
        <v>654</v>
      </c>
      <c r="C17">
        <v>1</v>
      </c>
      <c r="D17" s="8">
        <f t="shared" ca="1" si="0"/>
        <v>43371.60217997685</v>
      </c>
      <c r="F17" t="str">
        <f t="shared" ca="1" si="1"/>
        <v>{'vietnamese_id': '','kanji_vietnamese_id':'f5897f52','search_type':'1','search_date':'43371.6021799768'}</v>
      </c>
    </row>
    <row r="18" spans="2:6">
      <c r="B18" s="9" t="s">
        <v>655</v>
      </c>
      <c r="C18">
        <v>1</v>
      </c>
      <c r="D18" s="8">
        <f t="shared" ca="1" si="0"/>
        <v>43371.60217997685</v>
      </c>
      <c r="F18" t="str">
        <f t="shared" ca="1" si="1"/>
        <v>{'vietnamese_id': '','kanji_vietnamese_id':'6985f388','search_type':'1','search_date':'43371.6021799768'}</v>
      </c>
    </row>
    <row r="19" spans="2:6">
      <c r="B19" s="9" t="s">
        <v>656</v>
      </c>
      <c r="C19">
        <v>1</v>
      </c>
      <c r="D19" s="8">
        <f t="shared" ca="1" si="0"/>
        <v>43371.60217997685</v>
      </c>
      <c r="F19" t="str">
        <f t="shared" ca="1" si="1"/>
        <v>{'vietnamese_id': '','kanji_vietnamese_id':'8756d752','search_type':'1','search_date':'43371.6021799768'}</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F4FC9-53A6-0F46-BC63-EC00142E16B8}">
  <dimension ref="C1:F41"/>
  <sheetViews>
    <sheetView topLeftCell="C1" zoomScaleNormal="100" workbookViewId="0">
      <selection activeCell="I11" sqref="I11"/>
    </sheetView>
  </sheetViews>
  <sheetFormatPr baseColWidth="10" defaultRowHeight="20"/>
  <cols>
    <col min="1" max="2" width="0" hidden="1" customWidth="1"/>
    <col min="3" max="3" width="21.42578125" bestFit="1" customWidth="1"/>
    <col min="4" max="4" width="12.85546875" bestFit="1" customWidth="1"/>
  </cols>
  <sheetData>
    <row r="1" spans="3:6">
      <c r="C1" s="1" t="s">
        <v>0</v>
      </c>
      <c r="D1" s="1" t="s">
        <v>3</v>
      </c>
    </row>
    <row r="2" spans="3:6">
      <c r="C2" s="6" t="s">
        <v>62</v>
      </c>
      <c r="D2" s="3" t="s">
        <v>7</v>
      </c>
      <c r="F2" t="str">
        <f>"{'vocabulary_beginner_id': '"&amp;C2&amp;"','vietnamese_id':'"&amp;D2&amp;"'}"</f>
        <v>{'vocabulary_beginner_id': 'd4286575','vietnamese_id':'b821a83c'}</v>
      </c>
    </row>
    <row r="3" spans="3:6">
      <c r="C3" s="6" t="s">
        <v>63</v>
      </c>
      <c r="D3" s="3">
        <v>43088860</v>
      </c>
      <c r="F3" t="str">
        <f t="shared" ref="F3:F25" si="0">"{'vocabulary_beginner_id': '"&amp;C3&amp;"','vietnamese_id':'"&amp;D3&amp;"'}"</f>
        <v>{'vocabulary_beginner_id': 'd5cc117e','vietnamese_id':'43088860'}</v>
      </c>
    </row>
    <row r="4" spans="3:6">
      <c r="C4" s="6" t="s">
        <v>64</v>
      </c>
      <c r="D4" s="3" t="s">
        <v>8</v>
      </c>
      <c r="F4" t="str">
        <f t="shared" si="0"/>
        <v>{'vocabulary_beginner_id': '78fc969b','vietnamese_id':'1c119b17'}</v>
      </c>
    </row>
    <row r="5" spans="3:6">
      <c r="C5" s="6" t="s">
        <v>65</v>
      </c>
      <c r="D5" s="3" t="s">
        <v>30</v>
      </c>
      <c r="F5" t="str">
        <f t="shared" si="0"/>
        <v>{'vocabulary_beginner_id': 'eee36b89','vietnamese_id':'950686e7'}</v>
      </c>
    </row>
    <row r="6" spans="3:6">
      <c r="C6" s="6" t="s">
        <v>66</v>
      </c>
      <c r="D6" s="3" t="s">
        <v>9</v>
      </c>
      <c r="F6" t="str">
        <f t="shared" si="0"/>
        <v>{'vocabulary_beginner_id': 'd6e8e972','vietnamese_id':'64fb6b9d'}</v>
      </c>
    </row>
    <row r="7" spans="3:6">
      <c r="C7" s="6" t="s">
        <v>67</v>
      </c>
      <c r="D7" s="3" t="s">
        <v>10</v>
      </c>
      <c r="F7" t="str">
        <f t="shared" si="0"/>
        <v>{'vocabulary_beginner_id': '26da89bc','vietnamese_id':'8d37e417'}</v>
      </c>
    </row>
    <row r="8" spans="3:6">
      <c r="C8" s="6" t="s">
        <v>68</v>
      </c>
      <c r="D8" s="3" t="s">
        <v>11</v>
      </c>
      <c r="F8" t="str">
        <f t="shared" si="0"/>
        <v>{'vocabulary_beginner_id': 'f62186c0','vietnamese_id':'2c591945'}</v>
      </c>
    </row>
    <row r="9" spans="3:6">
      <c r="C9" s="6">
        <v>26737538</v>
      </c>
      <c r="D9" s="3" t="s">
        <v>12</v>
      </c>
      <c r="F9" t="str">
        <f t="shared" si="0"/>
        <v>{'vocabulary_beginner_id': '26737538','vietnamese_id':'3b903975'}</v>
      </c>
    </row>
    <row r="10" spans="3:6">
      <c r="C10" s="6" t="s">
        <v>69</v>
      </c>
      <c r="D10" s="3" t="s">
        <v>13</v>
      </c>
      <c r="F10" t="str">
        <f t="shared" si="0"/>
        <v>{'vocabulary_beginner_id': '4a034e02','vietnamese_id':'d056a33b'}</v>
      </c>
    </row>
    <row r="11" spans="3:6">
      <c r="C11" s="6" t="s">
        <v>70</v>
      </c>
      <c r="D11" s="3" t="s">
        <v>14</v>
      </c>
      <c r="F11" t="str">
        <f t="shared" si="0"/>
        <v>{'vocabulary_beginner_id': 'a0d49643','vietnamese_id':'26b55810'}</v>
      </c>
    </row>
    <row r="12" spans="3:6">
      <c r="C12" s="6" t="s">
        <v>71</v>
      </c>
      <c r="D12" s="3" t="s">
        <v>15</v>
      </c>
      <c r="F12" t="str">
        <f t="shared" si="0"/>
        <v>{'vocabulary_beginner_id': 'bae67a97','vietnamese_id':'eec3df3f'}</v>
      </c>
    </row>
    <row r="13" spans="3:6">
      <c r="C13" s="6" t="s">
        <v>72</v>
      </c>
      <c r="D13" s="3" t="s">
        <v>16</v>
      </c>
      <c r="F13" t="str">
        <f t="shared" si="0"/>
        <v>{'vocabulary_beginner_id': 'baa0557e','vietnamese_id':'f6918d39'}</v>
      </c>
    </row>
    <row r="14" spans="3:6">
      <c r="C14" s="6" t="s">
        <v>73</v>
      </c>
      <c r="D14" s="3" t="s">
        <v>17</v>
      </c>
      <c r="F14" t="str">
        <f t="shared" si="0"/>
        <v>{'vocabulary_beginner_id': '09b3fd40','vietnamese_id':'7cf070dd'}</v>
      </c>
    </row>
    <row r="15" spans="3:6">
      <c r="C15" s="6" t="s">
        <v>74</v>
      </c>
      <c r="D15" s="3" t="s">
        <v>18</v>
      </c>
      <c r="F15" t="str">
        <f t="shared" si="0"/>
        <v>{'vocabulary_beginner_id': 'b567a855','vietnamese_id':'13317a84'}</v>
      </c>
    </row>
    <row r="16" spans="3:6">
      <c r="C16" s="6" t="s">
        <v>75</v>
      </c>
      <c r="D16" s="3" t="s">
        <v>19</v>
      </c>
      <c r="F16" t="str">
        <f t="shared" si="0"/>
        <v>{'vocabulary_beginner_id': '5e673b5e','vietnamese_id':'9b7751f5'}</v>
      </c>
    </row>
    <row r="17" spans="3:6">
      <c r="C17" s="6" t="s">
        <v>76</v>
      </c>
      <c r="D17" s="3" t="s">
        <v>20</v>
      </c>
      <c r="F17" t="str">
        <f t="shared" si="0"/>
        <v>{'vocabulary_beginner_id': 'c962abde','vietnamese_id':'a474a185'}</v>
      </c>
    </row>
    <row r="18" spans="3:6">
      <c r="C18" s="6" t="s">
        <v>77</v>
      </c>
      <c r="D18" s="3" t="s">
        <v>21</v>
      </c>
      <c r="F18" t="str">
        <f t="shared" si="0"/>
        <v>{'vocabulary_beginner_id': '6c5880ac','vietnamese_id':'02823dde'}</v>
      </c>
    </row>
    <row r="19" spans="3:6">
      <c r="C19" s="6" t="s">
        <v>78</v>
      </c>
      <c r="D19" s="3" t="s">
        <v>22</v>
      </c>
      <c r="F19" t="str">
        <f t="shared" si="0"/>
        <v>{'vocabulary_beginner_id': 'b552d90c','vietnamese_id':'93e4ed69'}</v>
      </c>
    </row>
    <row r="20" spans="3:6">
      <c r="C20" s="6" t="s">
        <v>79</v>
      </c>
      <c r="D20" s="3" t="s">
        <v>23</v>
      </c>
      <c r="F20" t="str">
        <f t="shared" si="0"/>
        <v>{'vocabulary_beginner_id': '09ad26ce','vietnamese_id':'6a560e24'}</v>
      </c>
    </row>
    <row r="21" spans="3:6">
      <c r="C21" s="6" t="s">
        <v>80</v>
      </c>
      <c r="D21" s="3" t="s">
        <v>24</v>
      </c>
      <c r="F21" t="str">
        <f t="shared" si="0"/>
        <v>{'vocabulary_beginner_id': 'cad4728e','vietnamese_id':'fc8d3b67'}</v>
      </c>
    </row>
    <row r="22" spans="3:6">
      <c r="C22" s="6" t="s">
        <v>81</v>
      </c>
      <c r="D22" s="3" t="s">
        <v>25</v>
      </c>
      <c r="F22" t="str">
        <f t="shared" si="0"/>
        <v>{'vocabulary_beginner_id': 'd6b0aacb','vietnamese_id':'bdeb9b74'}</v>
      </c>
    </row>
    <row r="23" spans="3:6">
      <c r="C23" s="6" t="s">
        <v>82</v>
      </c>
      <c r="D23" s="3" t="s">
        <v>26</v>
      </c>
      <c r="F23" t="str">
        <f t="shared" si="0"/>
        <v>{'vocabulary_beginner_id': '4da507da','vietnamese_id':'ad20c331'}</v>
      </c>
    </row>
    <row r="24" spans="3:6">
      <c r="C24" s="6" t="s">
        <v>83</v>
      </c>
      <c r="D24" s="3" t="s">
        <v>27</v>
      </c>
      <c r="F24" t="str">
        <f t="shared" si="0"/>
        <v>{'vocabulary_beginner_id': '88f025de','vietnamese_id':'ab9793f7'}</v>
      </c>
    </row>
    <row r="25" spans="3:6">
      <c r="C25" s="6" t="s">
        <v>84</v>
      </c>
      <c r="D25" s="3" t="s">
        <v>28</v>
      </c>
      <c r="F25" t="str">
        <f t="shared" si="0"/>
        <v>{'vocabulary_beginner_id': '43bf5a74','vietnamese_id':'4bf123db'}</v>
      </c>
    </row>
    <row r="26" spans="3:6">
      <c r="C26" s="6" t="s">
        <v>85</v>
      </c>
      <c r="D26" s="3" t="s">
        <v>29</v>
      </c>
      <c r="F26" t="str">
        <f>"{'vocabulary_beginner_id': '"&amp;C26&amp;"','vietnamese_id':'"&amp;D26&amp;"'}"</f>
        <v>{'vocabulary_beginner_id': '021d6ebb','vietnamese_id':'7118a173'}</v>
      </c>
    </row>
    <row r="27" spans="3:6">
      <c r="C27" s="6"/>
    </row>
    <row r="28" spans="3:6">
      <c r="C28" s="6"/>
    </row>
    <row r="29" spans="3:6">
      <c r="C29" s="6"/>
    </row>
    <row r="30" spans="3:6">
      <c r="C30" s="6"/>
    </row>
    <row r="31" spans="3:6">
      <c r="C31" s="6"/>
    </row>
    <row r="32" spans="3:6">
      <c r="C32" s="6"/>
    </row>
    <row r="33" spans="3:3">
      <c r="C33" s="6"/>
    </row>
    <row r="34" spans="3:3">
      <c r="C34" s="6"/>
    </row>
    <row r="35" spans="3:3">
      <c r="C35" s="6"/>
    </row>
    <row r="36" spans="3:3">
      <c r="C36" s="6"/>
    </row>
    <row r="37" spans="3:3">
      <c r="C37" s="6"/>
    </row>
    <row r="38" spans="3:3">
      <c r="C38" s="6"/>
    </row>
    <row r="39" spans="3:3">
      <c r="C39" s="6"/>
    </row>
    <row r="40" spans="3:3">
      <c r="C40" s="6"/>
    </row>
    <row r="41" spans="3:3">
      <c r="C41" s="6"/>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F7C6F-7D37-184B-B16F-95ED6DDDD2D9}">
  <dimension ref="A1:D23"/>
  <sheetViews>
    <sheetView workbookViewId="0">
      <selection activeCell="K14" sqref="K14"/>
    </sheetView>
  </sheetViews>
  <sheetFormatPr baseColWidth="10" defaultRowHeight="20"/>
  <cols>
    <col min="1" max="1" width="23.28515625" bestFit="1" customWidth="1"/>
    <col min="2" max="2" width="12.85546875" bestFit="1" customWidth="1"/>
  </cols>
  <sheetData>
    <row r="1" spans="1:4">
      <c r="A1" s="1" t="s">
        <v>180</v>
      </c>
      <c r="B1" s="1" t="s">
        <v>3</v>
      </c>
    </row>
    <row r="2" spans="1:4">
      <c r="A2" s="2" t="s">
        <v>181</v>
      </c>
      <c r="B2" s="6" t="s">
        <v>220</v>
      </c>
      <c r="D2" t="str">
        <f>"{'vocabulary_intermedia_id': '"&amp;A2&amp;"','vietnamese_id':'"&amp;B2&amp;"'}"</f>
        <v>{'vocabulary_intermedia_id': 'ee75ffac','vietnamese_id':'ddec0577'}</v>
      </c>
    </row>
    <row r="3" spans="1:4">
      <c r="A3" s="2" t="s">
        <v>182</v>
      </c>
      <c r="B3" s="6" t="s">
        <v>221</v>
      </c>
      <c r="D3" t="str">
        <f t="shared" ref="D3:D23" si="0">"{'vocabulary_intermedia_id': '"&amp;A3&amp;"','vietnamese_id':'"&amp;B3&amp;"'}"</f>
        <v>{'vocabulary_intermedia_id': '6036f3f4','vietnamese_id':'af486416'}</v>
      </c>
    </row>
    <row r="4" spans="1:4">
      <c r="A4" s="2" t="s">
        <v>183</v>
      </c>
      <c r="B4" s="6" t="s">
        <v>222</v>
      </c>
      <c r="D4" t="str">
        <f t="shared" si="0"/>
        <v>{'vocabulary_intermedia_id': '3de3e1a6','vietnamese_id':'47dd3814'}</v>
      </c>
    </row>
    <row r="5" spans="1:4">
      <c r="A5" s="2" t="s">
        <v>184</v>
      </c>
      <c r="B5" s="6" t="s">
        <v>223</v>
      </c>
      <c r="D5" t="str">
        <f t="shared" si="0"/>
        <v>{'vocabulary_intermedia_id': '3deaf09a','vietnamese_id':'836c3904'}</v>
      </c>
    </row>
    <row r="6" spans="1:4">
      <c r="A6" s="2" t="s">
        <v>185</v>
      </c>
      <c r="B6" s="6" t="s">
        <v>224</v>
      </c>
      <c r="D6" t="str">
        <f t="shared" si="0"/>
        <v>{'vocabulary_intermedia_id': '7222d456','vietnamese_id':'bab574a5'}</v>
      </c>
    </row>
    <row r="7" spans="1:4">
      <c r="A7" s="2" t="s">
        <v>186</v>
      </c>
      <c r="B7" s="6" t="s">
        <v>225</v>
      </c>
      <c r="D7" t="str">
        <f t="shared" si="0"/>
        <v>{'vocabulary_intermedia_id': 'd1bc5745','vietnamese_id':'407b44f9'}</v>
      </c>
    </row>
    <row r="8" spans="1:4">
      <c r="A8" s="2" t="s">
        <v>187</v>
      </c>
      <c r="B8" s="6" t="s">
        <v>226</v>
      </c>
      <c r="D8" t="str">
        <f t="shared" si="0"/>
        <v>{'vocabulary_intermedia_id': '9ef8e763','vietnamese_id':'d6ce64c5'}</v>
      </c>
    </row>
    <row r="9" spans="1:4">
      <c r="A9" s="2" t="s">
        <v>188</v>
      </c>
      <c r="B9" s="6">
        <v>82319071</v>
      </c>
      <c r="D9" t="str">
        <f t="shared" si="0"/>
        <v>{'vocabulary_intermedia_id': '4d72be79','vietnamese_id':'82319071'}</v>
      </c>
    </row>
    <row r="10" spans="1:4">
      <c r="A10" s="2" t="s">
        <v>189</v>
      </c>
      <c r="B10" s="6" t="s">
        <v>227</v>
      </c>
      <c r="D10" t="str">
        <f t="shared" si="0"/>
        <v>{'vocabulary_intermedia_id': '2003e93b','vietnamese_id':'61022aa4'}</v>
      </c>
    </row>
    <row r="11" spans="1:4">
      <c r="A11" s="2" t="s">
        <v>190</v>
      </c>
      <c r="B11" s="6" t="s">
        <v>228</v>
      </c>
      <c r="D11" t="str">
        <f t="shared" si="0"/>
        <v>{'vocabulary_intermedia_id': 'b0c85cb8','vietnamese_id':'c2b1e45a'}</v>
      </c>
    </row>
    <row r="12" spans="1:4">
      <c r="A12" s="2" t="s">
        <v>191</v>
      </c>
      <c r="B12" s="6" t="s">
        <v>229</v>
      </c>
      <c r="D12" t="str">
        <f t="shared" si="0"/>
        <v>{'vocabulary_intermedia_id': '3b6e12e2','vietnamese_id':'b8e1148c'}</v>
      </c>
    </row>
    <row r="13" spans="1:4">
      <c r="A13" s="2" t="s">
        <v>192</v>
      </c>
      <c r="B13" s="6" t="s">
        <v>230</v>
      </c>
      <c r="D13" t="str">
        <f t="shared" si="0"/>
        <v>{'vocabulary_intermedia_id': '0be76db9','vietnamese_id':'025bb0de'}</v>
      </c>
    </row>
    <row r="14" spans="1:4">
      <c r="A14" s="2" t="s">
        <v>193</v>
      </c>
      <c r="B14" s="6" t="s">
        <v>231</v>
      </c>
      <c r="D14" t="str">
        <f t="shared" si="0"/>
        <v>{'vocabulary_intermedia_id': '7dabdc53','vietnamese_id':'50fd0229'}</v>
      </c>
    </row>
    <row r="15" spans="1:4">
      <c r="A15" s="2" t="s">
        <v>194</v>
      </c>
      <c r="B15" s="6" t="s">
        <v>232</v>
      </c>
      <c r="D15" t="str">
        <f t="shared" si="0"/>
        <v>{'vocabulary_intermedia_id': '1a3cc331','vietnamese_id':'e4d7cee8'}</v>
      </c>
    </row>
    <row r="16" spans="1:4">
      <c r="A16" s="2" t="s">
        <v>195</v>
      </c>
      <c r="B16" s="6" t="s">
        <v>233</v>
      </c>
      <c r="D16" t="str">
        <f t="shared" si="0"/>
        <v>{'vocabulary_intermedia_id': '6f0dbc60','vietnamese_id':'6ba92b0a'}</v>
      </c>
    </row>
    <row r="17" spans="1:4">
      <c r="A17" s="2" t="s">
        <v>196</v>
      </c>
      <c r="B17" s="6" t="s">
        <v>234</v>
      </c>
      <c r="D17" t="str">
        <f t="shared" si="0"/>
        <v>{'vocabulary_intermedia_id': 'd270a95c','vietnamese_id':'bd6da6cc'}</v>
      </c>
    </row>
    <row r="18" spans="1:4">
      <c r="A18" s="2" t="s">
        <v>197</v>
      </c>
      <c r="B18" s="6" t="s">
        <v>235</v>
      </c>
      <c r="D18" t="str">
        <f t="shared" si="0"/>
        <v>{'vocabulary_intermedia_id': '9256cf2c','vietnamese_id':'a8732cd0'}</v>
      </c>
    </row>
    <row r="19" spans="1:4">
      <c r="A19" s="2" t="s">
        <v>198</v>
      </c>
      <c r="B19" s="6" t="s">
        <v>236</v>
      </c>
      <c r="D19" t="str">
        <f t="shared" si="0"/>
        <v>{'vocabulary_intermedia_id': '92d00c4b','vietnamese_id':'54c1f3c0'}</v>
      </c>
    </row>
    <row r="20" spans="1:4">
      <c r="A20" s="2" t="s">
        <v>199</v>
      </c>
      <c r="B20" s="6" t="s">
        <v>237</v>
      </c>
      <c r="D20" t="str">
        <f t="shared" si="0"/>
        <v>{'vocabulary_intermedia_id': '14539ebc','vietnamese_id':'60c25b21'}</v>
      </c>
    </row>
    <row r="21" spans="1:4">
      <c r="A21" s="2" t="s">
        <v>200</v>
      </c>
      <c r="B21" s="6" t="s">
        <v>238</v>
      </c>
      <c r="D21" t="str">
        <f t="shared" si="0"/>
        <v>{'vocabulary_intermedia_id': '491577d2','vietnamese_id':'3c4d7fde'}</v>
      </c>
    </row>
    <row r="22" spans="1:4">
      <c r="A22" s="2" t="s">
        <v>201</v>
      </c>
      <c r="B22" s="6" t="s">
        <v>239</v>
      </c>
      <c r="D22" t="str">
        <f t="shared" si="0"/>
        <v>{'vocabulary_intermedia_id': '72f07c9c','vietnamese_id':'12decdc5'}</v>
      </c>
    </row>
    <row r="23" spans="1:4">
      <c r="A23" s="2" t="s">
        <v>202</v>
      </c>
      <c r="B23" s="6" t="s">
        <v>240</v>
      </c>
      <c r="D23" t="str">
        <f t="shared" si="0"/>
        <v>{'vocabulary_intermedia_id': '0b263769','vietnamese_id':'bf24467e'}</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67342-7D29-FB4C-B80F-8CF1724F5EC0}">
  <dimension ref="A1:D24"/>
  <sheetViews>
    <sheetView workbookViewId="0">
      <selection activeCell="B18" sqref="B18"/>
    </sheetView>
  </sheetViews>
  <sheetFormatPr baseColWidth="10" defaultRowHeight="20"/>
  <cols>
    <col min="1" max="1" width="21.42578125" bestFit="1" customWidth="1"/>
    <col min="2" max="2" width="12.85546875" bestFit="1" customWidth="1"/>
  </cols>
  <sheetData>
    <row r="1" spans="1:4">
      <c r="A1" s="1" t="s">
        <v>336</v>
      </c>
      <c r="B1" s="1" t="s">
        <v>3</v>
      </c>
    </row>
    <row r="2" spans="1:4">
      <c r="A2" s="2" t="s">
        <v>353</v>
      </c>
      <c r="B2" s="6" t="s">
        <v>311</v>
      </c>
      <c r="D2" t="str">
        <f>"{'vocabulary_advanced_id': '"&amp;A2&amp;"','vietnamese_id':'"&amp;B2&amp;"'}"</f>
        <v>{'vocabulary_advanced_id': 'dc7366ea','vietnamese_id':'8022b970'}</v>
      </c>
    </row>
    <row r="3" spans="1:4">
      <c r="A3" s="2" t="s">
        <v>354</v>
      </c>
      <c r="B3" s="6" t="s">
        <v>312</v>
      </c>
      <c r="D3" t="str">
        <f t="shared" ref="D3:D24" si="0">"{'vocabulary_advanced_id': '"&amp;A3&amp;"','vietnamese_id':'"&amp;B3&amp;"'}"</f>
        <v>{'vocabulary_advanced_id': '0d80435e','vietnamese_id':'962ea0b5'}</v>
      </c>
    </row>
    <row r="4" spans="1:4">
      <c r="A4" s="2" t="s">
        <v>355</v>
      </c>
      <c r="B4" s="6" t="s">
        <v>313</v>
      </c>
      <c r="D4" t="str">
        <f t="shared" si="0"/>
        <v>{'vocabulary_advanced_id': '6c19bfbf','vietnamese_id':'02a131e0'}</v>
      </c>
    </row>
    <row r="5" spans="1:4">
      <c r="A5" s="2" t="s">
        <v>356</v>
      </c>
      <c r="B5" s="6" t="s">
        <v>314</v>
      </c>
      <c r="D5" t="str">
        <f t="shared" si="0"/>
        <v>{'vocabulary_advanced_id': '5f4b0208','vietnamese_id':'358ff845'}</v>
      </c>
    </row>
    <row r="6" spans="1:4">
      <c r="A6" s="2" t="s">
        <v>357</v>
      </c>
      <c r="B6" s="6">
        <v>10122184</v>
      </c>
      <c r="D6" t="str">
        <f t="shared" si="0"/>
        <v>{'vocabulary_advanced_id': '04b6205a','vietnamese_id':'10122184'}</v>
      </c>
    </row>
    <row r="7" spans="1:4">
      <c r="A7" s="2" t="s">
        <v>358</v>
      </c>
      <c r="B7" s="6" t="s">
        <v>315</v>
      </c>
      <c r="D7" t="str">
        <f t="shared" si="0"/>
        <v>{'vocabulary_advanced_id': '7df93321','vietnamese_id':'bdabf7ff'}</v>
      </c>
    </row>
    <row r="8" spans="1:4">
      <c r="A8" s="2" t="s">
        <v>359</v>
      </c>
      <c r="B8" s="6" t="s">
        <v>316</v>
      </c>
      <c r="D8" t="str">
        <f t="shared" si="0"/>
        <v>{'vocabulary_advanced_id': 'e9e78891','vietnamese_id':'f517f71e'}</v>
      </c>
    </row>
    <row r="9" spans="1:4">
      <c r="A9" s="2" t="s">
        <v>360</v>
      </c>
      <c r="B9" s="6" t="s">
        <v>317</v>
      </c>
      <c r="D9" t="str">
        <f t="shared" si="0"/>
        <v>{'vocabulary_advanced_id': 'f51a152c','vietnamese_id':'8ebd4954'}</v>
      </c>
    </row>
    <row r="10" spans="1:4">
      <c r="A10" s="2" t="s">
        <v>361</v>
      </c>
      <c r="B10" s="6" t="s">
        <v>318</v>
      </c>
      <c r="D10" t="str">
        <f t="shared" si="0"/>
        <v>{'vocabulary_advanced_id': '2951c83e','vietnamese_id':'53aa1f88'}</v>
      </c>
    </row>
    <row r="11" spans="1:4">
      <c r="A11" s="2" t="s">
        <v>362</v>
      </c>
      <c r="B11" s="6" t="s">
        <v>319</v>
      </c>
      <c r="D11" t="str">
        <f t="shared" si="0"/>
        <v>{'vocabulary_advanced_id': 'a7b664d0','vietnamese_id':'166208f6'}</v>
      </c>
    </row>
    <row r="12" spans="1:4">
      <c r="A12" s="2" t="s">
        <v>363</v>
      </c>
      <c r="B12" s="6" t="s">
        <v>320</v>
      </c>
      <c r="D12" t="str">
        <f t="shared" si="0"/>
        <v>{'vocabulary_advanced_id': 'ea3aa53b','vietnamese_id':'88e4471a'}</v>
      </c>
    </row>
    <row r="13" spans="1:4">
      <c r="A13" s="2" t="s">
        <v>364</v>
      </c>
      <c r="B13" s="6" t="s">
        <v>321</v>
      </c>
      <c r="D13" t="str">
        <f t="shared" si="0"/>
        <v>{'vocabulary_advanced_id': '9c945f77','vietnamese_id':'fd5cb513'}</v>
      </c>
    </row>
    <row r="14" spans="1:4">
      <c r="A14" s="2" t="s">
        <v>365</v>
      </c>
      <c r="B14" s="6" t="s">
        <v>322</v>
      </c>
      <c r="D14" t="str">
        <f t="shared" si="0"/>
        <v>{'vocabulary_advanced_id': '5d97a4fc','vietnamese_id':'6f2ea22d'}</v>
      </c>
    </row>
    <row r="15" spans="1:4">
      <c r="A15" s="2" t="s">
        <v>366</v>
      </c>
      <c r="B15" s="6" t="s">
        <v>323</v>
      </c>
      <c r="D15" t="str">
        <f t="shared" si="0"/>
        <v>{'vocabulary_advanced_id': '0bbfb70e','vietnamese_id':'1dd5e36d'}</v>
      </c>
    </row>
    <row r="16" spans="1:4">
      <c r="A16" s="2" t="s">
        <v>367</v>
      </c>
      <c r="B16" s="6" t="s">
        <v>324</v>
      </c>
      <c r="D16" t="str">
        <f t="shared" si="0"/>
        <v>{'vocabulary_advanced_id': '9020ee77','vietnamese_id':'7613ebf9'}</v>
      </c>
    </row>
    <row r="17" spans="1:4">
      <c r="A17" s="2" t="s">
        <v>368</v>
      </c>
      <c r="B17" s="6" t="s">
        <v>325</v>
      </c>
      <c r="D17" t="str">
        <f t="shared" si="0"/>
        <v>{'vocabulary_advanced_id': '3f769ede','vietnamese_id':'a2847455'}</v>
      </c>
    </row>
    <row r="18" spans="1:4">
      <c r="A18" s="2" t="s">
        <v>369</v>
      </c>
      <c r="B18" s="6" t="s">
        <v>326</v>
      </c>
      <c r="D18" t="str">
        <f t="shared" si="0"/>
        <v>{'vocabulary_advanced_id': 'f0d7e75e','vietnamese_id':'efad3613'}</v>
      </c>
    </row>
    <row r="19" spans="1:4">
      <c r="A19" s="2" t="s">
        <v>370</v>
      </c>
      <c r="B19" s="6" t="s">
        <v>327</v>
      </c>
      <c r="D19" t="str">
        <f t="shared" si="0"/>
        <v>{'vocabulary_advanced_id': '36ccfe60','vietnamese_id':'f1ec553a'}</v>
      </c>
    </row>
    <row r="20" spans="1:4">
      <c r="A20" s="2" t="s">
        <v>371</v>
      </c>
      <c r="B20" s="6" t="s">
        <v>328</v>
      </c>
      <c r="D20" t="str">
        <f t="shared" si="0"/>
        <v>{'vocabulary_advanced_id': '0f7ffd2f','vietnamese_id':'b23427c5'}</v>
      </c>
    </row>
    <row r="21" spans="1:4">
      <c r="A21" s="2" t="s">
        <v>372</v>
      </c>
      <c r="B21" s="6" t="s">
        <v>329</v>
      </c>
      <c r="D21" t="str">
        <f t="shared" si="0"/>
        <v>{'vocabulary_advanced_id': 'f88e138d','vietnamese_id':'24215a04'}</v>
      </c>
    </row>
    <row r="22" spans="1:4">
      <c r="A22" s="2" t="s">
        <v>373</v>
      </c>
      <c r="B22" s="6" t="s">
        <v>330</v>
      </c>
      <c r="D22" t="str">
        <f t="shared" si="0"/>
        <v>{'vocabulary_advanced_id': 'b8db6f1e','vietnamese_id':'caeceb49'}</v>
      </c>
    </row>
    <row r="23" spans="1:4">
      <c r="A23" s="2" t="s">
        <v>374</v>
      </c>
      <c r="B23" s="6" t="s">
        <v>331</v>
      </c>
      <c r="D23" t="str">
        <f t="shared" si="0"/>
        <v>{'vocabulary_advanced_id': '70c73426','vietnamese_id':'039a7789'}</v>
      </c>
    </row>
    <row r="24" spans="1:4">
      <c r="A24" s="2" t="s">
        <v>375</v>
      </c>
      <c r="B24" s="6" t="s">
        <v>332</v>
      </c>
      <c r="D24" t="str">
        <f t="shared" si="0"/>
        <v>{'vocabulary_advanced_id': '455db8ba','vietnamese_id':'9190b0ee'}</v>
      </c>
    </row>
  </sheetData>
  <phoneticPr fontId="3"/>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6C065-6456-994D-9C47-293C51E6B033}">
  <dimension ref="A1:O76"/>
  <sheetViews>
    <sheetView topLeftCell="F50" zoomScaleNormal="100" workbookViewId="0">
      <selection activeCell="G54" sqref="G54:G56"/>
    </sheetView>
  </sheetViews>
  <sheetFormatPr baseColWidth="10" defaultRowHeight="20"/>
  <cols>
    <col min="1" max="5" width="0" hidden="1" customWidth="1"/>
    <col min="7" max="7" width="18.5703125" bestFit="1" customWidth="1"/>
    <col min="8" max="10" width="18.5703125" customWidth="1"/>
    <col min="11" max="11" width="12.85546875" bestFit="1" customWidth="1"/>
    <col min="12" max="12" width="17.5703125" bestFit="1" customWidth="1"/>
    <col min="13" max="13" width="23.7109375" bestFit="1" customWidth="1"/>
    <col min="14" max="14" width="23.7109375" customWidth="1"/>
  </cols>
  <sheetData>
    <row r="1" spans="1:15">
      <c r="F1" t="s">
        <v>61</v>
      </c>
    </row>
    <row r="2" spans="1:15">
      <c r="G2" s="1" t="s">
        <v>376</v>
      </c>
      <c r="H2" s="1" t="s">
        <v>493</v>
      </c>
      <c r="I2" s="1" t="s">
        <v>494</v>
      </c>
      <c r="J2" s="1" t="s">
        <v>495</v>
      </c>
      <c r="K2" s="1" t="s">
        <v>377</v>
      </c>
      <c r="L2" s="1" t="s">
        <v>378</v>
      </c>
      <c r="M2" s="1" t="s">
        <v>379</v>
      </c>
      <c r="N2" s="14" t="s">
        <v>496</v>
      </c>
    </row>
    <row r="3" spans="1:15">
      <c r="A3" t="s">
        <v>380</v>
      </c>
      <c r="B3" t="s">
        <v>381</v>
      </c>
      <c r="C3" t="s">
        <v>382</v>
      </c>
      <c r="D3" t="s">
        <v>383</v>
      </c>
      <c r="G3" s="9" t="s">
        <v>469</v>
      </c>
      <c r="H3" t="s">
        <v>380</v>
      </c>
      <c r="I3" t="s">
        <v>383</v>
      </c>
      <c r="J3" t="str">
        <f>I3 &amp; "訓読み"</f>
        <v>イチ訓読み</v>
      </c>
      <c r="K3" t="s">
        <v>381</v>
      </c>
      <c r="L3" t="s">
        <v>382</v>
      </c>
      <c r="M3" t="str">
        <f>L3 &amp; "EXAMPLE"</f>
        <v>mộtEXAMPLE</v>
      </c>
      <c r="N3" s="8">
        <f ca="1">NOW()</f>
        <v>43371.60217997685</v>
      </c>
      <c r="O3" t="str">
        <f ca="1">"{'kanji_vietnamese_id': '"&amp;G3&amp;"','kanji':'"&amp;H3&amp;"','japanese_onyomi':'"&amp;I3&amp;"','japanese_kunyomi':'"&amp;J3&amp;"','vn_jp_meaning':'"&amp;K3&amp;"','vietnamese_meaning':'"&amp;L3&amp;"','example':'"&amp;M3&amp;"','search_type':'1','register_date':'"&amp;N3&amp;"'}"</f>
        <v>{'kanji_vietnamese_id': '232acfc1','kanji':'一','japanese_onyomi':'イチ','japanese_kunyomi':'イチ訓読み','vn_jp_meaning':'NHẤT','vietnamese_meaning':'một','example':'mộtEXAMPLE','search_type':'1','register_date':'43371.6021799768'}</v>
      </c>
    </row>
    <row r="4" spans="1:15">
      <c r="A4" t="s">
        <v>384</v>
      </c>
      <c r="B4" t="s">
        <v>385</v>
      </c>
      <c r="C4" t="s">
        <v>386</v>
      </c>
      <c r="D4" t="s">
        <v>387</v>
      </c>
      <c r="G4" s="9" t="s">
        <v>470</v>
      </c>
      <c r="H4" t="s">
        <v>384</v>
      </c>
      <c r="I4" t="s">
        <v>520</v>
      </c>
      <c r="J4" t="str">
        <f t="shared" ref="J4:J25" si="0">I4 &amp; "訓読み"</f>
        <v>キュウ訓読み</v>
      </c>
      <c r="K4" t="s">
        <v>385</v>
      </c>
      <c r="L4" t="s">
        <v>386</v>
      </c>
      <c r="M4" t="str">
        <f t="shared" ref="M4:M25" si="1">L4 &amp; "EXAMPLE"</f>
        <v>chínEXAMPLE</v>
      </c>
      <c r="N4" s="8">
        <f t="shared" ref="N4:N25" ca="1" si="2">NOW()</f>
        <v>43371.60217997685</v>
      </c>
      <c r="O4" t="str">
        <f t="shared" ref="O4:O25" ca="1" si="3">"{'kanji_vietnamese_id': '"&amp;G4&amp;"','kanji':'"&amp;H4&amp;"','japanese_onyomi':'"&amp;I4&amp;"','japanese_kunyomi':'"&amp;J4&amp;"','vn_jp_meaning':'"&amp;K4&amp;"','vietnamese_meaning':'"&amp;L4&amp;"','example':'"&amp;M4&amp;"','search_type':'1','register_date':'"&amp;N4&amp;"'}"</f>
        <v>{'kanji_vietnamese_id': '9733e9d6','kanji':'九','japanese_onyomi':'キュウ','japanese_kunyomi':'キュウ訓読み','vn_jp_meaning':'CỬU','vietnamese_meaning':'chín','example':'chínEXAMPLE','search_type':'1','register_date':'43371.6021799768'}</v>
      </c>
    </row>
    <row r="5" spans="1:15">
      <c r="A5" t="s">
        <v>388</v>
      </c>
      <c r="B5" t="s">
        <v>389</v>
      </c>
      <c r="C5" t="s">
        <v>390</v>
      </c>
      <c r="D5" t="s">
        <v>391</v>
      </c>
      <c r="G5" s="9" t="s">
        <v>471</v>
      </c>
      <c r="H5" t="s">
        <v>388</v>
      </c>
      <c r="I5" t="s">
        <v>391</v>
      </c>
      <c r="J5" t="str">
        <f t="shared" si="0"/>
        <v>ジュウ・ジッ～訓読み</v>
      </c>
      <c r="K5" t="s">
        <v>389</v>
      </c>
      <c r="L5" t="s">
        <v>390</v>
      </c>
      <c r="M5" t="str">
        <f t="shared" si="1"/>
        <v>mườiEXAMPLE</v>
      </c>
      <c r="N5" s="8">
        <f t="shared" ca="1" si="2"/>
        <v>43371.60217997685</v>
      </c>
      <c r="O5" t="str">
        <f t="shared" ca="1" si="3"/>
        <v>{'kanji_vietnamese_id': 'c2b45d99','kanji':'十','japanese_onyomi':'ジュウ・ジッ～','japanese_kunyomi':'ジュウ・ジッ～訓読み','vn_jp_meaning':'THẬP','vietnamese_meaning':'mười','example':'mườiEXAMPLE','search_type':'1','register_date':'43371.6021799768'}</v>
      </c>
    </row>
    <row r="6" spans="1:15">
      <c r="A6" t="s">
        <v>392</v>
      </c>
      <c r="B6" t="s">
        <v>393</v>
      </c>
      <c r="C6" t="s">
        <v>394</v>
      </c>
      <c r="D6" t="s">
        <v>395</v>
      </c>
      <c r="G6" s="9" t="s">
        <v>472</v>
      </c>
      <c r="H6" t="s">
        <v>392</v>
      </c>
      <c r="I6" t="s">
        <v>395</v>
      </c>
      <c r="J6" t="str">
        <f t="shared" si="0"/>
        <v>ジン・ニン訓読み</v>
      </c>
      <c r="K6" t="s">
        <v>393</v>
      </c>
      <c r="L6" t="s">
        <v>394</v>
      </c>
      <c r="M6" t="str">
        <f t="shared" si="1"/>
        <v>ngườiEXAMPLE</v>
      </c>
      <c r="N6" s="8">
        <f t="shared" ca="1" si="2"/>
        <v>43371.60217997685</v>
      </c>
      <c r="O6" t="str">
        <f t="shared" ca="1" si="3"/>
        <v>{'kanji_vietnamese_id': '97f9c041','kanji':'人','japanese_onyomi':'ジン・ニン','japanese_kunyomi':'ジン・ニン訓読み','vn_jp_meaning':'NHÂN','vietnamese_meaning':'người','example':'ngườiEXAMPLE','search_type':'1','register_date':'43371.6021799768'}</v>
      </c>
    </row>
    <row r="7" spans="1:15">
      <c r="A7" t="s">
        <v>396</v>
      </c>
      <c r="B7" t="s">
        <v>397</v>
      </c>
      <c r="C7" t="s">
        <v>398</v>
      </c>
      <c r="D7" t="s">
        <v>399</v>
      </c>
      <c r="G7" s="9" t="s">
        <v>473</v>
      </c>
      <c r="H7" t="s">
        <v>396</v>
      </c>
      <c r="I7" t="s">
        <v>399</v>
      </c>
      <c r="J7" t="str">
        <f t="shared" si="0"/>
        <v>ニ訓読み</v>
      </c>
      <c r="K7" t="s">
        <v>397</v>
      </c>
      <c r="L7" t="s">
        <v>398</v>
      </c>
      <c r="M7" t="str">
        <f t="shared" si="1"/>
        <v>haiEXAMPLE</v>
      </c>
      <c r="N7" s="8">
        <f t="shared" ca="1" si="2"/>
        <v>43371.60217997685</v>
      </c>
      <c r="O7" t="str">
        <f t="shared" ca="1" si="3"/>
        <v>{'kanji_vietnamese_id': 'a93da180','kanji':'二','japanese_onyomi':'ニ','japanese_kunyomi':'ニ訓読み','vn_jp_meaning':'NHỊ','vietnamese_meaning':'hai','example':'haiEXAMPLE','search_type':'1','register_date':'43371.6021799768'}</v>
      </c>
    </row>
    <row r="8" spans="1:15">
      <c r="A8" t="s">
        <v>400</v>
      </c>
      <c r="B8" t="s">
        <v>401</v>
      </c>
      <c r="C8" t="s">
        <v>402</v>
      </c>
      <c r="D8" t="s">
        <v>403</v>
      </c>
      <c r="G8" s="9" t="s">
        <v>474</v>
      </c>
      <c r="H8" t="s">
        <v>400</v>
      </c>
      <c r="I8" t="s">
        <v>403</v>
      </c>
      <c r="J8" t="str">
        <f t="shared" si="0"/>
        <v>ニュウ訓読み</v>
      </c>
      <c r="K8" t="s">
        <v>401</v>
      </c>
      <c r="L8" t="s">
        <v>402</v>
      </c>
      <c r="M8" t="str">
        <f t="shared" si="1"/>
        <v>vàoEXAMPLE</v>
      </c>
      <c r="N8" s="8">
        <f t="shared" ca="1" si="2"/>
        <v>43371.60217997685</v>
      </c>
      <c r="O8" t="str">
        <f t="shared" ca="1" si="3"/>
        <v>{'kanji_vietnamese_id': 'ee58ca50','kanji':'入','japanese_onyomi':'ニュウ','japanese_kunyomi':'ニュウ訓読み','vn_jp_meaning':'NHẬP','vietnamese_meaning':'vào','example':'vàoEXAMPLE','search_type':'1','register_date':'43371.6021799768'}</v>
      </c>
    </row>
    <row r="9" spans="1:15">
      <c r="A9" t="s">
        <v>404</v>
      </c>
      <c r="B9" t="s">
        <v>405</v>
      </c>
      <c r="C9" t="s">
        <v>406</v>
      </c>
      <c r="D9" t="s">
        <v>407</v>
      </c>
      <c r="G9" s="9" t="s">
        <v>475</v>
      </c>
      <c r="H9" t="s">
        <v>404</v>
      </c>
      <c r="I9" t="s">
        <v>407</v>
      </c>
      <c r="J9" t="str">
        <f t="shared" si="0"/>
        <v>ハチ訓読み</v>
      </c>
      <c r="K9" t="s">
        <v>405</v>
      </c>
      <c r="L9" t="s">
        <v>406</v>
      </c>
      <c r="M9" t="str">
        <f t="shared" si="1"/>
        <v>támEXAMPLE</v>
      </c>
      <c r="N9" s="8">
        <f t="shared" ca="1" si="2"/>
        <v>43371.60217997685</v>
      </c>
      <c r="O9" t="str">
        <f t="shared" ca="1" si="3"/>
        <v>{'kanji_vietnamese_id': '51f84dbd','kanji':'八','japanese_onyomi':'ハチ','japanese_kunyomi':'ハチ訓読み','vn_jp_meaning':'BÁT','vietnamese_meaning':'tám','example':'támEXAMPLE','search_type':'1','register_date':'43371.6021799768'}</v>
      </c>
    </row>
    <row r="10" spans="1:15">
      <c r="A10" t="s">
        <v>408</v>
      </c>
      <c r="B10" t="s">
        <v>409</v>
      </c>
      <c r="C10" t="s">
        <v>410</v>
      </c>
      <c r="D10" t="s">
        <v>411</v>
      </c>
      <c r="G10" s="9" t="s">
        <v>476</v>
      </c>
      <c r="H10" t="s">
        <v>408</v>
      </c>
      <c r="I10" t="s">
        <v>411</v>
      </c>
      <c r="J10" t="str">
        <f t="shared" si="0"/>
        <v>シチ訓読み</v>
      </c>
      <c r="K10" t="s">
        <v>409</v>
      </c>
      <c r="L10" t="s">
        <v>410</v>
      </c>
      <c r="M10" t="str">
        <f t="shared" si="1"/>
        <v>bảyEXAMPLE</v>
      </c>
      <c r="N10" s="8">
        <f t="shared" ca="1" si="2"/>
        <v>43371.60217997685</v>
      </c>
      <c r="O10" t="str">
        <f t="shared" ca="1" si="3"/>
        <v>{'kanji_vietnamese_id': '9dab8f3d','kanji':'七','japanese_onyomi':'シチ','japanese_kunyomi':'シチ訓読み','vn_jp_meaning':'THẤT','vietnamese_meaning':'bảy','example':'bảyEXAMPLE','search_type':'1','register_date':'43371.6021799768'}</v>
      </c>
    </row>
    <row r="11" spans="1:15">
      <c r="A11" t="s">
        <v>412</v>
      </c>
      <c r="B11" t="s">
        <v>413</v>
      </c>
      <c r="C11" t="s">
        <v>414</v>
      </c>
      <c r="D11" t="s">
        <v>415</v>
      </c>
      <c r="G11" s="9" t="s">
        <v>477</v>
      </c>
      <c r="H11" t="s">
        <v>412</v>
      </c>
      <c r="I11" t="s">
        <v>415</v>
      </c>
      <c r="J11" t="str">
        <f t="shared" si="0"/>
        <v>カ訓読み</v>
      </c>
      <c r="K11" t="s">
        <v>413</v>
      </c>
      <c r="L11" t="s">
        <v>414</v>
      </c>
      <c r="M11" t="str">
        <f t="shared" si="1"/>
        <v>bên dướiEXAMPLE</v>
      </c>
      <c r="N11" s="8">
        <f t="shared" ca="1" si="2"/>
        <v>43371.60217997685</v>
      </c>
      <c r="O11" t="str">
        <f t="shared" ca="1" si="3"/>
        <v>{'kanji_vietnamese_id': '340abf30','kanji':'下','japanese_onyomi':'カ','japanese_kunyomi':'カ訓読み','vn_jp_meaning':'HẠ','vietnamese_meaning':'bên dưới','example':'bên dướiEXAMPLE','search_type':'1','register_date':'43371.6021799768'}</v>
      </c>
    </row>
    <row r="12" spans="1:15">
      <c r="A12" t="s">
        <v>416</v>
      </c>
      <c r="B12" t="s">
        <v>417</v>
      </c>
      <c r="C12" t="s">
        <v>418</v>
      </c>
      <c r="D12" t="s">
        <v>419</v>
      </c>
      <c r="G12" s="9" t="s">
        <v>478</v>
      </c>
      <c r="H12" t="s">
        <v>416</v>
      </c>
      <c r="I12" t="s">
        <v>419</v>
      </c>
      <c r="J12" t="str">
        <f t="shared" si="0"/>
        <v>サン訓読み</v>
      </c>
      <c r="K12" t="s">
        <v>417</v>
      </c>
      <c r="L12" t="s">
        <v>418</v>
      </c>
      <c r="M12" t="str">
        <f t="shared" si="1"/>
        <v>ba, 3EXAMPLE</v>
      </c>
      <c r="N12" s="8">
        <f t="shared" ca="1" si="2"/>
        <v>43371.60217997685</v>
      </c>
      <c r="O12" t="str">
        <f t="shared" ca="1" si="3"/>
        <v>{'kanji_vietnamese_id': '39bccb90','kanji':'三','japanese_onyomi':'サン','japanese_kunyomi':'サン訓読み','vn_jp_meaning':'TAM','vietnamese_meaning':'ba, 3','example':'ba, 3EXAMPLE','search_type':'1','register_date':'43371.6021799768'}</v>
      </c>
    </row>
    <row r="13" spans="1:15">
      <c r="A13" t="s">
        <v>420</v>
      </c>
      <c r="B13" t="s">
        <v>421</v>
      </c>
      <c r="C13" t="s">
        <v>422</v>
      </c>
      <c r="D13" t="s">
        <v>419</v>
      </c>
      <c r="G13" s="9" t="s">
        <v>479</v>
      </c>
      <c r="H13" t="s">
        <v>420</v>
      </c>
      <c r="I13" t="s">
        <v>419</v>
      </c>
      <c r="J13" t="str">
        <f t="shared" si="0"/>
        <v>サン訓読み</v>
      </c>
      <c r="K13" t="s">
        <v>421</v>
      </c>
      <c r="L13" t="s">
        <v>422</v>
      </c>
      <c r="M13" t="str">
        <f t="shared" si="1"/>
        <v>núi, đồiEXAMPLE</v>
      </c>
      <c r="N13" s="8">
        <f t="shared" ca="1" si="2"/>
        <v>43371.60217997685</v>
      </c>
      <c r="O13" t="str">
        <f t="shared" ca="1" si="3"/>
        <v>{'kanji_vietnamese_id': '37920a19','kanji':'山','japanese_onyomi':'サン','japanese_kunyomi':'サン訓読み','vn_jp_meaning':'SƠN','vietnamese_meaning':'núi, đồi','example':'núi, đồiEXAMPLE','search_type':'1','register_date':'43371.6021799768'}</v>
      </c>
    </row>
    <row r="14" spans="1:15">
      <c r="A14" t="s">
        <v>423</v>
      </c>
      <c r="B14" t="s">
        <v>424</v>
      </c>
      <c r="C14" t="s">
        <v>425</v>
      </c>
      <c r="D14" t="s">
        <v>426</v>
      </c>
      <c r="G14" s="9" t="s">
        <v>480</v>
      </c>
      <c r="H14" t="s">
        <v>423</v>
      </c>
      <c r="I14" t="s">
        <v>426</v>
      </c>
      <c r="J14" t="str">
        <f t="shared" si="0"/>
        <v>シ訓読み</v>
      </c>
      <c r="K14" t="s">
        <v>424</v>
      </c>
      <c r="L14" t="s">
        <v>425</v>
      </c>
      <c r="M14" t="str">
        <f t="shared" si="1"/>
        <v>con, cáiEXAMPLE</v>
      </c>
      <c r="N14" s="8">
        <f t="shared" ca="1" si="2"/>
        <v>43371.60217997685</v>
      </c>
      <c r="O14" t="str">
        <f t="shared" ca="1" si="3"/>
        <v>{'kanji_vietnamese_id': '9262495e','kanji':'子','japanese_onyomi':'シ','japanese_kunyomi':'シ訓読み','vn_jp_meaning':'TỬ','vietnamese_meaning':'con, cái','example':'con, cáiEXAMPLE','search_type':'1','register_date':'43371.6021799768'}</v>
      </c>
    </row>
    <row r="15" spans="1:15">
      <c r="A15" t="s">
        <v>427</v>
      </c>
      <c r="B15" t="s">
        <v>428</v>
      </c>
      <c r="C15" t="s">
        <v>429</v>
      </c>
      <c r="D15" t="s">
        <v>430</v>
      </c>
      <c r="G15" s="9" t="s">
        <v>481</v>
      </c>
      <c r="H15" t="s">
        <v>427</v>
      </c>
      <c r="I15" t="s">
        <v>430</v>
      </c>
      <c r="J15" t="str">
        <f t="shared" si="0"/>
        <v>ジョ・ニョ訓読み</v>
      </c>
      <c r="K15" t="s">
        <v>428</v>
      </c>
      <c r="L15" t="s">
        <v>429</v>
      </c>
      <c r="M15" t="str">
        <f t="shared" si="1"/>
        <v>phụ nữEXAMPLE</v>
      </c>
      <c r="N15" s="8">
        <f t="shared" ca="1" si="2"/>
        <v>43371.60217997685</v>
      </c>
      <c r="O15" t="str">
        <f t="shared" ca="1" si="3"/>
        <v>{'kanji_vietnamese_id': '36da2655','kanji':'女','japanese_onyomi':'ジョ・ニョ','japanese_kunyomi':'ジョ・ニョ訓読み','vn_jp_meaning':'NỮ','vietnamese_meaning':'phụ nữ','example':'phụ nữEXAMPLE','search_type':'1','register_date':'43371.6021799768'}</v>
      </c>
    </row>
    <row r="16" spans="1:15">
      <c r="A16" t="s">
        <v>431</v>
      </c>
      <c r="B16" t="s">
        <v>432</v>
      </c>
      <c r="C16" t="s">
        <v>433</v>
      </c>
      <c r="D16" t="s">
        <v>434</v>
      </c>
      <c r="G16" s="9" t="s">
        <v>482</v>
      </c>
      <c r="H16" t="s">
        <v>431</v>
      </c>
      <c r="I16" t="s">
        <v>434</v>
      </c>
      <c r="J16" t="str">
        <f t="shared" si="0"/>
        <v>ショウ訓読み</v>
      </c>
      <c r="K16" t="s">
        <v>432</v>
      </c>
      <c r="L16" t="s">
        <v>433</v>
      </c>
      <c r="M16" t="str">
        <f t="shared" si="1"/>
        <v>nhỏEXAMPLE</v>
      </c>
      <c r="N16" s="8">
        <f t="shared" ca="1" si="2"/>
        <v>43371.60217997685</v>
      </c>
      <c r="O16" t="str">
        <f t="shared" ca="1" si="3"/>
        <v>{'kanji_vietnamese_id': 'a1fead2e','kanji':'小','japanese_onyomi':'ショウ','japanese_kunyomi':'ショウ訓読み','vn_jp_meaning':'TIỂU','vietnamese_meaning':'nhỏ','example':'nhỏEXAMPLE','search_type':'1','register_date':'43371.6021799768'}</v>
      </c>
    </row>
    <row r="17" spans="1:15">
      <c r="A17" t="s">
        <v>435</v>
      </c>
      <c r="B17" t="s">
        <v>436</v>
      </c>
      <c r="C17" t="s">
        <v>437</v>
      </c>
      <c r="D17" t="s">
        <v>438</v>
      </c>
      <c r="G17" s="9" t="s">
        <v>483</v>
      </c>
      <c r="H17" t="s">
        <v>435</v>
      </c>
      <c r="I17" t="s">
        <v>438</v>
      </c>
      <c r="J17" t="str">
        <f t="shared" si="0"/>
        <v>ジョウ訓読み</v>
      </c>
      <c r="K17" t="s">
        <v>436</v>
      </c>
      <c r="L17" t="s">
        <v>437</v>
      </c>
      <c r="M17" t="str">
        <f t="shared" si="1"/>
        <v>bên trênEXAMPLE</v>
      </c>
      <c r="N17" s="8">
        <f t="shared" ca="1" si="2"/>
        <v>43371.60217997685</v>
      </c>
      <c r="O17" t="str">
        <f t="shared" ca="1" si="3"/>
        <v>{'kanji_vietnamese_id': '2e6ce4d1','kanji':'上','japanese_onyomi':'ジョウ','japanese_kunyomi':'ジョウ訓読み','vn_jp_meaning':'THƯỢNG','vietnamese_meaning':'bên trên','example':'bên trênEXAMPLE','search_type':'1','register_date':'43371.6021799768'}</v>
      </c>
    </row>
    <row r="18" spans="1:15">
      <c r="A18" t="s">
        <v>439</v>
      </c>
      <c r="B18" t="s">
        <v>440</v>
      </c>
      <c r="C18" t="s">
        <v>441</v>
      </c>
      <c r="D18" t="s">
        <v>442</v>
      </c>
      <c r="G18" s="9" t="s">
        <v>484</v>
      </c>
      <c r="H18" t="s">
        <v>439</v>
      </c>
      <c r="I18" t="s">
        <v>442</v>
      </c>
      <c r="J18" t="str">
        <f t="shared" si="0"/>
        <v>セン訓読み</v>
      </c>
      <c r="K18" t="s">
        <v>440</v>
      </c>
      <c r="L18" t="s">
        <v>441</v>
      </c>
      <c r="M18" t="str">
        <f t="shared" si="1"/>
        <v>sôngEXAMPLE</v>
      </c>
      <c r="N18" s="8">
        <f t="shared" ca="1" si="2"/>
        <v>43371.60217997685</v>
      </c>
      <c r="O18" t="str">
        <f t="shared" ca="1" si="3"/>
        <v>{'kanji_vietnamese_id': 'e2c9b242','kanji':'川','japanese_onyomi':'セン','japanese_kunyomi':'セン訓読み','vn_jp_meaning':'XUYÊN','vietnamese_meaning':'sông','example':'sôngEXAMPLE','search_type':'1','register_date':'43371.6021799768'}</v>
      </c>
    </row>
    <row r="19" spans="1:15">
      <c r="A19" t="s">
        <v>443</v>
      </c>
      <c r="B19" t="s">
        <v>444</v>
      </c>
      <c r="C19" t="s">
        <v>445</v>
      </c>
      <c r="D19" t="s">
        <v>446</v>
      </c>
      <c r="G19" s="9" t="s">
        <v>485</v>
      </c>
      <c r="H19" t="s">
        <v>443</v>
      </c>
      <c r="I19" t="s">
        <v>446</v>
      </c>
      <c r="J19" t="str">
        <f t="shared" si="0"/>
        <v>ト・ド訓読み</v>
      </c>
      <c r="K19" t="s">
        <v>444</v>
      </c>
      <c r="L19" t="s">
        <v>445</v>
      </c>
      <c r="M19" t="str">
        <f t="shared" si="1"/>
        <v>đấtEXAMPLE</v>
      </c>
      <c r="N19" s="8">
        <f t="shared" ca="1" si="2"/>
        <v>43371.60217997685</v>
      </c>
      <c r="O19" t="str">
        <f t="shared" ca="1" si="3"/>
        <v>{'kanji_vietnamese_id': '7e2962ea','kanji':'土','japanese_onyomi':'ト・ド','japanese_kunyomi':'ト・ド訓読み','vn_jp_meaning':'THỔ','vietnamese_meaning':'đất','example':'đấtEXAMPLE','search_type':'1','register_date':'43371.6021799768'}</v>
      </c>
    </row>
    <row r="20" spans="1:15">
      <c r="A20" t="s">
        <v>447</v>
      </c>
      <c r="B20" t="s">
        <v>448</v>
      </c>
      <c r="C20" t="s">
        <v>449</v>
      </c>
      <c r="D20" t="s">
        <v>450</v>
      </c>
      <c r="G20" s="9" t="s">
        <v>486</v>
      </c>
      <c r="H20" t="s">
        <v>447</v>
      </c>
      <c r="I20" t="s">
        <v>450</v>
      </c>
      <c r="J20" t="str">
        <f t="shared" si="0"/>
        <v>マン・バン訓読み</v>
      </c>
      <c r="K20" t="s">
        <v>448</v>
      </c>
      <c r="L20" t="s">
        <v>449</v>
      </c>
      <c r="M20" t="str">
        <f t="shared" si="1"/>
        <v>10 ngàn, nhiềuEXAMPLE</v>
      </c>
      <c r="N20" s="8">
        <f t="shared" ca="1" si="2"/>
        <v>43371.60217997685</v>
      </c>
      <c r="O20" t="str">
        <f t="shared" ca="1" si="3"/>
        <v>{'kanji_vietnamese_id': '038da753','kanji':'万','japanese_onyomi':'マン・バン','japanese_kunyomi':'マン・バン訓読み','vn_jp_meaning':'VẠN','vietnamese_meaning':'10 ngàn, nhiều','example':'10 ngàn, nhiềuEXAMPLE','search_type':'1','register_date':'43371.6021799768'}</v>
      </c>
    </row>
    <row r="21" spans="1:15">
      <c r="A21" t="s">
        <v>451</v>
      </c>
      <c r="B21" t="s">
        <v>452</v>
      </c>
      <c r="C21" t="s">
        <v>453</v>
      </c>
      <c r="D21" t="s">
        <v>454</v>
      </c>
      <c r="G21" s="9" t="s">
        <v>487</v>
      </c>
      <c r="H21" t="s">
        <v>451</v>
      </c>
      <c r="I21" t="s">
        <v>454</v>
      </c>
      <c r="J21" t="str">
        <f t="shared" si="0"/>
        <v>ダイ・タイ訓読み</v>
      </c>
      <c r="K21" t="s">
        <v>452</v>
      </c>
      <c r="L21" t="s">
        <v>453</v>
      </c>
      <c r="M21" t="str">
        <f t="shared" si="1"/>
        <v>to, lớnEXAMPLE</v>
      </c>
      <c r="N21" s="8">
        <f t="shared" ca="1" si="2"/>
        <v>43371.60217997685</v>
      </c>
      <c r="O21" t="str">
        <f t="shared" ca="1" si="3"/>
        <v>{'kanji_vietnamese_id': '85d13649','kanji':'大','japanese_onyomi':'ダイ・タイ','japanese_kunyomi':'ダイ・タイ訓読み','vn_jp_meaning':'ĐẠI','vietnamese_meaning':'to, lớn','example':'to, lớnEXAMPLE','search_type':'1','register_date':'43371.6021799768'}</v>
      </c>
    </row>
    <row r="22" spans="1:15">
      <c r="A22" t="s">
        <v>455</v>
      </c>
      <c r="B22" t="s">
        <v>456</v>
      </c>
      <c r="C22" t="s">
        <v>457</v>
      </c>
      <c r="D22" t="s">
        <v>442</v>
      </c>
      <c r="G22" s="9" t="s">
        <v>488</v>
      </c>
      <c r="H22" t="s">
        <v>455</v>
      </c>
      <c r="I22" t="s">
        <v>442</v>
      </c>
      <c r="J22" t="str">
        <f t="shared" si="0"/>
        <v>セン訓読み</v>
      </c>
      <c r="K22" t="s">
        <v>456</v>
      </c>
      <c r="L22" t="s">
        <v>457</v>
      </c>
      <c r="M22" t="str">
        <f t="shared" si="1"/>
        <v>ngàn, nhiềuEXAMPLE</v>
      </c>
      <c r="N22" s="8">
        <f t="shared" ca="1" si="2"/>
        <v>43371.60217997685</v>
      </c>
      <c r="O22" t="str">
        <f t="shared" ca="1" si="3"/>
        <v>{'kanji_vietnamese_id': '7a3d6236','kanji':'千','japanese_onyomi':'セン','japanese_kunyomi':'セン訓読み','vn_jp_meaning':'THIÊN','vietnamese_meaning':'ngàn, nhiều','example':'ngàn, nhiềuEXAMPLE','search_type':'1','register_date':'43371.6021799768'}</v>
      </c>
    </row>
    <row r="23" spans="1:15">
      <c r="A23" t="s">
        <v>458</v>
      </c>
      <c r="B23" t="s">
        <v>459</v>
      </c>
      <c r="C23" t="s">
        <v>460</v>
      </c>
      <c r="D23" t="s">
        <v>461</v>
      </c>
      <c r="G23" s="9" t="s">
        <v>489</v>
      </c>
      <c r="H23" t="s">
        <v>458</v>
      </c>
      <c r="I23" t="s">
        <v>461</v>
      </c>
      <c r="J23" t="str">
        <f t="shared" si="0"/>
        <v>エン訓読み</v>
      </c>
      <c r="K23" t="s">
        <v>459</v>
      </c>
      <c r="L23" t="s">
        <v>460</v>
      </c>
      <c r="M23" t="str">
        <f t="shared" si="1"/>
        <v>yen, trònEXAMPLE</v>
      </c>
      <c r="N23" s="8">
        <f t="shared" ca="1" si="2"/>
        <v>43371.60217997685</v>
      </c>
      <c r="O23" t="str">
        <f t="shared" ca="1" si="3"/>
        <v>{'kanji_vietnamese_id': 'cef18b5f','kanji':'円','japanese_onyomi':'エン','japanese_kunyomi':'エン訓読み','vn_jp_meaning':'VIÊN','vietnamese_meaning':'yen, tròn','example':'yen, trònEXAMPLE','search_type':'1','register_date':'43371.6021799768'}</v>
      </c>
    </row>
    <row r="24" spans="1:15">
      <c r="A24" t="s">
        <v>462</v>
      </c>
      <c r="B24" t="s">
        <v>463</v>
      </c>
      <c r="C24" t="s">
        <v>464</v>
      </c>
      <c r="D24" t="s">
        <v>415</v>
      </c>
      <c r="G24" s="9" t="s">
        <v>490</v>
      </c>
      <c r="H24" t="s">
        <v>462</v>
      </c>
      <c r="I24" t="s">
        <v>415</v>
      </c>
      <c r="J24" t="str">
        <f t="shared" si="0"/>
        <v>カ訓読み</v>
      </c>
      <c r="K24" t="s">
        <v>463</v>
      </c>
      <c r="L24" t="s">
        <v>464</v>
      </c>
      <c r="M24" t="str">
        <f t="shared" si="1"/>
        <v>lửaEXAMPLE</v>
      </c>
      <c r="N24" s="8">
        <f t="shared" ca="1" si="2"/>
        <v>43371.60217997685</v>
      </c>
      <c r="O24" t="str">
        <f t="shared" ca="1" si="3"/>
        <v>{'kanji_vietnamese_id': 'a46015bf','kanji':'火','japanese_onyomi':'カ','japanese_kunyomi':'カ訓読み','vn_jp_meaning':'HỎA','vietnamese_meaning':'lửa','example':'lửaEXAMPLE','search_type':'1','register_date':'43371.6021799768'}</v>
      </c>
    </row>
    <row r="25" spans="1:15">
      <c r="A25" t="s">
        <v>465</v>
      </c>
      <c r="B25" t="s">
        <v>466</v>
      </c>
      <c r="C25" t="s">
        <v>467</v>
      </c>
      <c r="D25" t="s">
        <v>468</v>
      </c>
      <c r="G25" s="9" t="s">
        <v>491</v>
      </c>
      <c r="H25" t="s">
        <v>465</v>
      </c>
      <c r="I25" t="s">
        <v>468</v>
      </c>
      <c r="J25" t="str">
        <f t="shared" si="0"/>
        <v>ゲツ・ガツ訓読み</v>
      </c>
      <c r="K25" t="s">
        <v>466</v>
      </c>
      <c r="L25" t="s">
        <v>467</v>
      </c>
      <c r="M25" t="str">
        <f t="shared" si="1"/>
        <v>mặt trăng, thángEXAMPLE</v>
      </c>
      <c r="N25" s="8">
        <f t="shared" ca="1" si="2"/>
        <v>43371.60217997685</v>
      </c>
      <c r="O25" t="str">
        <f t="shared" ca="1" si="3"/>
        <v>{'kanji_vietnamese_id': '4ed18831','kanji':'月','japanese_onyomi':'ゲツ・ガツ','japanese_kunyomi':'ゲツ・ガツ訓読み','vn_jp_meaning':'NGUYỆT','vietnamese_meaning':'mặt trăng, tháng','example':'mặt trăng, thángEXAMPLE','search_type':'1','register_date':'43371.6021799768'}</v>
      </c>
    </row>
    <row r="26" spans="1:15">
      <c r="F26" t="s">
        <v>179</v>
      </c>
    </row>
    <row r="27" spans="1:15">
      <c r="H27" s="1"/>
      <c r="I27" s="1"/>
      <c r="J27" s="1"/>
    </row>
    <row r="28" spans="1:15">
      <c r="A28" t="s">
        <v>521</v>
      </c>
      <c r="B28" t="s">
        <v>522</v>
      </c>
      <c r="C28" t="s">
        <v>523</v>
      </c>
      <c r="D28" t="s">
        <v>524</v>
      </c>
      <c r="G28" s="2" t="s">
        <v>606</v>
      </c>
      <c r="H28" t="s">
        <v>521</v>
      </c>
      <c r="I28" t="s">
        <v>524</v>
      </c>
      <c r="J28" t="str">
        <f>I28 &amp; "訓読み"</f>
        <v>ワ訓読み</v>
      </c>
      <c r="K28" t="s">
        <v>522</v>
      </c>
      <c r="L28" t="s">
        <v>523</v>
      </c>
      <c r="M28" t="str">
        <f>L28 &amp; "訓読み"</f>
        <v>nói chuyện訓読み</v>
      </c>
      <c r="N28" s="8">
        <f ca="1">NOW()</f>
        <v>43371.60217997685</v>
      </c>
      <c r="O28" t="str">
        <f t="shared" ref="O28:O50" ca="1" si="4">"{'kanji_vietnamese_id': '"&amp;G28&amp;"','kanji':'"&amp;H28&amp;"','japanese_onyomi':'"&amp;I28&amp;"','japanese_kunyomi':'"&amp;J28&amp;"','vn_jp_meaning':'"&amp;K28&amp;"','vietnamese_meaning':'"&amp;L28&amp;"','example':'"&amp;M28&amp;"','search_type':'1','register_date':'"&amp;N28&amp;"'}"</f>
        <v>{'kanji_vietnamese_id': '4a3763b2','kanji':'話','japanese_onyomi':'ワ','japanese_kunyomi':'ワ訓読み','vn_jp_meaning':'THOẠI','vietnamese_meaning':'nói chuyện','example':'nói chuyện訓読み','search_type':'1','register_date':'43371.6021799768'}</v>
      </c>
    </row>
    <row r="29" spans="1:15">
      <c r="A29" t="s">
        <v>525</v>
      </c>
      <c r="B29" t="s">
        <v>526</v>
      </c>
      <c r="C29" t="s">
        <v>527</v>
      </c>
      <c r="D29" t="s">
        <v>528</v>
      </c>
      <c r="G29" s="2" t="s">
        <v>607</v>
      </c>
      <c r="H29" t="s">
        <v>525</v>
      </c>
      <c r="I29" t="s">
        <v>528</v>
      </c>
      <c r="J29" t="str">
        <f t="shared" ref="J29:J50" si="5">I29 &amp; "訓読み"</f>
        <v>ドク訓読み</v>
      </c>
      <c r="K29" t="s">
        <v>526</v>
      </c>
      <c r="L29" t="s">
        <v>527</v>
      </c>
      <c r="M29" t="str">
        <f t="shared" ref="M29:M50" si="6">L29 &amp; "訓読み"</f>
        <v>đọc訓読み</v>
      </c>
      <c r="N29" s="8">
        <f t="shared" ref="N29:N50" ca="1" si="7">NOW()</f>
        <v>43371.60217997685</v>
      </c>
      <c r="O29" t="str">
        <f t="shared" ca="1" si="4"/>
        <v>{'kanji_vietnamese_id': '2edc760a','kanji':'読','japanese_onyomi':'ドク','japanese_kunyomi':'ドク訓読み','vn_jp_meaning':'ĐỘC','vietnamese_meaning':'đọc','example':'đọc訓読み','search_type':'1','register_date':'43371.6021799768'}</v>
      </c>
    </row>
    <row r="30" spans="1:15">
      <c r="A30" t="s">
        <v>529</v>
      </c>
      <c r="B30" t="s">
        <v>530</v>
      </c>
      <c r="C30" t="s">
        <v>531</v>
      </c>
      <c r="D30" t="s">
        <v>532</v>
      </c>
      <c r="G30" s="2" t="s">
        <v>608</v>
      </c>
      <c r="H30" t="s">
        <v>529</v>
      </c>
      <c r="I30" t="s">
        <v>532</v>
      </c>
      <c r="J30" t="str">
        <f t="shared" si="5"/>
        <v>ゴ訓読み</v>
      </c>
      <c r="K30" t="s">
        <v>530</v>
      </c>
      <c r="L30" t="s">
        <v>531</v>
      </c>
      <c r="M30" t="str">
        <f t="shared" si="6"/>
        <v>kể, từ ngữ訓読み</v>
      </c>
      <c r="N30" s="8">
        <f t="shared" ca="1" si="7"/>
        <v>43371.60217997685</v>
      </c>
      <c r="O30" t="str">
        <f t="shared" ca="1" si="4"/>
        <v>{'kanji_vietnamese_id': 'f29e7cb6','kanji':'語','japanese_onyomi':'ゴ','japanese_kunyomi':'ゴ訓読み','vn_jp_meaning':'NGỮ','vietnamese_meaning':'kể, từ ngữ','example':'kể, từ ngữ訓読み','search_type':'1','register_date':'43371.6021799768'}</v>
      </c>
    </row>
    <row r="31" spans="1:15">
      <c r="A31" t="s">
        <v>533</v>
      </c>
      <c r="B31" t="s">
        <v>534</v>
      </c>
      <c r="C31" t="s">
        <v>535</v>
      </c>
      <c r="D31" t="s">
        <v>536</v>
      </c>
      <c r="G31" s="2" t="s">
        <v>609</v>
      </c>
      <c r="H31" t="s">
        <v>533</v>
      </c>
      <c r="I31" t="s">
        <v>536</v>
      </c>
      <c r="J31" t="str">
        <f t="shared" si="5"/>
        <v>ブン訓読み</v>
      </c>
      <c r="K31" t="s">
        <v>534</v>
      </c>
      <c r="L31" t="s">
        <v>535</v>
      </c>
      <c r="M31" t="str">
        <f t="shared" si="6"/>
        <v>nghe, báo chí訓読み</v>
      </c>
      <c r="N31" s="8">
        <f t="shared" ca="1" si="7"/>
        <v>43371.60217997685</v>
      </c>
      <c r="O31" t="str">
        <f t="shared" ca="1" si="4"/>
        <v>{'kanji_vietnamese_id': '51f71482','kanji':'聞','japanese_onyomi':'ブン','japanese_kunyomi':'ブン訓読み','vn_jp_meaning':'VĂN','vietnamese_meaning':'nghe, báo chí','example':'nghe, báo chí訓読み','search_type':'1','register_date':'43371.6021799768'}</v>
      </c>
    </row>
    <row r="32" spans="1:15">
      <c r="A32" t="s">
        <v>537</v>
      </c>
      <c r="B32" t="s">
        <v>538</v>
      </c>
      <c r="C32" t="s">
        <v>539</v>
      </c>
      <c r="D32" t="s">
        <v>540</v>
      </c>
      <c r="G32" s="2" t="s">
        <v>610</v>
      </c>
      <c r="H32" t="s">
        <v>537</v>
      </c>
      <c r="I32" t="s">
        <v>540</v>
      </c>
      <c r="J32" t="str">
        <f t="shared" si="5"/>
        <v>リョク・リキ訓読み</v>
      </c>
      <c r="K32" t="s">
        <v>538</v>
      </c>
      <c r="L32" t="s">
        <v>539</v>
      </c>
      <c r="M32" t="str">
        <f t="shared" si="6"/>
        <v>sức, lực訓読み</v>
      </c>
      <c r="N32" s="8">
        <f t="shared" ca="1" si="7"/>
        <v>43371.60217997685</v>
      </c>
      <c r="O32" t="str">
        <f t="shared" ca="1" si="4"/>
        <v>{'kanji_vietnamese_id': '397c4fb3','kanji':'力','japanese_onyomi':'リョク・リキ','japanese_kunyomi':'リョク・リキ訓読み','vn_jp_meaning':'LỰC','vietnamese_meaning':'sức, lực','example':'sức, lực訓読み','search_type':'1','register_date':'43371.6021799768'}</v>
      </c>
    </row>
    <row r="33" spans="1:15">
      <c r="A33" t="s">
        <v>541</v>
      </c>
      <c r="B33" t="s">
        <v>542</v>
      </c>
      <c r="C33" t="s">
        <v>543</v>
      </c>
      <c r="D33" t="s">
        <v>544</v>
      </c>
      <c r="G33" s="2" t="s">
        <v>611</v>
      </c>
      <c r="H33" t="s">
        <v>541</v>
      </c>
      <c r="I33" t="s">
        <v>544</v>
      </c>
      <c r="J33" t="str">
        <f t="shared" si="5"/>
        <v>コウ訓読み</v>
      </c>
      <c r="K33" t="s">
        <v>542</v>
      </c>
      <c r="L33" t="s">
        <v>543</v>
      </c>
      <c r="M33" t="str">
        <f t="shared" si="6"/>
        <v>miệng, cổng訓読み</v>
      </c>
      <c r="N33" s="8">
        <f t="shared" ca="1" si="7"/>
        <v>43371.60217997685</v>
      </c>
      <c r="O33" t="str">
        <f t="shared" ca="1" si="4"/>
        <v>{'kanji_vietnamese_id': 'b128ac2f','kanji':'口','japanese_onyomi':'コウ','japanese_kunyomi':'コウ訓読み','vn_jp_meaning':'KHẨU','vietnamese_meaning':'miệng, cổng','example':'miệng, cổng訓読み','search_type':'1','register_date':'43371.6021799768'}</v>
      </c>
    </row>
    <row r="34" spans="1:15">
      <c r="A34" t="s">
        <v>545</v>
      </c>
      <c r="B34" t="s">
        <v>546</v>
      </c>
      <c r="C34" t="s">
        <v>547</v>
      </c>
      <c r="D34" t="s">
        <v>544</v>
      </c>
      <c r="G34" s="2" t="s">
        <v>612</v>
      </c>
      <c r="H34" t="s">
        <v>545</v>
      </c>
      <c r="I34" t="s">
        <v>544</v>
      </c>
      <c r="J34" t="str">
        <f t="shared" si="5"/>
        <v>コウ訓読み</v>
      </c>
      <c r="K34" t="s">
        <v>546</v>
      </c>
      <c r="L34" t="s">
        <v>547</v>
      </c>
      <c r="M34" t="str">
        <f t="shared" si="6"/>
        <v>công việc, công nghiệp訓読み</v>
      </c>
      <c r="N34" s="8">
        <f t="shared" ca="1" si="7"/>
        <v>43371.60217997685</v>
      </c>
      <c r="O34" t="str">
        <f t="shared" ca="1" si="4"/>
        <v>{'kanji_vietnamese_id': '7de9d3f8','kanji':'工','japanese_onyomi':'コウ','japanese_kunyomi':'コウ訓読み','vn_jp_meaning':'CÔNG','vietnamese_meaning':'công việc, công nghiệp','example':'công việc, công nghiệp訓読み','search_type':'1','register_date':'43371.6021799768'}</v>
      </c>
    </row>
    <row r="35" spans="1:15">
      <c r="A35" t="s">
        <v>548</v>
      </c>
      <c r="B35" t="s">
        <v>549</v>
      </c>
      <c r="C35" t="s">
        <v>550</v>
      </c>
      <c r="D35" t="s">
        <v>551</v>
      </c>
      <c r="G35" s="2" t="s">
        <v>613</v>
      </c>
      <c r="H35" t="s">
        <v>548</v>
      </c>
      <c r="I35" t="s">
        <v>551</v>
      </c>
      <c r="J35" t="str">
        <f t="shared" si="5"/>
        <v>セキ訓読み</v>
      </c>
      <c r="K35" t="s">
        <v>549</v>
      </c>
      <c r="L35" t="s">
        <v>550</v>
      </c>
      <c r="M35" t="str">
        <f t="shared" si="6"/>
        <v>chiều tà訓読み</v>
      </c>
      <c r="N35" s="8">
        <f t="shared" ca="1" si="7"/>
        <v>43371.60217997685</v>
      </c>
      <c r="O35" t="str">
        <f t="shared" ca="1" si="4"/>
        <v>{'kanji_vietnamese_id': '4728b2ac','kanji':'夕','japanese_onyomi':'セキ','japanese_kunyomi':'セキ訓読み','vn_jp_meaning':'TỊCH','vietnamese_meaning':'chiều tà','example':'chiều tà訓読み','search_type':'1','register_date':'43371.6021799768'}</v>
      </c>
    </row>
    <row r="36" spans="1:15">
      <c r="A36" t="s">
        <v>552</v>
      </c>
      <c r="B36" t="s">
        <v>553</v>
      </c>
      <c r="C36" t="s">
        <v>554</v>
      </c>
      <c r="D36" t="s">
        <v>555</v>
      </c>
      <c r="G36" s="2" t="s">
        <v>614</v>
      </c>
      <c r="H36" t="s">
        <v>552</v>
      </c>
      <c r="I36" t="s">
        <v>555</v>
      </c>
      <c r="J36" t="str">
        <f t="shared" si="5"/>
        <v>シュ訓読み</v>
      </c>
      <c r="K36" t="s">
        <v>553</v>
      </c>
      <c r="L36" t="s">
        <v>554</v>
      </c>
      <c r="M36" t="str">
        <f t="shared" si="6"/>
        <v>tay, người訓読み</v>
      </c>
      <c r="N36" s="8">
        <f t="shared" ca="1" si="7"/>
        <v>43371.60217997685</v>
      </c>
      <c r="O36" t="str">
        <f t="shared" ca="1" si="4"/>
        <v>{'kanji_vietnamese_id': '329d4e11','kanji':'手','japanese_onyomi':'シュ','japanese_kunyomi':'シュ訓読み','vn_jp_meaning':'THỦ','vietnamese_meaning':'tay, người','example':'tay, người訓読み','search_type':'1','register_date':'43371.6021799768'}</v>
      </c>
    </row>
    <row r="37" spans="1:15">
      <c r="A37" t="s">
        <v>556</v>
      </c>
      <c r="B37" t="s">
        <v>557</v>
      </c>
      <c r="C37" t="s">
        <v>558</v>
      </c>
      <c r="D37" t="s">
        <v>559</v>
      </c>
      <c r="G37" s="2" t="s">
        <v>615</v>
      </c>
      <c r="H37" t="s">
        <v>556</v>
      </c>
      <c r="I37" t="s">
        <v>559</v>
      </c>
      <c r="J37" t="str">
        <f t="shared" si="5"/>
        <v>ギュウ訓読み</v>
      </c>
      <c r="K37" t="s">
        <v>557</v>
      </c>
      <c r="L37" t="s">
        <v>558</v>
      </c>
      <c r="M37" t="str">
        <f t="shared" si="6"/>
        <v>con bò訓読み</v>
      </c>
      <c r="N37" s="8">
        <f t="shared" ca="1" si="7"/>
        <v>43371.60217997685</v>
      </c>
      <c r="O37" t="str">
        <f t="shared" ca="1" si="4"/>
        <v>{'kanji_vietnamese_id': 'c087cf3d','kanji':'牛','japanese_onyomi':'ギュウ','japanese_kunyomi':'ギュウ訓読み','vn_jp_meaning':'NGƯU','vietnamese_meaning':'con bò','example':'con bò訓読み','search_type':'1','register_date':'43371.6021799768'}</v>
      </c>
    </row>
    <row r="38" spans="1:15">
      <c r="A38" t="s">
        <v>560</v>
      </c>
      <c r="B38" t="s">
        <v>561</v>
      </c>
      <c r="C38" t="s">
        <v>562</v>
      </c>
      <c r="D38" t="s">
        <v>563</v>
      </c>
      <c r="G38" s="2" t="s">
        <v>616</v>
      </c>
      <c r="H38" t="s">
        <v>560</v>
      </c>
      <c r="I38" t="s">
        <v>563</v>
      </c>
      <c r="J38" t="str">
        <f t="shared" si="5"/>
        <v>ケン訓読み</v>
      </c>
      <c r="K38" t="s">
        <v>561</v>
      </c>
      <c r="L38" t="s">
        <v>562</v>
      </c>
      <c r="M38" t="str">
        <f t="shared" si="6"/>
        <v>con chó訓読み</v>
      </c>
      <c r="N38" s="8">
        <f t="shared" ca="1" si="7"/>
        <v>43371.60217997685</v>
      </c>
      <c r="O38" t="str">
        <f t="shared" ca="1" si="4"/>
        <v>{'kanji_vietnamese_id': '691860d1','kanji':'犬','japanese_onyomi':'ケン','japanese_kunyomi':'ケン訓読み','vn_jp_meaning':'KHUYỂN','vietnamese_meaning':'con chó','example':'con chó訓読み','search_type':'1','register_date':'43371.6021799768'}</v>
      </c>
    </row>
    <row r="39" spans="1:15">
      <c r="A39" t="s">
        <v>564</v>
      </c>
      <c r="B39" t="s">
        <v>565</v>
      </c>
      <c r="C39" t="s">
        <v>566</v>
      </c>
      <c r="D39" t="s">
        <v>567</v>
      </c>
      <c r="G39" s="2" t="s">
        <v>617</v>
      </c>
      <c r="H39" t="s">
        <v>564</v>
      </c>
      <c r="I39" t="s">
        <v>567</v>
      </c>
      <c r="J39" t="str">
        <f t="shared" si="5"/>
        <v>ゲン訓読み</v>
      </c>
      <c r="K39" t="s">
        <v>565</v>
      </c>
      <c r="L39" t="s">
        <v>566</v>
      </c>
      <c r="M39" t="str">
        <f t="shared" si="6"/>
        <v>gốc, điểm ban đầu訓読み</v>
      </c>
      <c r="N39" s="8">
        <f t="shared" ca="1" si="7"/>
        <v>43371.60217997685</v>
      </c>
      <c r="O39" t="str">
        <f t="shared" ca="1" si="4"/>
        <v>{'kanji_vietnamese_id': '26ffc4ce','kanji':'元','japanese_onyomi':'ゲン','japanese_kunyomi':'ゲン訓読み','vn_jp_meaning':'NGUYÊN','vietnamese_meaning':'gốc, điểm ban đầu','example':'gốc, điểm ban đầu訓読み','search_type':'1','register_date':'43371.6021799768'}</v>
      </c>
    </row>
    <row r="40" spans="1:15">
      <c r="A40" t="s">
        <v>568</v>
      </c>
      <c r="B40" t="s">
        <v>546</v>
      </c>
      <c r="C40" t="s">
        <v>569</v>
      </c>
      <c r="D40" t="s">
        <v>544</v>
      </c>
      <c r="G40" s="2" t="s">
        <v>618</v>
      </c>
      <c r="H40" t="s">
        <v>568</v>
      </c>
      <c r="I40" t="s">
        <v>544</v>
      </c>
      <c r="J40" t="str">
        <f t="shared" si="5"/>
        <v>コウ訓読み</v>
      </c>
      <c r="K40" t="s">
        <v>546</v>
      </c>
      <c r="L40" t="s">
        <v>569</v>
      </c>
      <c r="M40" t="str">
        <f t="shared" si="6"/>
        <v>công cộng訓読み</v>
      </c>
      <c r="N40" s="8">
        <f t="shared" ca="1" si="7"/>
        <v>43371.60217997685</v>
      </c>
      <c r="O40" t="str">
        <f t="shared" ca="1" si="4"/>
        <v>{'kanji_vietnamese_id': '240099a8','kanji':'公','japanese_onyomi':'コウ','japanese_kunyomi':'コウ訓読み','vn_jp_meaning':'CÔNG','vietnamese_meaning':'công cộng','example':'công cộng訓読み','search_type':'1','register_date':'43371.6021799768'}</v>
      </c>
    </row>
    <row r="41" spans="1:15">
      <c r="A41" t="s">
        <v>570</v>
      </c>
      <c r="B41" t="s">
        <v>571</v>
      </c>
      <c r="C41" t="s">
        <v>572</v>
      </c>
      <c r="D41" t="s">
        <v>426</v>
      </c>
      <c r="G41" s="2" t="s">
        <v>619</v>
      </c>
      <c r="H41" t="s">
        <v>570</v>
      </c>
      <c r="I41" t="s">
        <v>426</v>
      </c>
      <c r="J41" t="str">
        <f t="shared" si="5"/>
        <v>シ訓読み</v>
      </c>
      <c r="K41" t="s">
        <v>571</v>
      </c>
      <c r="L41" t="s">
        <v>572</v>
      </c>
      <c r="M41" t="str">
        <f t="shared" si="6"/>
        <v>dừng lại訓読み</v>
      </c>
      <c r="N41" s="8">
        <f t="shared" ca="1" si="7"/>
        <v>43371.60217997685</v>
      </c>
      <c r="O41" t="str">
        <f t="shared" ca="1" si="4"/>
        <v>{'kanji_vietnamese_id': '8667f48d','kanji':'止','japanese_onyomi':'シ','japanese_kunyomi':'シ訓読み','vn_jp_meaning':'CHỈ','vietnamese_meaning':'dừng lại','example':'dừng lại訓読み','search_type':'1','register_date':'43371.6021799768'}</v>
      </c>
    </row>
    <row r="42" spans="1:15">
      <c r="A42" t="s">
        <v>573</v>
      </c>
      <c r="B42" t="s">
        <v>574</v>
      </c>
      <c r="C42" t="s">
        <v>575</v>
      </c>
      <c r="D42" t="s">
        <v>434</v>
      </c>
      <c r="G42" s="2" t="s">
        <v>620</v>
      </c>
      <c r="H42" t="s">
        <v>573</v>
      </c>
      <c r="I42" t="s">
        <v>434</v>
      </c>
      <c r="J42" t="str">
        <f t="shared" si="5"/>
        <v>ショウ訓読み</v>
      </c>
      <c r="K42" t="s">
        <v>574</v>
      </c>
      <c r="L42" t="s">
        <v>575</v>
      </c>
      <c r="M42" t="str">
        <f t="shared" si="6"/>
        <v>ít, nhỏ訓読み</v>
      </c>
      <c r="N42" s="8">
        <f t="shared" ca="1" si="7"/>
        <v>43371.60217997685</v>
      </c>
      <c r="O42" t="str">
        <f t="shared" ca="1" si="4"/>
        <v>{'kanji_vietnamese_id': '0bd11c60','kanji':'少','japanese_onyomi':'ショウ','japanese_kunyomi':'ショウ訓読み','vn_jp_meaning':'"THIẾU THIỂU"','vietnamese_meaning':'ít, nhỏ','example':'ít, nhỏ訓読み','search_type':'1','register_date':'43371.6021799768'}</v>
      </c>
    </row>
    <row r="43" spans="1:15">
      <c r="A43" t="s">
        <v>576</v>
      </c>
      <c r="B43" t="s">
        <v>577</v>
      </c>
      <c r="C43" t="s">
        <v>578</v>
      </c>
      <c r="D43" t="s">
        <v>579</v>
      </c>
      <c r="G43" s="2" t="s">
        <v>621</v>
      </c>
      <c r="H43" t="s">
        <v>576</v>
      </c>
      <c r="I43" t="s">
        <v>579</v>
      </c>
      <c r="J43" t="str">
        <f t="shared" si="5"/>
        <v>シン訓読み</v>
      </c>
      <c r="K43" t="s">
        <v>577</v>
      </c>
      <c r="L43" t="s">
        <v>578</v>
      </c>
      <c r="M43" t="str">
        <f t="shared" si="6"/>
        <v>tim, tấm lòng訓読み</v>
      </c>
      <c r="N43" s="8">
        <f t="shared" ca="1" si="7"/>
        <v>43371.60217997685</v>
      </c>
      <c r="O43" t="str">
        <f t="shared" ca="1" si="4"/>
        <v>{'kanji_vietnamese_id': 'd69216a0','kanji':'心','japanese_onyomi':'シン','japanese_kunyomi':'シン訓読み','vn_jp_meaning':'TÂM','vietnamese_meaning':'tim, tấm lòng','example':'tim, tấm lòng訓読み','search_type':'1','register_date':'43371.6021799768'}</v>
      </c>
    </row>
    <row r="44" spans="1:15">
      <c r="A44" t="s">
        <v>580</v>
      </c>
      <c r="B44" t="s">
        <v>581</v>
      </c>
      <c r="C44" t="s">
        <v>582</v>
      </c>
      <c r="D44" t="s">
        <v>583</v>
      </c>
      <c r="G44" s="2" t="s">
        <v>622</v>
      </c>
      <c r="H44" t="s">
        <v>580</v>
      </c>
      <c r="I44" t="s">
        <v>583</v>
      </c>
      <c r="J44" t="str">
        <f t="shared" si="5"/>
        <v>セツ訓読み</v>
      </c>
      <c r="K44" t="s">
        <v>581</v>
      </c>
      <c r="L44" t="s">
        <v>582</v>
      </c>
      <c r="M44" t="str">
        <f t="shared" si="6"/>
        <v>cắt訓読み</v>
      </c>
      <c r="N44" s="8">
        <f t="shared" ca="1" si="7"/>
        <v>43371.60217997685</v>
      </c>
      <c r="O44" t="str">
        <f t="shared" ca="1" si="4"/>
        <v>{'kanji_vietnamese_id': '1d1ecc2a','kanji':'切','japanese_onyomi':'セツ','japanese_kunyomi':'セツ訓読み','vn_jp_meaning':'THIẾT','vietnamese_meaning':'cắt','example':'cắt訓読み','search_type':'1','register_date':'43371.6021799768'}</v>
      </c>
    </row>
    <row r="45" spans="1:15">
      <c r="A45" t="s">
        <v>584</v>
      </c>
      <c r="B45" t="s">
        <v>585</v>
      </c>
      <c r="C45" t="s">
        <v>586</v>
      </c>
      <c r="D45" t="s">
        <v>587</v>
      </c>
      <c r="G45" s="2" t="s">
        <v>623</v>
      </c>
      <c r="H45" t="s">
        <v>584</v>
      </c>
      <c r="I45" t="s">
        <v>587</v>
      </c>
      <c r="J45" t="str">
        <f t="shared" si="5"/>
        <v>フ訓読み</v>
      </c>
      <c r="K45" t="s">
        <v>585</v>
      </c>
      <c r="L45" t="s">
        <v>586</v>
      </c>
      <c r="M45" t="str">
        <f t="shared" si="6"/>
        <v>không, phủ định訓読み</v>
      </c>
      <c r="N45" s="8">
        <f t="shared" ca="1" si="7"/>
        <v>43371.60217997685</v>
      </c>
      <c r="O45" t="str">
        <f t="shared" ca="1" si="4"/>
        <v>{'kanji_vietnamese_id': '8fcb1a27','kanji':'不','japanese_onyomi':'フ','japanese_kunyomi':'フ訓読み','vn_jp_meaning':'BẤT','vietnamese_meaning':'không, phủ định','example':'không, phủ định訓読み','search_type':'1','register_date':'43371.6021799768'}</v>
      </c>
    </row>
    <row r="46" spans="1:15">
      <c r="A46" t="s">
        <v>588</v>
      </c>
      <c r="B46" t="s">
        <v>534</v>
      </c>
      <c r="C46" t="s">
        <v>589</v>
      </c>
      <c r="D46" t="s">
        <v>536</v>
      </c>
      <c r="G46" s="2" t="s">
        <v>624</v>
      </c>
      <c r="H46" t="s">
        <v>588</v>
      </c>
      <c r="I46" t="s">
        <v>536</v>
      </c>
      <c r="J46" t="str">
        <f t="shared" si="5"/>
        <v>ブン訓読み</v>
      </c>
      <c r="K46" t="s">
        <v>534</v>
      </c>
      <c r="L46" t="s">
        <v>589</v>
      </c>
      <c r="M46" t="str">
        <f t="shared" si="6"/>
        <v>lời văn, văn hóa訓読み</v>
      </c>
      <c r="N46" s="8">
        <f t="shared" ca="1" si="7"/>
        <v>43371.60217997685</v>
      </c>
      <c r="O46" t="str">
        <f t="shared" ca="1" si="4"/>
        <v>{'kanji_vietnamese_id': 'd9867c9f','kanji':'文','japanese_onyomi':'ブン','japanese_kunyomi':'ブン訓読み','vn_jp_meaning':'VĂN','vietnamese_meaning':'lời văn, văn hóa','example':'lời văn, văn hóa訓読み','search_type':'1','register_date':'43371.6021799768'}</v>
      </c>
    </row>
    <row r="47" spans="1:15">
      <c r="A47" t="s">
        <v>590</v>
      </c>
      <c r="B47" t="s">
        <v>591</v>
      </c>
      <c r="C47" t="s">
        <v>592</v>
      </c>
      <c r="D47" t="s">
        <v>593</v>
      </c>
      <c r="G47" s="2" t="s">
        <v>625</v>
      </c>
      <c r="H47" t="s">
        <v>590</v>
      </c>
      <c r="I47" t="s">
        <v>593</v>
      </c>
      <c r="J47" t="str">
        <f t="shared" si="5"/>
        <v>ホウ訓読み</v>
      </c>
      <c r="K47" t="s">
        <v>591</v>
      </c>
      <c r="L47" t="s">
        <v>592</v>
      </c>
      <c r="M47" t="str">
        <f t="shared" si="6"/>
        <v>phương hướng訓読み</v>
      </c>
      <c r="N47" s="8">
        <f t="shared" ca="1" si="7"/>
        <v>43371.60217997685</v>
      </c>
      <c r="O47" t="str">
        <f t="shared" ca="1" si="4"/>
        <v>{'kanji_vietnamese_id': '6b2fcb5d','kanji':'方','japanese_onyomi':'ホウ','japanese_kunyomi':'ホウ訓読み','vn_jp_meaning':'PHƯƠNG','vietnamese_meaning':'phương hướng','example':'phương hướng訓読み','search_type':'1','register_date':'43371.6021799768'}</v>
      </c>
    </row>
    <row r="48" spans="1:15">
      <c r="A48" t="s">
        <v>594</v>
      </c>
      <c r="B48" t="s">
        <v>595</v>
      </c>
      <c r="C48" t="s">
        <v>596</v>
      </c>
      <c r="D48" t="s">
        <v>597</v>
      </c>
      <c r="G48" s="2" t="s">
        <v>626</v>
      </c>
      <c r="H48" t="s">
        <v>594</v>
      </c>
      <c r="I48" t="s">
        <v>597</v>
      </c>
      <c r="J48" t="str">
        <f t="shared" si="5"/>
        <v>イ訓読み</v>
      </c>
      <c r="K48" t="s">
        <v>595</v>
      </c>
      <c r="L48" t="s">
        <v>596</v>
      </c>
      <c r="M48" t="str">
        <f t="shared" si="6"/>
        <v>lấy từ ~, tính từ ~訓読み</v>
      </c>
      <c r="N48" s="8">
        <f t="shared" ca="1" si="7"/>
        <v>43371.60217997685</v>
      </c>
      <c r="O48" t="str">
        <f t="shared" ca="1" si="4"/>
        <v>{'kanji_vietnamese_id': '2005f930','kanji':'以','japanese_onyomi':'イ','japanese_kunyomi':'イ訓読み','vn_jp_meaning':'DĨ','vietnamese_meaning':'lấy từ ~, tính từ ~','example':'lấy từ ~, tính từ ~訓読み','search_type':'1','register_date':'43371.6021799768'}</v>
      </c>
    </row>
    <row r="49" spans="1:15">
      <c r="A49" t="s">
        <v>598</v>
      </c>
      <c r="B49" t="s">
        <v>599</v>
      </c>
      <c r="C49" t="s">
        <v>600</v>
      </c>
      <c r="D49" t="s">
        <v>601</v>
      </c>
      <c r="G49" s="2" t="s">
        <v>627</v>
      </c>
      <c r="H49" t="s">
        <v>598</v>
      </c>
      <c r="I49" t="s">
        <v>601</v>
      </c>
      <c r="J49" t="str">
        <f t="shared" si="5"/>
        <v>キョ訓読み</v>
      </c>
      <c r="K49" t="s">
        <v>599</v>
      </c>
      <c r="L49" t="s">
        <v>600</v>
      </c>
      <c r="M49" t="str">
        <f t="shared" si="6"/>
        <v>rời bỏ訓読み</v>
      </c>
      <c r="N49" s="8">
        <f t="shared" ca="1" si="7"/>
        <v>43371.60217997685</v>
      </c>
      <c r="O49" t="str">
        <f t="shared" ca="1" si="4"/>
        <v>{'kanji_vietnamese_id': 'fdcd01bb','kanji':'去','japanese_onyomi':'キョ','japanese_kunyomi':'キョ訓読み','vn_jp_meaning':'KHỨ','vietnamese_meaning':'rời bỏ','example':'rời bỏ訓読み','search_type':'1','register_date':'43371.6021799768'}</v>
      </c>
    </row>
    <row r="50" spans="1:15">
      <c r="A50" t="s">
        <v>602</v>
      </c>
      <c r="B50" t="s">
        <v>603</v>
      </c>
      <c r="C50" t="s">
        <v>604</v>
      </c>
      <c r="D50" t="s">
        <v>605</v>
      </c>
      <c r="G50" s="2" t="s">
        <v>628</v>
      </c>
      <c r="H50" t="s">
        <v>602</v>
      </c>
      <c r="I50" t="s">
        <v>605</v>
      </c>
      <c r="J50" t="str">
        <f t="shared" si="5"/>
        <v>キョウ訓読み</v>
      </c>
      <c r="K50" t="s">
        <v>603</v>
      </c>
      <c r="L50" t="s">
        <v>604</v>
      </c>
      <c r="M50" t="str">
        <f t="shared" si="6"/>
        <v>anh trai訓読み</v>
      </c>
      <c r="N50" s="8">
        <f t="shared" ca="1" si="7"/>
        <v>43371.60217997685</v>
      </c>
      <c r="O50" t="str">
        <f t="shared" ca="1" si="4"/>
        <v>{'kanji_vietnamese_id': 'bffca733','kanji':'兄','japanese_onyomi':'キョウ','japanese_kunyomi':'キョウ訓読み','vn_jp_meaning':'HUYNH','vietnamese_meaning':'anh trai','example':'anh trai訓読み','search_type':'1','register_date':'43371.6021799768'}</v>
      </c>
    </row>
    <row r="51" spans="1:15">
      <c r="N51" s="8"/>
    </row>
    <row r="52" spans="1:15">
      <c r="F52" t="s">
        <v>335</v>
      </c>
    </row>
    <row r="54" spans="1:15">
      <c r="A54" t="s">
        <v>677</v>
      </c>
      <c r="B54" t="s">
        <v>678</v>
      </c>
      <c r="C54" t="s">
        <v>679</v>
      </c>
      <c r="D54" t="s">
        <v>680</v>
      </c>
      <c r="G54" s="2" t="s">
        <v>654</v>
      </c>
      <c r="H54" t="s">
        <v>677</v>
      </c>
      <c r="I54" t="s">
        <v>680</v>
      </c>
      <c r="J54" t="str">
        <f>I54 &amp; "訓読み"</f>
        <v>コ訓読み</v>
      </c>
      <c r="K54" t="s">
        <v>678</v>
      </c>
      <c r="L54" t="s">
        <v>679</v>
      </c>
      <c r="M54" t="str">
        <f xml:space="preserve"> L54 &amp; "訓読み"</f>
        <v>cũ訓読み</v>
      </c>
      <c r="N54" s="8">
        <f ca="1">NOW()</f>
        <v>43371.60217997685</v>
      </c>
      <c r="O54" t="str">
        <f t="shared" ref="O54:O76" ca="1" si="8">"{'kanji_vietnamese_id': '"&amp;G54&amp;"','kanji':'"&amp;H54&amp;"','japanese_onyomi':'"&amp;I54&amp;"','japanese_kunyomi':'"&amp;J54&amp;"','vn_jp_meaning':'"&amp;K54&amp;"','vietnamese_meaning':'"&amp;L54&amp;"','example':'"&amp;M54&amp;"','search_type':'1','register_date':'"&amp;N54&amp;"'}"</f>
        <v>{'kanji_vietnamese_id': 'f5897f52','kanji':'古','japanese_onyomi':'コ','japanese_kunyomi':'コ訓読み','vn_jp_meaning':'CỔ','vietnamese_meaning':'cũ','example':'cũ訓読み','search_type':'1','register_date':'43371.6021799768'}</v>
      </c>
    </row>
    <row r="55" spans="1:15">
      <c r="A55" t="s">
        <v>681</v>
      </c>
      <c r="B55" t="s">
        <v>682</v>
      </c>
      <c r="C55" t="s">
        <v>683</v>
      </c>
      <c r="D55" t="s">
        <v>544</v>
      </c>
      <c r="G55" s="2" t="s">
        <v>655</v>
      </c>
      <c r="H55" t="s">
        <v>681</v>
      </c>
      <c r="I55" t="s">
        <v>544</v>
      </c>
      <c r="J55" t="str">
        <f t="shared" ref="J55:J76" si="9">I55 &amp; "訓読み"</f>
        <v>コウ訓読み</v>
      </c>
      <c r="K55" t="s">
        <v>682</v>
      </c>
      <c r="L55" t="s">
        <v>683</v>
      </c>
      <c r="M55" t="str">
        <f t="shared" ref="M55:M76" si="10" xml:space="preserve"> L55 &amp; "訓読み"</f>
        <v>rộng訓読み</v>
      </c>
      <c r="N55" s="8">
        <f t="shared" ref="N55:N76" ca="1" si="11">NOW()</f>
        <v>43371.60217997685</v>
      </c>
      <c r="O55" t="str">
        <f t="shared" ca="1" si="8"/>
        <v>{'kanji_vietnamese_id': '6985f388','kanji':'広','japanese_onyomi':'コウ','japanese_kunyomi':'コウ訓読み','vn_jp_meaning':'QUẢNG','vietnamese_meaning':'rộng','example':'rộng訓読み','search_type':'1','register_date':'43371.6021799768'}</v>
      </c>
    </row>
    <row r="56" spans="1:15">
      <c r="A56" t="s">
        <v>684</v>
      </c>
      <c r="B56" t="s">
        <v>685</v>
      </c>
      <c r="C56" t="s">
        <v>686</v>
      </c>
      <c r="D56" t="s">
        <v>555</v>
      </c>
      <c r="G56" s="2" t="s">
        <v>656</v>
      </c>
      <c r="H56" t="s">
        <v>684</v>
      </c>
      <c r="I56" t="s">
        <v>555</v>
      </c>
      <c r="J56" t="str">
        <f t="shared" si="9"/>
        <v>シュ訓読み</v>
      </c>
      <c r="K56" t="s">
        <v>685</v>
      </c>
      <c r="L56" t="s">
        <v>686</v>
      </c>
      <c r="M56" t="str">
        <f t="shared" si="10"/>
        <v>chủ yếu, làm chủ訓読み</v>
      </c>
      <c r="N56" s="8">
        <f t="shared" ca="1" si="11"/>
        <v>43371.60217997685</v>
      </c>
      <c r="O56" t="str">
        <f t="shared" ca="1" si="8"/>
        <v>{'kanji_vietnamese_id': '8756d752','kanji':'主','japanese_onyomi':'シュ','japanese_kunyomi':'シュ訓読み','vn_jp_meaning':'CHỦ','vietnamese_meaning':'chủ yếu, làm chủ','example':'chủ yếu, làm chủ訓読み','search_type':'1','register_date':'43371.6021799768'}</v>
      </c>
    </row>
    <row r="57" spans="1:15">
      <c r="A57" t="s">
        <v>687</v>
      </c>
      <c r="B57" t="s">
        <v>688</v>
      </c>
      <c r="C57" t="s">
        <v>689</v>
      </c>
      <c r="D57" t="s">
        <v>690</v>
      </c>
      <c r="G57" s="2" t="s">
        <v>657</v>
      </c>
      <c r="H57" t="s">
        <v>687</v>
      </c>
      <c r="I57" t="s">
        <v>690</v>
      </c>
      <c r="J57" t="str">
        <f t="shared" si="9"/>
        <v>セ訓読み</v>
      </c>
      <c r="K57" t="s">
        <v>688</v>
      </c>
      <c r="L57" t="s">
        <v>689</v>
      </c>
      <c r="M57" t="str">
        <f t="shared" si="10"/>
        <v>thế giới訓読み</v>
      </c>
      <c r="N57" s="8">
        <f t="shared" ca="1" si="11"/>
        <v>43371.60217997685</v>
      </c>
      <c r="O57" t="str">
        <f t="shared" ca="1" si="8"/>
        <v>{'kanji_vietnamese_id': '0e0b056f','kanji':'世','japanese_onyomi':'セ','japanese_kunyomi':'セ訓読み','vn_jp_meaning':'THẾ','vietnamese_meaning':'thế giới','example':'thế giới訓読み','search_type':'1','register_date':'43371.6021799768'}</v>
      </c>
    </row>
    <row r="58" spans="1:15">
      <c r="A58" t="s">
        <v>691</v>
      </c>
      <c r="B58" t="s">
        <v>692</v>
      </c>
      <c r="C58" t="s">
        <v>693</v>
      </c>
      <c r="D58" t="s">
        <v>694</v>
      </c>
      <c r="G58" s="2" t="s">
        <v>658</v>
      </c>
      <c r="H58" t="s">
        <v>691</v>
      </c>
      <c r="I58" t="s">
        <v>694</v>
      </c>
      <c r="J58" t="str">
        <f t="shared" si="9"/>
        <v>セイ訓読み</v>
      </c>
      <c r="K58" t="s">
        <v>692</v>
      </c>
      <c r="L58" t="s">
        <v>693</v>
      </c>
      <c r="M58" t="str">
        <f t="shared" si="10"/>
        <v>đúng đắn訓読み</v>
      </c>
      <c r="N58" s="8">
        <f t="shared" ca="1" si="11"/>
        <v>43371.60217997685</v>
      </c>
      <c r="O58" t="str">
        <f t="shared" ca="1" si="8"/>
        <v>{'kanji_vietnamese_id': '86c76233','kanji':'正','japanese_onyomi':'セイ','japanese_kunyomi':'セイ訓読み','vn_jp_meaning':'CHÍNH','vietnamese_meaning':'đúng đắn','example':'đúng đắn訓読み','search_type':'1','register_date':'43371.6021799768'}</v>
      </c>
    </row>
    <row r="59" spans="1:15">
      <c r="A59" t="s">
        <v>695</v>
      </c>
      <c r="B59" t="s">
        <v>452</v>
      </c>
      <c r="C59" t="s">
        <v>696</v>
      </c>
      <c r="D59" t="s">
        <v>697</v>
      </c>
      <c r="G59" s="2" t="s">
        <v>659</v>
      </c>
      <c r="H59" t="s">
        <v>695</v>
      </c>
      <c r="I59" t="s">
        <v>697</v>
      </c>
      <c r="J59" t="str">
        <f t="shared" si="9"/>
        <v>ダイ訓読み</v>
      </c>
      <c r="K59" t="s">
        <v>452</v>
      </c>
      <c r="L59" t="s">
        <v>696</v>
      </c>
      <c r="M59" t="str">
        <f t="shared" si="10"/>
        <v>thay mặt, tiền ngang giá訓読み</v>
      </c>
      <c r="N59" s="8">
        <f t="shared" ca="1" si="11"/>
        <v>43371.60217997685</v>
      </c>
      <c r="O59" t="str">
        <f t="shared" ca="1" si="8"/>
        <v>{'kanji_vietnamese_id': 'cd9372c5','kanji':'代','japanese_onyomi':'ダイ','japanese_kunyomi':'ダイ訓読み','vn_jp_meaning':'ĐẠI','vietnamese_meaning':'thay mặt, tiền ngang giá','example':'thay mặt, tiền ngang giá訓読み','search_type':'1','register_date':'43371.6021799768'}</v>
      </c>
    </row>
    <row r="60" spans="1:15">
      <c r="A60" t="s">
        <v>698</v>
      </c>
      <c r="B60" t="s">
        <v>699</v>
      </c>
      <c r="C60" t="s">
        <v>700</v>
      </c>
      <c r="D60" t="s">
        <v>697</v>
      </c>
      <c r="G60" s="2" t="s">
        <v>660</v>
      </c>
      <c r="H60" t="s">
        <v>698</v>
      </c>
      <c r="I60" t="s">
        <v>697</v>
      </c>
      <c r="J60" t="str">
        <f t="shared" si="9"/>
        <v>ダイ訓読み</v>
      </c>
      <c r="K60" t="s">
        <v>699</v>
      </c>
      <c r="L60" t="s">
        <v>700</v>
      </c>
      <c r="M60" t="str">
        <f t="shared" si="10"/>
        <v>cái bệ, bồn, đài cao訓読み</v>
      </c>
      <c r="N60" s="8">
        <f t="shared" ca="1" si="11"/>
        <v>43371.60217997685</v>
      </c>
      <c r="O60" t="str">
        <f t="shared" ca="1" si="8"/>
        <v>{'kanji_vietnamese_id': '0b01c7d5','kanji':'台','japanese_onyomi':'ダイ','japanese_kunyomi':'ダイ訓読み','vn_jp_meaning':'DÀI','vietnamese_meaning':'cái bệ, bồn, đài cao','example':'cái bệ, bồn, đài cao訓読み','search_type':'1','register_date':'43371.6021799768'}</v>
      </c>
    </row>
    <row r="61" spans="1:15">
      <c r="A61" t="s">
        <v>701</v>
      </c>
      <c r="B61" t="s">
        <v>702</v>
      </c>
      <c r="C61" t="s">
        <v>703</v>
      </c>
      <c r="D61" t="s">
        <v>653</v>
      </c>
      <c r="G61" s="2" t="s">
        <v>661</v>
      </c>
      <c r="H61" t="s">
        <v>701</v>
      </c>
      <c r="I61" t="s">
        <v>653</v>
      </c>
      <c r="J61" t="str">
        <f t="shared" si="9"/>
        <v>デン訓読み</v>
      </c>
      <c r="K61" t="s">
        <v>702</v>
      </c>
      <c r="L61" t="s">
        <v>703</v>
      </c>
      <c r="M61" t="str">
        <f t="shared" si="10"/>
        <v>ruộng訓読み</v>
      </c>
      <c r="N61" s="8">
        <f t="shared" ca="1" si="11"/>
        <v>43371.60217997685</v>
      </c>
      <c r="O61" t="str">
        <f t="shared" ca="1" si="8"/>
        <v>{'kanji_vietnamese_id': 'e712bff1','kanji':'田','japanese_onyomi':'デン','japanese_kunyomi':'デン訓読み','vn_jp_meaning':'ĐIỀN','vietnamese_meaning':'ruộng','example':'ruộng訓読み','search_type':'1','register_date':'43371.6021799768'}</v>
      </c>
    </row>
    <row r="62" spans="1:15">
      <c r="A62" t="s">
        <v>704</v>
      </c>
      <c r="B62" t="s">
        <v>705</v>
      </c>
      <c r="C62" t="s">
        <v>706</v>
      </c>
      <c r="D62" t="s">
        <v>707</v>
      </c>
      <c r="G62" s="2" t="s">
        <v>662</v>
      </c>
      <c r="H62" t="s">
        <v>704</v>
      </c>
      <c r="I62" t="s">
        <v>707</v>
      </c>
      <c r="J62" t="str">
        <f t="shared" si="9"/>
        <v>トウ訓読み</v>
      </c>
      <c r="K62" t="s">
        <v>705</v>
      </c>
      <c r="L62" t="s">
        <v>706</v>
      </c>
      <c r="M62" t="str">
        <f t="shared" si="10"/>
        <v>mùa đông訓読み</v>
      </c>
      <c r="N62" s="8">
        <f t="shared" ca="1" si="11"/>
        <v>43371.60217997685</v>
      </c>
      <c r="O62" t="str">
        <f t="shared" ca="1" si="8"/>
        <v>{'kanji_vietnamese_id': '8e22b50b','kanji':'冬','japanese_onyomi':'トウ','japanese_kunyomi':'トウ訓読み','vn_jp_meaning':'ĐÔNG','vietnamese_meaning':'mùa đông','example':'mùa đông訓読み','search_type':'1','register_date':'43371.6021799768'}</v>
      </c>
    </row>
    <row r="63" spans="1:15">
      <c r="A63" t="s">
        <v>708</v>
      </c>
      <c r="B63" t="s">
        <v>709</v>
      </c>
      <c r="C63" t="s">
        <v>710</v>
      </c>
      <c r="D63" t="s">
        <v>711</v>
      </c>
      <c r="G63" s="2" t="s">
        <v>663</v>
      </c>
      <c r="H63" t="s">
        <v>708</v>
      </c>
      <c r="I63" t="s">
        <v>711</v>
      </c>
      <c r="J63" t="str">
        <f t="shared" si="9"/>
        <v>モク訓読み</v>
      </c>
      <c r="K63" t="s">
        <v>709</v>
      </c>
      <c r="L63" t="s">
        <v>710</v>
      </c>
      <c r="M63" t="str">
        <f t="shared" si="10"/>
        <v>mắt訓読み</v>
      </c>
      <c r="N63" s="8">
        <f t="shared" ca="1" si="11"/>
        <v>43371.60217997685</v>
      </c>
      <c r="O63" t="str">
        <f t="shared" ca="1" si="8"/>
        <v>{'kanji_vietnamese_id': '4680b150','kanji':'目','japanese_onyomi':'モク','japanese_kunyomi':'モク訓読み','vn_jp_meaning':'MỤC','vietnamese_meaning':'mắt','example':'mắt訓読み','search_type':'1','register_date':'43371.6021799768'}</v>
      </c>
    </row>
    <row r="64" spans="1:15">
      <c r="A64" t="s">
        <v>712</v>
      </c>
      <c r="B64" t="s">
        <v>713</v>
      </c>
      <c r="C64" t="s">
        <v>714</v>
      </c>
      <c r="D64" t="s">
        <v>715</v>
      </c>
      <c r="G64" s="2" t="s">
        <v>664</v>
      </c>
      <c r="H64" t="s">
        <v>712</v>
      </c>
      <c r="I64" t="s">
        <v>715</v>
      </c>
      <c r="J64" t="str">
        <f t="shared" si="9"/>
        <v>ヨウ訓読み</v>
      </c>
      <c r="K64" t="s">
        <v>713</v>
      </c>
      <c r="L64" t="s">
        <v>714</v>
      </c>
      <c r="M64" t="str">
        <f t="shared" si="10"/>
        <v>dùng, sử dụng訓読み</v>
      </c>
      <c r="N64" s="8">
        <f t="shared" ca="1" si="11"/>
        <v>43371.60217997685</v>
      </c>
      <c r="O64" t="str">
        <f t="shared" ca="1" si="8"/>
        <v>{'kanji_vietnamese_id': '0e171a21','kanji':'用','japanese_onyomi':'ヨウ','japanese_kunyomi':'ヨウ訓読み','vn_jp_meaning':'DỤNG','vietnamese_meaning':'dùng, sử dụng','example':'dùng, sử dụng訓読み','search_type':'1','register_date':'43371.6021799768'}</v>
      </c>
    </row>
    <row r="65" spans="1:15">
      <c r="A65" t="s">
        <v>716</v>
      </c>
      <c r="B65" t="s">
        <v>717</v>
      </c>
      <c r="C65" t="s">
        <v>718</v>
      </c>
      <c r="D65" t="s">
        <v>719</v>
      </c>
      <c r="G65" s="2" t="s">
        <v>665</v>
      </c>
      <c r="H65" t="s">
        <v>716</v>
      </c>
      <c r="I65" t="s">
        <v>719</v>
      </c>
      <c r="J65" t="str">
        <f t="shared" si="9"/>
        <v>リツ訓読み</v>
      </c>
      <c r="K65" t="s">
        <v>717</v>
      </c>
      <c r="L65" t="s">
        <v>718</v>
      </c>
      <c r="M65" t="str">
        <f t="shared" si="10"/>
        <v>đứng, thiết lập訓読み</v>
      </c>
      <c r="N65" s="8">
        <f t="shared" ca="1" si="11"/>
        <v>43371.60217997685</v>
      </c>
      <c r="O65" t="str">
        <f t="shared" ca="1" si="8"/>
        <v>{'kanji_vietnamese_id': '106c96b6','kanji':'立','japanese_onyomi':'リツ','japanese_kunyomi':'リツ訓読み','vn_jp_meaning':'LẬP','vietnamese_meaning':'đứng, thiết lập','example':'đứng, thiết lập訓読み','search_type':'1','register_date':'43371.6021799768'}</v>
      </c>
    </row>
    <row r="66" spans="1:15">
      <c r="A66" t="s">
        <v>720</v>
      </c>
      <c r="B66" t="s">
        <v>721</v>
      </c>
      <c r="C66" t="s">
        <v>722</v>
      </c>
      <c r="D66" t="s">
        <v>723</v>
      </c>
      <c r="G66" s="2" t="s">
        <v>666</v>
      </c>
      <c r="H66" t="s">
        <v>720</v>
      </c>
      <c r="I66" t="s">
        <v>723</v>
      </c>
      <c r="J66" t="str">
        <f t="shared" si="9"/>
        <v>シャ訓読み</v>
      </c>
      <c r="K66" t="s">
        <v>721</v>
      </c>
      <c r="L66" t="s">
        <v>722</v>
      </c>
      <c r="M66" t="str">
        <f t="shared" si="10"/>
        <v>sao chép, ảnh訓読み</v>
      </c>
      <c r="N66" s="8">
        <f t="shared" ca="1" si="11"/>
        <v>43371.60217997685</v>
      </c>
      <c r="O66" t="str">
        <f t="shared" ca="1" si="8"/>
        <v>{'kanji_vietnamese_id': '95fdb989','kanji':'写','japanese_onyomi':'シャ','japanese_kunyomi':'シャ訓読み','vn_jp_meaning':'TẢ','vietnamese_meaning':'sao chép, ảnh','example':'sao chép, ảnh訓読み','search_type':'1','register_date':'43371.6021799768'}</v>
      </c>
    </row>
    <row r="67" spans="1:15">
      <c r="A67" t="s">
        <v>724</v>
      </c>
      <c r="B67" t="s">
        <v>725</v>
      </c>
      <c r="C67" t="s">
        <v>726</v>
      </c>
      <c r="D67" t="s">
        <v>727</v>
      </c>
      <c r="G67" s="2" t="s">
        <v>667</v>
      </c>
      <c r="H67" t="s">
        <v>724</v>
      </c>
      <c r="I67" t="s">
        <v>727</v>
      </c>
      <c r="J67" t="str">
        <f t="shared" si="9"/>
        <v>タ訓読み</v>
      </c>
      <c r="K67" t="s">
        <v>725</v>
      </c>
      <c r="L67" t="s">
        <v>726</v>
      </c>
      <c r="M67" t="str">
        <f t="shared" si="10"/>
        <v>nhiều訓読み</v>
      </c>
      <c r="N67" s="8">
        <f t="shared" ca="1" si="11"/>
        <v>43371.60217997685</v>
      </c>
      <c r="O67" t="str">
        <f t="shared" ca="1" si="8"/>
        <v>{'kanji_vietnamese_id': 'f1507b46','kanji':'多','japanese_onyomi':'タ','japanese_kunyomi':'タ訓読み','vn_jp_meaning':'ĐA','vietnamese_meaning':'nhiều','example':'nhiều訓読み','search_type':'1','register_date':'43371.6021799768'}</v>
      </c>
    </row>
    <row r="68" spans="1:15">
      <c r="A68" t="s">
        <v>728</v>
      </c>
      <c r="B68" t="s">
        <v>729</v>
      </c>
      <c r="C68" t="s">
        <v>730</v>
      </c>
      <c r="D68" t="s">
        <v>731</v>
      </c>
      <c r="G68" s="2" t="s">
        <v>668</v>
      </c>
      <c r="H68" t="s">
        <v>728</v>
      </c>
      <c r="I68" t="s">
        <v>731</v>
      </c>
      <c r="J68" t="str">
        <f t="shared" si="9"/>
        <v>アン訓読み</v>
      </c>
      <c r="K68" t="s">
        <v>729</v>
      </c>
      <c r="L68" t="s">
        <v>730</v>
      </c>
      <c r="M68" t="str">
        <f t="shared" si="10"/>
        <v>rẻ, an tâm, yên ổn訓読み</v>
      </c>
      <c r="N68" s="8">
        <f t="shared" ca="1" si="11"/>
        <v>43371.60217997685</v>
      </c>
      <c r="O68" t="str">
        <f t="shared" ca="1" si="8"/>
        <v>{'kanji_vietnamese_id': 'b2d52eb2','kanji':'安','japanese_onyomi':'アン','japanese_kunyomi':'アン訓読み','vn_jp_meaning':'AN','vietnamese_meaning':'rẻ, an tâm, yên ổn','example':'rẻ, an tâm, yên ổn訓読み','search_type':'1','register_date':'43371.6021799768'}</v>
      </c>
    </row>
    <row r="69" spans="1:15">
      <c r="A69" t="s">
        <v>732</v>
      </c>
      <c r="B69" t="s">
        <v>733</v>
      </c>
      <c r="C69" t="s">
        <v>734</v>
      </c>
      <c r="D69" t="s">
        <v>735</v>
      </c>
      <c r="G69" s="2" t="s">
        <v>669</v>
      </c>
      <c r="H69" t="s">
        <v>732</v>
      </c>
      <c r="I69" t="s">
        <v>735</v>
      </c>
      <c r="J69" t="str">
        <f t="shared" si="9"/>
        <v>カイ訓読み</v>
      </c>
      <c r="K69" t="s">
        <v>733</v>
      </c>
      <c r="L69" t="s">
        <v>734</v>
      </c>
      <c r="M69" t="str">
        <f t="shared" si="10"/>
        <v>gặp gỡ, hiệp hội訓読み</v>
      </c>
      <c r="N69" s="8">
        <f t="shared" ca="1" si="11"/>
        <v>43371.60217997685</v>
      </c>
      <c r="O69" t="str">
        <f t="shared" ca="1" si="8"/>
        <v>{'kanji_vietnamese_id': 'a16ecc8e','kanji':'会','japanese_onyomi':'カイ','japanese_kunyomi':'カイ訓読み','vn_jp_meaning':'HỘI','vietnamese_meaning':'gặp gỡ, hiệp hội','example':'gặp gỡ, hiệp hội訓読み','search_type':'1','register_date':'43371.6021799768'}</v>
      </c>
    </row>
    <row r="70" spans="1:15">
      <c r="A70" t="s">
        <v>736</v>
      </c>
      <c r="B70" t="s">
        <v>737</v>
      </c>
      <c r="C70" t="s">
        <v>738</v>
      </c>
      <c r="D70" t="s">
        <v>544</v>
      </c>
      <c r="G70" s="2" t="s">
        <v>670</v>
      </c>
      <c r="H70" t="s">
        <v>736</v>
      </c>
      <c r="I70" t="s">
        <v>544</v>
      </c>
      <c r="J70" t="str">
        <f t="shared" si="9"/>
        <v>コウ訓読み</v>
      </c>
      <c r="K70" t="s">
        <v>737</v>
      </c>
      <c r="L70" t="s">
        <v>738</v>
      </c>
      <c r="M70" t="str">
        <f t="shared" si="10"/>
        <v>suy nghĩ訓読み</v>
      </c>
      <c r="N70" s="8">
        <f t="shared" ca="1" si="11"/>
        <v>43371.60217997685</v>
      </c>
      <c r="O70" t="str">
        <f t="shared" ca="1" si="8"/>
        <v>{'kanji_vietnamese_id': '42450ea0','kanji':'考','japanese_onyomi':'コウ','japanese_kunyomi':'コウ訓読み','vn_jp_meaning':'KHẢO','vietnamese_meaning':'suy nghĩ','example':'suy nghĩ訓読み','search_type':'1','register_date':'43371.6021799768'}</v>
      </c>
    </row>
    <row r="71" spans="1:15">
      <c r="A71" t="s">
        <v>739</v>
      </c>
      <c r="B71" t="s">
        <v>424</v>
      </c>
      <c r="C71" t="s">
        <v>740</v>
      </c>
      <c r="D71" t="s">
        <v>426</v>
      </c>
      <c r="G71" s="2" t="s">
        <v>671</v>
      </c>
      <c r="H71" t="s">
        <v>739</v>
      </c>
      <c r="I71" t="s">
        <v>426</v>
      </c>
      <c r="J71" t="str">
        <f t="shared" si="9"/>
        <v>シ訓読み</v>
      </c>
      <c r="K71" t="s">
        <v>424</v>
      </c>
      <c r="L71" t="s">
        <v>740</v>
      </c>
      <c r="M71" t="str">
        <f t="shared" si="10"/>
        <v>chết訓読み</v>
      </c>
      <c r="N71" s="8">
        <f t="shared" ca="1" si="11"/>
        <v>43371.60217997685</v>
      </c>
      <c r="O71" t="str">
        <f t="shared" ca="1" si="8"/>
        <v>{'kanji_vietnamese_id': 'f7219824','kanji':'死','japanese_onyomi':'シ','japanese_kunyomi':'シ訓読み','vn_jp_meaning':'TỬ','vietnamese_meaning':'chết','example':'chết訓読み','search_type':'1','register_date':'43371.6021799768'}</v>
      </c>
    </row>
    <row r="72" spans="1:15">
      <c r="A72" t="s">
        <v>741</v>
      </c>
      <c r="B72" t="s">
        <v>742</v>
      </c>
      <c r="C72" t="s">
        <v>743</v>
      </c>
      <c r="D72" t="s">
        <v>652</v>
      </c>
      <c r="G72" s="2" t="s">
        <v>672</v>
      </c>
      <c r="H72" t="s">
        <v>741</v>
      </c>
      <c r="I72" t="s">
        <v>652</v>
      </c>
      <c r="J72" t="str">
        <f t="shared" si="9"/>
        <v>ジ訓読み</v>
      </c>
      <c r="K72" t="s">
        <v>742</v>
      </c>
      <c r="L72" t="s">
        <v>743</v>
      </c>
      <c r="M72" t="str">
        <f t="shared" si="10"/>
        <v>chữ訓読み</v>
      </c>
      <c r="N72" s="8">
        <f t="shared" ca="1" si="11"/>
        <v>43371.60217997685</v>
      </c>
      <c r="O72" t="str">
        <f t="shared" ca="1" si="8"/>
        <v>{'kanji_vietnamese_id': 'a88d4cbe','kanji':'字','japanese_onyomi':'ジ','japanese_kunyomi':'ジ訓読み','vn_jp_meaning':'TỰ','vietnamese_meaning':'chữ','example':'chữ訓読み','search_type':'1','register_date':'43371.6021799768'}</v>
      </c>
    </row>
    <row r="73" spans="1:15">
      <c r="A73" t="s">
        <v>744</v>
      </c>
      <c r="B73" t="s">
        <v>742</v>
      </c>
      <c r="C73" t="s">
        <v>745</v>
      </c>
      <c r="D73" t="s">
        <v>652</v>
      </c>
      <c r="G73" s="2" t="s">
        <v>673</v>
      </c>
      <c r="H73" t="s">
        <v>744</v>
      </c>
      <c r="I73" t="s">
        <v>652</v>
      </c>
      <c r="J73" t="str">
        <f t="shared" si="9"/>
        <v>ジ訓読み</v>
      </c>
      <c r="K73" t="s">
        <v>742</v>
      </c>
      <c r="L73" t="s">
        <v>745</v>
      </c>
      <c r="M73" t="str">
        <f t="shared" si="10"/>
        <v>tự mình, tự thân訓読み</v>
      </c>
      <c r="N73" s="8">
        <f t="shared" ca="1" si="11"/>
        <v>43371.60217997685</v>
      </c>
      <c r="O73" t="str">
        <f t="shared" ca="1" si="8"/>
        <v>{'kanji_vietnamese_id': 'aa378b26','kanji':'自','japanese_onyomi':'ジ','japanese_kunyomi':'ジ訓読み','vn_jp_meaning':'TỰ','vietnamese_meaning':'tự mình, tự thân','example':'tự mình, tự thân訓読み','search_type':'1','register_date':'43371.6021799768'}</v>
      </c>
    </row>
    <row r="74" spans="1:15">
      <c r="A74" t="s">
        <v>746</v>
      </c>
      <c r="B74" t="s">
        <v>747</v>
      </c>
      <c r="C74" t="s">
        <v>748</v>
      </c>
      <c r="D74" t="s">
        <v>749</v>
      </c>
      <c r="G74" s="2" t="s">
        <v>674</v>
      </c>
      <c r="H74" t="s">
        <v>746</v>
      </c>
      <c r="I74" t="s">
        <v>749</v>
      </c>
      <c r="J74" t="str">
        <f t="shared" si="9"/>
        <v>ショク・シキ訓読み</v>
      </c>
      <c r="K74" t="s">
        <v>747</v>
      </c>
      <c r="L74" t="s">
        <v>748</v>
      </c>
      <c r="M74" t="str">
        <f t="shared" si="10"/>
        <v>màu, dục訓読み</v>
      </c>
      <c r="N74" s="8">
        <f t="shared" ca="1" si="11"/>
        <v>43371.60217997685</v>
      </c>
      <c r="O74" t="str">
        <f t="shared" ca="1" si="8"/>
        <v>{'kanji_vietnamese_id': '4d22ce36','kanji':'色','japanese_onyomi':'ショク・シキ','japanese_kunyomi':'ショク・シキ訓読み','vn_jp_meaning':'SẮC','vietnamese_meaning':'màu, dục','example':'màu, dục訓読み','search_type':'1','register_date':'43371.6021799768'}</v>
      </c>
    </row>
    <row r="75" spans="1:15">
      <c r="A75" t="s">
        <v>750</v>
      </c>
      <c r="B75" t="s">
        <v>751</v>
      </c>
      <c r="C75" t="s">
        <v>752</v>
      </c>
      <c r="D75" t="s">
        <v>753</v>
      </c>
      <c r="G75" s="2" t="s">
        <v>675</v>
      </c>
      <c r="H75" t="s">
        <v>750</v>
      </c>
      <c r="I75" t="s">
        <v>753</v>
      </c>
      <c r="J75" t="str">
        <f t="shared" si="9"/>
        <v>ソウ訓読み</v>
      </c>
      <c r="K75" t="s">
        <v>751</v>
      </c>
      <c r="L75" t="s">
        <v>752</v>
      </c>
      <c r="M75" t="str">
        <f t="shared" si="10"/>
        <v>sớm訓読み</v>
      </c>
      <c r="N75" s="8">
        <f t="shared" ca="1" si="11"/>
        <v>43371.60217997685</v>
      </c>
      <c r="O75" t="str">
        <f t="shared" ca="1" si="8"/>
        <v>{'kanji_vietnamese_id': '9fe7cd60','kanji':'早','japanese_onyomi':'ソウ','japanese_kunyomi':'ソウ訓読み','vn_jp_meaning':'TẢO','vietnamese_meaning':'sớm','example':'sớm訓読み','search_type':'1','register_date':'43371.6021799768'}</v>
      </c>
    </row>
    <row r="76" spans="1:15">
      <c r="A76" t="s">
        <v>754</v>
      </c>
      <c r="B76" t="s">
        <v>755</v>
      </c>
      <c r="C76" t="s">
        <v>756</v>
      </c>
      <c r="D76" t="s">
        <v>723</v>
      </c>
      <c r="G76" s="2" t="s">
        <v>676</v>
      </c>
      <c r="H76" t="s">
        <v>754</v>
      </c>
      <c r="I76" t="s">
        <v>723</v>
      </c>
      <c r="J76" t="str">
        <f t="shared" si="9"/>
        <v>シャ訓読み</v>
      </c>
      <c r="K76" t="s">
        <v>755</v>
      </c>
      <c r="L76" t="s">
        <v>756</v>
      </c>
      <c r="M76" t="str">
        <f t="shared" si="10"/>
        <v>xe, xe hơi訓読み</v>
      </c>
      <c r="N76" s="8">
        <f t="shared" ca="1" si="11"/>
        <v>43371.60217997685</v>
      </c>
      <c r="O76" t="str">
        <f t="shared" ca="1" si="8"/>
        <v>{'kanji_vietnamese_id': 'f99ff121','kanji':'車','japanese_onyomi':'シャ','japanese_kunyomi':'シャ訓読み','vn_jp_meaning':'XA','vietnamese_meaning':'xe, xe hơi','example':'xe, xe hơi訓読み','search_type':'1','register_date':'43371.6021799768'}</v>
      </c>
    </row>
  </sheetData>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0B3E-919A-F840-B085-512389E0E839}">
  <dimension ref="A1:D24"/>
  <sheetViews>
    <sheetView workbookViewId="0">
      <selection activeCell="D2" sqref="D2"/>
    </sheetView>
  </sheetViews>
  <sheetFormatPr baseColWidth="10" defaultRowHeight="20"/>
  <cols>
    <col min="1" max="1" width="16.7109375" bestFit="1" customWidth="1"/>
    <col min="2" max="2" width="18.5703125" bestFit="1" customWidth="1"/>
  </cols>
  <sheetData>
    <row r="1" spans="1:4">
      <c r="A1" s="1" t="s">
        <v>492</v>
      </c>
      <c r="B1" s="1" t="s">
        <v>376</v>
      </c>
    </row>
    <row r="2" spans="1:4">
      <c r="A2" s="6" t="s">
        <v>497</v>
      </c>
      <c r="B2" s="9" t="s">
        <v>469</v>
      </c>
      <c r="D2" t="str">
        <f>"{'kanji_beginner_id': '"&amp;A2&amp;"','kanji_vietnamese_id':'"&amp;B2&amp;"'}"</f>
        <v>{'kanji_beginner_id': '2e2053ae','kanji_vietnamese_id':'232acfc1'}</v>
      </c>
    </row>
    <row r="3" spans="1:4">
      <c r="A3" s="6" t="s">
        <v>498</v>
      </c>
      <c r="B3" s="9" t="s">
        <v>470</v>
      </c>
      <c r="D3" t="str">
        <f t="shared" ref="D3:D24" si="0">"{'kanji_beginner_id': '"&amp;A3&amp;"','kanji_vietnamese_id':'"&amp;B3&amp;"'}"</f>
        <v>{'kanji_beginner_id': '9ced36d1','kanji_vietnamese_id':'9733e9d6'}</v>
      </c>
    </row>
    <row r="4" spans="1:4">
      <c r="A4" s="6" t="s">
        <v>499</v>
      </c>
      <c r="B4" s="9" t="s">
        <v>471</v>
      </c>
      <c r="D4" t="str">
        <f t="shared" si="0"/>
        <v>{'kanji_beginner_id': '3bb5e12a','kanji_vietnamese_id':'c2b45d99'}</v>
      </c>
    </row>
    <row r="5" spans="1:4">
      <c r="A5" s="6" t="s">
        <v>500</v>
      </c>
      <c r="B5" s="9" t="s">
        <v>472</v>
      </c>
      <c r="D5" t="str">
        <f t="shared" si="0"/>
        <v>{'kanji_beginner_id': '70725a36','kanji_vietnamese_id':'97f9c041'}</v>
      </c>
    </row>
    <row r="6" spans="1:4">
      <c r="A6" s="6" t="s">
        <v>501</v>
      </c>
      <c r="B6" s="9" t="s">
        <v>473</v>
      </c>
      <c r="D6" t="str">
        <f t="shared" si="0"/>
        <v>{'kanji_beginner_id': '400886d3','kanji_vietnamese_id':'a93da180'}</v>
      </c>
    </row>
    <row r="7" spans="1:4">
      <c r="A7" s="6" t="s">
        <v>502</v>
      </c>
      <c r="B7" s="9" t="s">
        <v>474</v>
      </c>
      <c r="D7" t="str">
        <f t="shared" si="0"/>
        <v>{'kanji_beginner_id': 'b82f10db','kanji_vietnamese_id':'ee58ca50'}</v>
      </c>
    </row>
    <row r="8" spans="1:4">
      <c r="A8" s="6" t="s">
        <v>503</v>
      </c>
      <c r="B8" s="9" t="s">
        <v>475</v>
      </c>
      <c r="D8" t="str">
        <f t="shared" si="0"/>
        <v>{'kanji_beginner_id': '205fb352','kanji_vietnamese_id':'51f84dbd'}</v>
      </c>
    </row>
    <row r="9" spans="1:4">
      <c r="A9" s="6" t="s">
        <v>504</v>
      </c>
      <c r="B9" s="9" t="s">
        <v>476</v>
      </c>
      <c r="D9" t="str">
        <f t="shared" si="0"/>
        <v>{'kanji_beginner_id': '18bd0b36','kanji_vietnamese_id':'9dab8f3d'}</v>
      </c>
    </row>
    <row r="10" spans="1:4">
      <c r="A10" s="6" t="s">
        <v>505</v>
      </c>
      <c r="B10" s="9" t="s">
        <v>477</v>
      </c>
      <c r="D10" t="str">
        <f t="shared" si="0"/>
        <v>{'kanji_beginner_id': '5948aa93','kanji_vietnamese_id':'340abf30'}</v>
      </c>
    </row>
    <row r="11" spans="1:4">
      <c r="A11" s="6" t="s">
        <v>506</v>
      </c>
      <c r="B11" s="9" t="s">
        <v>478</v>
      </c>
      <c r="D11" t="str">
        <f t="shared" si="0"/>
        <v>{'kanji_beginner_id': '74bc504d','kanji_vietnamese_id':'39bccb90'}</v>
      </c>
    </row>
    <row r="12" spans="1:4">
      <c r="A12" s="6" t="s">
        <v>507</v>
      </c>
      <c r="B12" s="9" t="s">
        <v>479</v>
      </c>
      <c r="D12" t="str">
        <f t="shared" si="0"/>
        <v>{'kanji_beginner_id': 'dbdf2a63','kanji_vietnamese_id':'37920a19'}</v>
      </c>
    </row>
    <row r="13" spans="1:4">
      <c r="A13" s="6" t="s">
        <v>508</v>
      </c>
      <c r="B13" s="9" t="s">
        <v>480</v>
      </c>
      <c r="D13" t="str">
        <f t="shared" si="0"/>
        <v>{'kanji_beginner_id': '473fed08','kanji_vietnamese_id':'9262495e'}</v>
      </c>
    </row>
    <row r="14" spans="1:4">
      <c r="A14" s="6" t="s">
        <v>509</v>
      </c>
      <c r="B14" s="9" t="s">
        <v>481</v>
      </c>
      <c r="D14" t="str">
        <f t="shared" si="0"/>
        <v>{'kanji_beginner_id': '3c9393df','kanji_vietnamese_id':'36da2655'}</v>
      </c>
    </row>
    <row r="15" spans="1:4">
      <c r="A15" s="6" t="s">
        <v>510</v>
      </c>
      <c r="B15" s="9" t="s">
        <v>482</v>
      </c>
      <c r="D15" t="str">
        <f t="shared" si="0"/>
        <v>{'kanji_beginner_id': 'd643dcb1','kanji_vietnamese_id':'a1fead2e'}</v>
      </c>
    </row>
    <row r="16" spans="1:4">
      <c r="A16" s="6" t="s">
        <v>511</v>
      </c>
      <c r="B16" s="9" t="s">
        <v>483</v>
      </c>
      <c r="D16" t="str">
        <f t="shared" si="0"/>
        <v>{'kanji_beginner_id': '079708aa','kanji_vietnamese_id':'2e6ce4d1'}</v>
      </c>
    </row>
    <row r="17" spans="1:4">
      <c r="A17" s="6" t="s">
        <v>512</v>
      </c>
      <c r="B17" s="9" t="s">
        <v>484</v>
      </c>
      <c r="D17" t="str">
        <f t="shared" si="0"/>
        <v>{'kanji_beginner_id': 'abf2e790','kanji_vietnamese_id':'e2c9b242'}</v>
      </c>
    </row>
    <row r="18" spans="1:4">
      <c r="A18" s="6" t="s">
        <v>513</v>
      </c>
      <c r="B18" s="9" t="s">
        <v>485</v>
      </c>
      <c r="D18" t="str">
        <f t="shared" si="0"/>
        <v>{'kanji_beginner_id': 'ed1f9ec0','kanji_vietnamese_id':'7e2962ea'}</v>
      </c>
    </row>
    <row r="19" spans="1:4">
      <c r="A19" s="6" t="s">
        <v>514</v>
      </c>
      <c r="B19" s="9" t="s">
        <v>486</v>
      </c>
      <c r="D19" t="str">
        <f t="shared" si="0"/>
        <v>{'kanji_beginner_id': '33fb4c9b','kanji_vietnamese_id':'038da753'}</v>
      </c>
    </row>
    <row r="20" spans="1:4">
      <c r="A20" s="6" t="s">
        <v>515</v>
      </c>
      <c r="B20" s="9" t="s">
        <v>487</v>
      </c>
      <c r="D20" t="str">
        <f t="shared" si="0"/>
        <v>{'kanji_beginner_id': '61410bf5','kanji_vietnamese_id':'85d13649'}</v>
      </c>
    </row>
    <row r="21" spans="1:4">
      <c r="A21" s="6" t="s">
        <v>516</v>
      </c>
      <c r="B21" s="9" t="s">
        <v>488</v>
      </c>
      <c r="D21" t="str">
        <f t="shared" si="0"/>
        <v>{'kanji_beginner_id': 'dd665809','kanji_vietnamese_id':'7a3d6236'}</v>
      </c>
    </row>
    <row r="22" spans="1:4">
      <c r="A22" s="6" t="s">
        <v>517</v>
      </c>
      <c r="B22" s="9" t="s">
        <v>489</v>
      </c>
      <c r="D22" t="str">
        <f t="shared" si="0"/>
        <v>{'kanji_beginner_id': '1d143c3d','kanji_vietnamese_id':'cef18b5f'}</v>
      </c>
    </row>
    <row r="23" spans="1:4">
      <c r="A23" s="6" t="s">
        <v>518</v>
      </c>
      <c r="B23" s="9" t="s">
        <v>490</v>
      </c>
      <c r="D23" t="str">
        <f t="shared" si="0"/>
        <v>{'kanji_beginner_id': '2aaa2aad','kanji_vietnamese_id':'a46015bf'}</v>
      </c>
    </row>
    <row r="24" spans="1:4">
      <c r="A24" s="6" t="s">
        <v>519</v>
      </c>
      <c r="B24" s="9" t="s">
        <v>491</v>
      </c>
      <c r="D24" t="str">
        <f t="shared" si="0"/>
        <v>{'kanji_beginner_id': '4544242a','kanji_vietnamese_id':'4ed18831'}</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2923-11B3-D84C-8FD1-3697587C4563}">
  <dimension ref="A1:D24"/>
  <sheetViews>
    <sheetView topLeftCell="E1" zoomScale="91" workbookViewId="0">
      <selection activeCell="K21" sqref="K21"/>
    </sheetView>
  </sheetViews>
  <sheetFormatPr baseColWidth="10" defaultRowHeight="20"/>
  <cols>
    <col min="1" max="1" width="20.42578125" bestFit="1" customWidth="1"/>
    <col min="2" max="2" width="18.5703125" bestFit="1" customWidth="1"/>
  </cols>
  <sheetData>
    <row r="1" spans="1:4">
      <c r="A1" s="1" t="s">
        <v>629</v>
      </c>
      <c r="B1" s="1" t="s">
        <v>376</v>
      </c>
    </row>
    <row r="2" spans="1:4">
      <c r="A2" s="6" t="s">
        <v>630</v>
      </c>
      <c r="B2" s="2" t="s">
        <v>606</v>
      </c>
      <c r="D2" t="str">
        <f>"{'kanji_intermediate_id': '"&amp;A2&amp;"','kanji_vietnamese_id':'"&amp;B2&amp;"'}"</f>
        <v>{'kanji_intermediate_id': 'f1596783','kanji_vietnamese_id':'4a3763b2'}</v>
      </c>
    </row>
    <row r="3" spans="1:4">
      <c r="A3" s="6" t="s">
        <v>631</v>
      </c>
      <c r="B3" s="2" t="s">
        <v>607</v>
      </c>
      <c r="D3" t="str">
        <f t="shared" ref="D3:D24" si="0">"{'kanji_intermediate_id': '"&amp;A3&amp;"','kanji_vietnamese_id':'"&amp;B3&amp;"'}"</f>
        <v>{'kanji_intermediate_id': 'd2b05c43','kanji_vietnamese_id':'2edc760a'}</v>
      </c>
    </row>
    <row r="4" spans="1:4">
      <c r="A4" s="6" t="s">
        <v>632</v>
      </c>
      <c r="B4" s="2" t="s">
        <v>608</v>
      </c>
      <c r="D4" t="str">
        <f t="shared" si="0"/>
        <v>{'kanji_intermediate_id': 'd4378710','kanji_vietnamese_id':'f29e7cb6'}</v>
      </c>
    </row>
    <row r="5" spans="1:4">
      <c r="A5" s="6">
        <v>37531606</v>
      </c>
      <c r="B5" s="2" t="s">
        <v>609</v>
      </c>
      <c r="D5" t="str">
        <f t="shared" si="0"/>
        <v>{'kanji_intermediate_id': '37531606','kanji_vietnamese_id':'51f71482'}</v>
      </c>
    </row>
    <row r="6" spans="1:4">
      <c r="A6" s="6" t="s">
        <v>633</v>
      </c>
      <c r="B6" s="2" t="s">
        <v>610</v>
      </c>
      <c r="D6" t="str">
        <f t="shared" si="0"/>
        <v>{'kanji_intermediate_id': 'e5a40fe0','kanji_vietnamese_id':'397c4fb3'}</v>
      </c>
    </row>
    <row r="7" spans="1:4">
      <c r="A7" s="6" t="s">
        <v>634</v>
      </c>
      <c r="B7" s="2" t="s">
        <v>611</v>
      </c>
      <c r="D7" t="str">
        <f t="shared" si="0"/>
        <v>{'kanji_intermediate_id': '72a16fb1','kanji_vietnamese_id':'b128ac2f'}</v>
      </c>
    </row>
    <row r="8" spans="1:4">
      <c r="A8" s="6" t="s">
        <v>635</v>
      </c>
      <c r="B8" s="2" t="s">
        <v>612</v>
      </c>
      <c r="D8" t="str">
        <f t="shared" si="0"/>
        <v>{'kanji_intermediate_id': 'c2b402ef','kanji_vietnamese_id':'7de9d3f8'}</v>
      </c>
    </row>
    <row r="9" spans="1:4">
      <c r="A9" s="6" t="s">
        <v>636</v>
      </c>
      <c r="B9" s="2" t="s">
        <v>613</v>
      </c>
      <c r="D9" t="str">
        <f t="shared" si="0"/>
        <v>{'kanji_intermediate_id': '6baa6b15','kanji_vietnamese_id':'4728b2ac'}</v>
      </c>
    </row>
    <row r="10" spans="1:4">
      <c r="A10" s="6" t="s">
        <v>637</v>
      </c>
      <c r="B10" s="2" t="s">
        <v>614</v>
      </c>
      <c r="D10" t="str">
        <f t="shared" si="0"/>
        <v>{'kanji_intermediate_id': '7f762851','kanji_vietnamese_id':'329d4e11'}</v>
      </c>
    </row>
    <row r="11" spans="1:4">
      <c r="A11" s="6" t="s">
        <v>638</v>
      </c>
      <c r="B11" s="2" t="s">
        <v>615</v>
      </c>
      <c r="D11" t="str">
        <f t="shared" si="0"/>
        <v>{'kanji_intermediate_id': 'f5b1a824','kanji_vietnamese_id':'c087cf3d'}</v>
      </c>
    </row>
    <row r="12" spans="1:4">
      <c r="A12" s="6" t="s">
        <v>639</v>
      </c>
      <c r="B12" s="2" t="s">
        <v>616</v>
      </c>
      <c r="D12" t="str">
        <f t="shared" si="0"/>
        <v>{'kanji_intermediate_id': '7f2ad83d','kanji_vietnamese_id':'691860d1'}</v>
      </c>
    </row>
    <row r="13" spans="1:4">
      <c r="A13" s="6" t="s">
        <v>640</v>
      </c>
      <c r="B13" s="2" t="s">
        <v>617</v>
      </c>
      <c r="D13" t="str">
        <f t="shared" si="0"/>
        <v>{'kanji_intermediate_id': 'a3bdd6e2','kanji_vietnamese_id':'26ffc4ce'}</v>
      </c>
    </row>
    <row r="14" spans="1:4">
      <c r="A14" s="6" t="s">
        <v>641</v>
      </c>
      <c r="B14" s="2" t="s">
        <v>618</v>
      </c>
      <c r="D14" t="str">
        <f t="shared" si="0"/>
        <v>{'kanji_intermediate_id': '700272d5','kanji_vietnamese_id':'240099a8'}</v>
      </c>
    </row>
    <row r="15" spans="1:4">
      <c r="A15" s="6" t="s">
        <v>642</v>
      </c>
      <c r="B15" s="2" t="s">
        <v>619</v>
      </c>
      <c r="D15" t="str">
        <f t="shared" si="0"/>
        <v>{'kanji_intermediate_id': 'd833f957','kanji_vietnamese_id':'8667f48d'}</v>
      </c>
    </row>
    <row r="16" spans="1:4">
      <c r="A16" s="6" t="s">
        <v>643</v>
      </c>
      <c r="B16" s="2" t="s">
        <v>620</v>
      </c>
      <c r="D16" t="str">
        <f t="shared" si="0"/>
        <v>{'kanji_intermediate_id': 'e701c8a1','kanji_vietnamese_id':'0bd11c60'}</v>
      </c>
    </row>
    <row r="17" spans="1:4">
      <c r="A17" s="6" t="s">
        <v>644</v>
      </c>
      <c r="B17" s="2" t="s">
        <v>621</v>
      </c>
      <c r="D17" t="str">
        <f t="shared" si="0"/>
        <v>{'kanji_intermediate_id': 'a7b8439e','kanji_vietnamese_id':'d69216a0'}</v>
      </c>
    </row>
    <row r="18" spans="1:4">
      <c r="A18" s="6" t="s">
        <v>645</v>
      </c>
      <c r="B18" s="2" t="s">
        <v>622</v>
      </c>
      <c r="D18" t="str">
        <f t="shared" si="0"/>
        <v>{'kanji_intermediate_id': 'c6e82616','kanji_vietnamese_id':'1d1ecc2a'}</v>
      </c>
    </row>
    <row r="19" spans="1:4">
      <c r="A19" s="6" t="s">
        <v>646</v>
      </c>
      <c r="B19" s="2" t="s">
        <v>623</v>
      </c>
      <c r="D19" t="str">
        <f t="shared" si="0"/>
        <v>{'kanji_intermediate_id': '7e53436a','kanji_vietnamese_id':'8fcb1a27'}</v>
      </c>
    </row>
    <row r="20" spans="1:4">
      <c r="A20" s="6" t="s">
        <v>647</v>
      </c>
      <c r="B20" s="2" t="s">
        <v>624</v>
      </c>
      <c r="D20" t="str">
        <f t="shared" si="0"/>
        <v>{'kanji_intermediate_id': '1f8aad92','kanji_vietnamese_id':'d9867c9f'}</v>
      </c>
    </row>
    <row r="21" spans="1:4">
      <c r="A21" s="6" t="s">
        <v>648</v>
      </c>
      <c r="B21" s="2" t="s">
        <v>625</v>
      </c>
      <c r="D21" t="str">
        <f t="shared" si="0"/>
        <v>{'kanji_intermediate_id': '9493c346','kanji_vietnamese_id':'6b2fcb5d'}</v>
      </c>
    </row>
    <row r="22" spans="1:4">
      <c r="A22" s="6" t="s">
        <v>649</v>
      </c>
      <c r="B22" s="2" t="s">
        <v>626</v>
      </c>
      <c r="D22" t="str">
        <f t="shared" si="0"/>
        <v>{'kanji_intermediate_id': 'aac41095','kanji_vietnamese_id':'2005f930'}</v>
      </c>
    </row>
    <row r="23" spans="1:4">
      <c r="A23" s="6" t="s">
        <v>650</v>
      </c>
      <c r="B23" s="2" t="s">
        <v>627</v>
      </c>
      <c r="D23" t="str">
        <f t="shared" si="0"/>
        <v>{'kanji_intermediate_id': 'c6c2baa4','kanji_vietnamese_id':'fdcd01bb'}</v>
      </c>
    </row>
    <row r="24" spans="1:4">
      <c r="A24" s="6" t="s">
        <v>651</v>
      </c>
      <c r="B24" s="2" t="s">
        <v>628</v>
      </c>
      <c r="D24" t="str">
        <f t="shared" si="0"/>
        <v>{'kanji_intermediate_id': '4e962695','kanji_vietnamese_id':'bffca733'}</v>
      </c>
    </row>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094E-F3C2-C04B-9235-5380CC07DBD7}">
  <dimension ref="A1:D24"/>
  <sheetViews>
    <sheetView workbookViewId="0">
      <selection activeCell="D2" sqref="D2"/>
    </sheetView>
  </sheetViews>
  <sheetFormatPr baseColWidth="10" defaultRowHeight="20"/>
  <cols>
    <col min="1" max="1" width="16.7109375" bestFit="1" customWidth="1"/>
  </cols>
  <sheetData>
    <row r="1" spans="1:4">
      <c r="A1" s="1" t="s">
        <v>757</v>
      </c>
      <c r="B1" s="1" t="s">
        <v>376</v>
      </c>
    </row>
    <row r="2" spans="1:4">
      <c r="A2" s="2" t="s">
        <v>758</v>
      </c>
      <c r="B2" s="2" t="s">
        <v>654</v>
      </c>
      <c r="D2" t="str">
        <f>"{'kanji_intermediate_id': '"&amp;A2&amp;"','kanji_vietnamese_id':'"&amp;B2&amp;"'}"</f>
        <v>{'kanji_intermediate_id': 'c2eec8a2','kanji_vietnamese_id':'f5897f52'}</v>
      </c>
    </row>
    <row r="3" spans="1:4">
      <c r="A3" s="2" t="s">
        <v>759</v>
      </c>
      <c r="B3" s="2" t="s">
        <v>655</v>
      </c>
      <c r="D3" t="str">
        <f t="shared" ref="D3:D24" si="0">"{'kanji_intermediate_id': '"&amp;A3&amp;"','kanji_vietnamese_id':'"&amp;B3&amp;"'}"</f>
        <v>{'kanji_intermediate_id': 'eb1780e0','kanji_vietnamese_id':'6985f388'}</v>
      </c>
    </row>
    <row r="4" spans="1:4">
      <c r="A4" s="2" t="s">
        <v>760</v>
      </c>
      <c r="B4" s="2" t="s">
        <v>656</v>
      </c>
      <c r="D4" t="str">
        <f t="shared" si="0"/>
        <v>{'kanji_intermediate_id': 'cb269aef','kanji_vietnamese_id':'8756d752'}</v>
      </c>
    </row>
    <row r="5" spans="1:4">
      <c r="A5" s="2" t="s">
        <v>761</v>
      </c>
      <c r="B5" s="2" t="s">
        <v>657</v>
      </c>
      <c r="D5" t="str">
        <f t="shared" si="0"/>
        <v>{'kanji_intermediate_id': '14e4eb71','kanji_vietnamese_id':'0e0b056f'}</v>
      </c>
    </row>
    <row r="6" spans="1:4">
      <c r="A6" s="2" t="s">
        <v>762</v>
      </c>
      <c r="B6" s="2" t="s">
        <v>658</v>
      </c>
      <c r="D6" t="str">
        <f t="shared" si="0"/>
        <v>{'kanji_intermediate_id': '0cc5bb09','kanji_vietnamese_id':'86c76233'}</v>
      </c>
    </row>
    <row r="7" spans="1:4">
      <c r="A7" s="2" t="s">
        <v>763</v>
      </c>
      <c r="B7" s="2" t="s">
        <v>659</v>
      </c>
      <c r="D7" t="str">
        <f t="shared" si="0"/>
        <v>{'kanji_intermediate_id': '08b45441','kanji_vietnamese_id':'cd9372c5'}</v>
      </c>
    </row>
    <row r="8" spans="1:4">
      <c r="A8" s="2" t="s">
        <v>764</v>
      </c>
      <c r="B8" s="2" t="s">
        <v>660</v>
      </c>
      <c r="D8" t="str">
        <f t="shared" si="0"/>
        <v>{'kanji_intermediate_id': 'f2b30273','kanji_vietnamese_id':'0b01c7d5'}</v>
      </c>
    </row>
    <row r="9" spans="1:4">
      <c r="A9" s="2" t="s">
        <v>765</v>
      </c>
      <c r="B9" s="2" t="s">
        <v>661</v>
      </c>
      <c r="D9" t="str">
        <f t="shared" si="0"/>
        <v>{'kanji_intermediate_id': '9fd73f6b','kanji_vietnamese_id':'e712bff1'}</v>
      </c>
    </row>
    <row r="10" spans="1:4">
      <c r="A10" s="2" t="s">
        <v>766</v>
      </c>
      <c r="B10" s="2" t="s">
        <v>662</v>
      </c>
      <c r="D10" t="str">
        <f t="shared" si="0"/>
        <v>{'kanji_intermediate_id': '3f0847c1','kanji_vietnamese_id':'8e22b50b'}</v>
      </c>
    </row>
    <row r="11" spans="1:4">
      <c r="A11" s="2" t="s">
        <v>767</v>
      </c>
      <c r="B11" s="2" t="s">
        <v>663</v>
      </c>
      <c r="D11" t="str">
        <f t="shared" si="0"/>
        <v>{'kanji_intermediate_id': '82cc77c7','kanji_vietnamese_id':'4680b150'}</v>
      </c>
    </row>
    <row r="12" spans="1:4">
      <c r="A12" s="2" t="s">
        <v>768</v>
      </c>
      <c r="B12" s="2" t="s">
        <v>664</v>
      </c>
      <c r="D12" t="str">
        <f t="shared" si="0"/>
        <v>{'kanji_intermediate_id': '006d7b47','kanji_vietnamese_id':'0e171a21'}</v>
      </c>
    </row>
    <row r="13" spans="1:4">
      <c r="A13" s="2" t="s">
        <v>769</v>
      </c>
      <c r="B13" s="2" t="s">
        <v>665</v>
      </c>
      <c r="D13" t="str">
        <f t="shared" si="0"/>
        <v>{'kanji_intermediate_id': 'af264ebf','kanji_vietnamese_id':'106c96b6'}</v>
      </c>
    </row>
    <row r="14" spans="1:4">
      <c r="A14" s="2" t="s">
        <v>770</v>
      </c>
      <c r="B14" s="2" t="s">
        <v>666</v>
      </c>
      <c r="D14" t="str">
        <f t="shared" si="0"/>
        <v>{'kanji_intermediate_id': 'f0fb187e','kanji_vietnamese_id':'95fdb989'}</v>
      </c>
    </row>
    <row r="15" spans="1:4">
      <c r="A15" s="2" t="s">
        <v>771</v>
      </c>
      <c r="B15" s="2" t="s">
        <v>667</v>
      </c>
      <c r="D15" t="str">
        <f t="shared" si="0"/>
        <v>{'kanji_intermediate_id': '1e492529','kanji_vietnamese_id':'f1507b46'}</v>
      </c>
    </row>
    <row r="16" spans="1:4">
      <c r="A16" s="2" t="s">
        <v>772</v>
      </c>
      <c r="B16" s="2" t="s">
        <v>668</v>
      </c>
      <c r="D16" t="str">
        <f t="shared" si="0"/>
        <v>{'kanji_intermediate_id': '229e2266','kanji_vietnamese_id':'b2d52eb2'}</v>
      </c>
    </row>
    <row r="17" spans="1:4">
      <c r="A17" s="2" t="s">
        <v>773</v>
      </c>
      <c r="B17" s="2" t="s">
        <v>669</v>
      </c>
      <c r="D17" t="str">
        <f t="shared" si="0"/>
        <v>{'kanji_intermediate_id': '7ebe4223','kanji_vietnamese_id':'a16ecc8e'}</v>
      </c>
    </row>
    <row r="18" spans="1:4">
      <c r="A18" s="2" t="s">
        <v>774</v>
      </c>
      <c r="B18" s="2" t="s">
        <v>670</v>
      </c>
      <c r="D18" t="str">
        <f t="shared" si="0"/>
        <v>{'kanji_intermediate_id': '0c7a0bd3','kanji_vietnamese_id':'42450ea0'}</v>
      </c>
    </row>
    <row r="19" spans="1:4">
      <c r="A19" s="2" t="s">
        <v>775</v>
      </c>
      <c r="B19" s="2" t="s">
        <v>671</v>
      </c>
      <c r="D19" t="str">
        <f t="shared" si="0"/>
        <v>{'kanji_intermediate_id': '4874a9fd','kanji_vietnamese_id':'f7219824'}</v>
      </c>
    </row>
    <row r="20" spans="1:4">
      <c r="A20" s="2" t="s">
        <v>776</v>
      </c>
      <c r="B20" s="2" t="s">
        <v>672</v>
      </c>
      <c r="D20" t="str">
        <f t="shared" si="0"/>
        <v>{'kanji_intermediate_id': 'ce2c73cd','kanji_vietnamese_id':'a88d4cbe'}</v>
      </c>
    </row>
    <row r="21" spans="1:4">
      <c r="A21" s="2" t="s">
        <v>777</v>
      </c>
      <c r="B21" s="2" t="s">
        <v>673</v>
      </c>
      <c r="D21" t="str">
        <f t="shared" si="0"/>
        <v>{'kanji_intermediate_id': 'be6488f3','kanji_vietnamese_id':'aa378b26'}</v>
      </c>
    </row>
    <row r="22" spans="1:4">
      <c r="A22" s="2" t="s">
        <v>778</v>
      </c>
      <c r="B22" s="2" t="s">
        <v>674</v>
      </c>
      <c r="D22" t="str">
        <f t="shared" si="0"/>
        <v>{'kanji_intermediate_id': '6391e570','kanji_vietnamese_id':'4d22ce36'}</v>
      </c>
    </row>
    <row r="23" spans="1:4">
      <c r="A23" s="2" t="s">
        <v>779</v>
      </c>
      <c r="B23" s="2" t="s">
        <v>675</v>
      </c>
      <c r="D23" t="str">
        <f t="shared" si="0"/>
        <v>{'kanji_intermediate_id': 'c915101b','kanji_vietnamese_id':'9fe7cd60'}</v>
      </c>
    </row>
    <row r="24" spans="1:4">
      <c r="A24" s="2" t="s">
        <v>780</v>
      </c>
      <c r="B24" s="2" t="s">
        <v>676</v>
      </c>
      <c r="D24" t="str">
        <f t="shared" si="0"/>
        <v>{'kanji_intermediate_id': '60d56d6c','kanji_vietnamese_id':'f99ff121'}</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63E39-1A3C-E84A-B2A7-16423164DA4A}">
  <dimension ref="A1:H4"/>
  <sheetViews>
    <sheetView zoomScaleNormal="100" workbookViewId="0">
      <selection activeCell="H2" sqref="H2"/>
    </sheetView>
  </sheetViews>
  <sheetFormatPr baseColWidth="10" defaultRowHeight="20"/>
  <cols>
    <col min="4" max="5" width="15.5703125" bestFit="1" customWidth="1"/>
  </cols>
  <sheetData>
    <row r="1" spans="1:8">
      <c r="A1" s="1" t="s">
        <v>781</v>
      </c>
      <c r="B1" s="1" t="s">
        <v>782</v>
      </c>
      <c r="C1" s="1" t="s">
        <v>783</v>
      </c>
      <c r="D1" s="1" t="s">
        <v>496</v>
      </c>
      <c r="E1" s="1" t="s">
        <v>784</v>
      </c>
      <c r="F1" s="14" t="s">
        <v>785</v>
      </c>
    </row>
    <row r="2" spans="1:8">
      <c r="A2" s="6" t="s">
        <v>786</v>
      </c>
      <c r="B2" t="s">
        <v>789</v>
      </c>
      <c r="C2" t="s">
        <v>789</v>
      </c>
      <c r="D2" s="8">
        <f ca="1">NOW()</f>
        <v>43371.60217997685</v>
      </c>
      <c r="E2" s="8">
        <f ca="1">NOW()</f>
        <v>43371.60217997685</v>
      </c>
      <c r="F2">
        <v>1</v>
      </c>
      <c r="H2" t="str">
        <f ca="1">"{'user_id': '"&amp;A2&amp;"','user_name':'"&amp;B2&amp;"','password':'"&amp;C2&amp;"','create_date':'"&amp;D2&amp;"','update_date':'"&amp;E2&amp;"','status':'"&amp;F2&amp;"'}"</f>
        <v>{'user_id': '9250c432','user_name':'hien','password':'hien','create_date':'43371.6021799768','update_date':'43371.6021799768','status':'1'}</v>
      </c>
    </row>
    <row r="3" spans="1:8">
      <c r="A3" s="6" t="s">
        <v>787</v>
      </c>
      <c r="B3" t="s">
        <v>790</v>
      </c>
      <c r="C3" t="s">
        <v>790</v>
      </c>
      <c r="D3" s="8">
        <f ca="1">NOW()</f>
        <v>43371.60217997685</v>
      </c>
      <c r="E3" s="8">
        <f ca="1">NOW()</f>
        <v>43371.60217997685</v>
      </c>
      <c r="F3">
        <v>1</v>
      </c>
      <c r="H3" t="str">
        <f t="shared" ref="H3:H4" ca="1" si="0">"{'user_id': '"&amp;A3&amp;"','user_name':'"&amp;B3&amp;"','password':'"&amp;C3&amp;"','create_date':'"&amp;D3&amp;"','update_date':'"&amp;E3&amp;"','status':'"&amp;F3&amp;"'}"</f>
        <v>{'user_id': '9895b656','user_name':'hope','password':'hope','create_date':'43371.6021799768','update_date':'43371.6021799768','status':'1'}</v>
      </c>
    </row>
    <row r="4" spans="1:8">
      <c r="A4" s="6" t="s">
        <v>788</v>
      </c>
      <c r="B4" t="s">
        <v>791</v>
      </c>
      <c r="C4" t="s">
        <v>791</v>
      </c>
      <c r="D4" s="8">
        <f ca="1">NOW()</f>
        <v>43371.60217997685</v>
      </c>
      <c r="E4" s="8">
        <f ca="1">NOW()</f>
        <v>43371.60217997685</v>
      </c>
      <c r="F4">
        <v>0</v>
      </c>
      <c r="H4" t="str">
        <f t="shared" ca="1" si="0"/>
        <v>{'user_id': 'b524ebba','user_name':'keep','password':'keep','create_date':'43371.6021799768','update_date':'43371.6021799768','status':'0'}</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15</vt:i4>
      </vt:variant>
    </vt:vector>
  </HeadingPairs>
  <TitlesOfParts>
    <vt:vector size="15" baseType="lpstr">
      <vt:lpstr>VOCABULARY_VIETNAMESE</vt:lpstr>
      <vt:lpstr>VOCABULARY_BEGINNER</vt:lpstr>
      <vt:lpstr>VOCABULARY_INTERMEDIATE</vt:lpstr>
      <vt:lpstr>VOCABULARY_ADVANCED</vt:lpstr>
      <vt:lpstr>KANJI_VIETNAMESE</vt:lpstr>
      <vt:lpstr>KANJI_BEGINNER</vt:lpstr>
      <vt:lpstr>KANJI_INTERMEDIATE</vt:lpstr>
      <vt:lpstr>KANJI_ADVANCED</vt:lpstr>
      <vt:lpstr>USERS</vt:lpstr>
      <vt:lpstr>COMMENT</vt:lpstr>
      <vt:lpstr>BOOKS</vt:lpstr>
      <vt:lpstr>BOOKS_RANKING</vt:lpstr>
      <vt:lpstr>ACCESS</vt:lpstr>
      <vt:lpstr>ACCESS_DETAILS</vt:lpstr>
      <vt:lpstr>SEARCH_RANKING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2018-09-27T00:43:09Z</dcterms:created>
  <dcterms:modified xsi:type="dcterms:W3CDTF">2018-09-28T05:29:49Z</dcterms:modified>
</cp:coreProperties>
</file>