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hoang_le_nottingham_ac_uk/Documents/LamLe_Phd/APS_VSS/"/>
    </mc:Choice>
  </mc:AlternateContent>
  <xr:revisionPtr revIDLastSave="2173" documentId="13_ncr:1_{81055AD5-C9E5-422F-B9DB-BC7D0C58BFBF}" xr6:coauthVersionLast="47" xr6:coauthVersionMax="47" xr10:uidLastSave="{027DD2D8-D510-4D8C-865A-75DFA9B52491}"/>
  <bookViews>
    <workbookView xWindow="-120" yWindow="-120" windowWidth="29040" windowHeight="17640" tabRatio="809" activeTab="3" xr2:uid="{00000000-000D-0000-FFFF-FFFF00000000}"/>
  </bookViews>
  <sheets>
    <sheet name="Section 5.2.1" sheetId="42" r:id="rId1"/>
    <sheet name="Section 5.2.2" sheetId="35" r:id="rId2"/>
    <sheet name="Section 5.3.1" sheetId="41" r:id="rId3"/>
    <sheet name="Section 5.3.2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1" l="1"/>
  <c r="I3" i="41"/>
  <c r="E3" i="41"/>
  <c r="F3" i="41"/>
  <c r="E4" i="41"/>
  <c r="F4" i="41"/>
  <c r="E5" i="41"/>
  <c r="F5" i="41"/>
  <c r="E6" i="41"/>
  <c r="F6" i="41"/>
  <c r="E7" i="41"/>
  <c r="F7" i="41"/>
  <c r="E8" i="41"/>
  <c r="F8" i="41"/>
  <c r="E9" i="41"/>
  <c r="F9" i="41"/>
  <c r="E10" i="41"/>
  <c r="F10" i="41"/>
  <c r="E11" i="41"/>
  <c r="F11" i="41"/>
  <c r="E12" i="41"/>
  <c r="F12" i="41"/>
  <c r="E13" i="41"/>
  <c r="F13" i="41"/>
  <c r="E14" i="41"/>
  <c r="F14" i="41"/>
  <c r="E15" i="41"/>
  <c r="F15" i="41"/>
  <c r="E16" i="41"/>
  <c r="F16" i="41"/>
  <c r="E17" i="41"/>
  <c r="F17" i="41"/>
  <c r="E18" i="41"/>
  <c r="F18" i="41"/>
  <c r="E19" i="41"/>
  <c r="F19" i="41"/>
  <c r="E20" i="41"/>
  <c r="F20" i="41"/>
  <c r="E21" i="41"/>
  <c r="F21" i="41"/>
  <c r="E22" i="41"/>
  <c r="F22" i="41"/>
  <c r="E23" i="41"/>
  <c r="F23" i="41"/>
  <c r="E24" i="41"/>
  <c r="F24" i="41"/>
  <c r="E25" i="41"/>
  <c r="F25" i="41"/>
  <c r="E26" i="41"/>
  <c r="F26" i="41"/>
  <c r="E27" i="41"/>
  <c r="F27" i="41"/>
  <c r="E28" i="41"/>
  <c r="F28" i="41"/>
  <c r="E29" i="41"/>
  <c r="F29" i="41"/>
  <c r="E30" i="41"/>
  <c r="F30" i="41"/>
  <c r="E31" i="41"/>
  <c r="F31" i="41"/>
  <c r="E32" i="41"/>
  <c r="F32" i="41"/>
  <c r="E33" i="41"/>
  <c r="F33" i="41"/>
  <c r="E34" i="41"/>
  <c r="F34" i="41"/>
  <c r="E35" i="41"/>
  <c r="F35" i="41"/>
  <c r="E36" i="41"/>
  <c r="F36" i="41"/>
  <c r="E37" i="41"/>
  <c r="F37" i="41"/>
  <c r="E38" i="41"/>
  <c r="F38" i="41"/>
  <c r="E39" i="41"/>
  <c r="F39" i="41"/>
  <c r="E40" i="41"/>
  <c r="F40" i="41"/>
  <c r="E41" i="41"/>
  <c r="F41" i="41"/>
  <c r="F2" i="41"/>
  <c r="E2" i="41"/>
  <c r="E47" i="41"/>
  <c r="F47" i="41"/>
  <c r="E48" i="41"/>
  <c r="F48" i="41"/>
  <c r="E49" i="41"/>
  <c r="F49" i="41"/>
  <c r="E50" i="41"/>
  <c r="F50" i="41"/>
  <c r="E51" i="41"/>
  <c r="F51" i="41"/>
  <c r="E52" i="41"/>
  <c r="F52" i="41"/>
  <c r="E53" i="41"/>
  <c r="F53" i="41"/>
  <c r="E54" i="41"/>
  <c r="F54" i="41"/>
  <c r="E55" i="41"/>
  <c r="F55" i="41"/>
  <c r="E56" i="41"/>
  <c r="F56" i="41"/>
  <c r="E57" i="41"/>
  <c r="F57" i="41"/>
  <c r="E58" i="41"/>
  <c r="F58" i="41"/>
  <c r="E59" i="41"/>
  <c r="F59" i="41"/>
  <c r="E60" i="41"/>
  <c r="F60" i="41"/>
  <c r="E61" i="41"/>
  <c r="F61" i="41"/>
  <c r="E62" i="41"/>
  <c r="F62" i="41"/>
  <c r="F46" i="41"/>
  <c r="E46" i="41"/>
  <c r="D43" i="41"/>
  <c r="B67" i="24"/>
  <c r="B44" i="24"/>
  <c r="R6" i="24"/>
  <c r="S6" i="24"/>
  <c r="T6" i="24"/>
  <c r="Q6" i="24"/>
  <c r="L6" i="24"/>
  <c r="M6" i="24"/>
  <c r="N6" i="24"/>
  <c r="K6" i="24"/>
  <c r="D67" i="24"/>
  <c r="D44" i="24"/>
  <c r="T4" i="35"/>
  <c r="T49" i="35"/>
  <c r="AA4" i="35"/>
  <c r="W4" i="35"/>
  <c r="U4" i="35"/>
  <c r="AC65" i="35"/>
  <c r="AB65" i="35"/>
  <c r="AA65" i="35"/>
  <c r="Y65" i="35"/>
  <c r="X65" i="35"/>
  <c r="W65" i="35"/>
  <c r="V65" i="35"/>
  <c r="U65" i="35"/>
  <c r="T65" i="35"/>
  <c r="AC64" i="35"/>
  <c r="AB64" i="35"/>
  <c r="AA64" i="35"/>
  <c r="Y64" i="35"/>
  <c r="X64" i="35"/>
  <c r="W64" i="35"/>
  <c r="V64" i="35"/>
  <c r="U64" i="35"/>
  <c r="T64" i="35"/>
  <c r="AC63" i="35"/>
  <c r="AB63" i="35"/>
  <c r="AA63" i="35"/>
  <c r="Y63" i="35"/>
  <c r="X63" i="35"/>
  <c r="W63" i="35"/>
  <c r="V63" i="35"/>
  <c r="U63" i="35"/>
  <c r="T63" i="35"/>
  <c r="AC62" i="35"/>
  <c r="AB62" i="35"/>
  <c r="AA62" i="35"/>
  <c r="Y62" i="35"/>
  <c r="X62" i="35"/>
  <c r="W62" i="35"/>
  <c r="V62" i="35"/>
  <c r="U62" i="35"/>
  <c r="T62" i="35"/>
  <c r="AC61" i="35"/>
  <c r="AB61" i="35"/>
  <c r="AA61" i="35"/>
  <c r="Y61" i="35"/>
  <c r="X61" i="35"/>
  <c r="W61" i="35"/>
  <c r="V61" i="35"/>
  <c r="U61" i="35"/>
  <c r="T61" i="35"/>
  <c r="AC60" i="35"/>
  <c r="AB60" i="35"/>
  <c r="AA60" i="35"/>
  <c r="Y60" i="35"/>
  <c r="X60" i="35"/>
  <c r="W60" i="35"/>
  <c r="V60" i="35"/>
  <c r="U60" i="35"/>
  <c r="T60" i="35"/>
  <c r="AC59" i="35"/>
  <c r="AB59" i="35"/>
  <c r="AA59" i="35"/>
  <c r="Y59" i="35"/>
  <c r="X59" i="35"/>
  <c r="W59" i="35"/>
  <c r="V59" i="35"/>
  <c r="U59" i="35"/>
  <c r="T59" i="35"/>
  <c r="AC58" i="35"/>
  <c r="AB58" i="35"/>
  <c r="AA58" i="35"/>
  <c r="Y58" i="35"/>
  <c r="X58" i="35"/>
  <c r="W58" i="35"/>
  <c r="V58" i="35"/>
  <c r="U58" i="35"/>
  <c r="T58" i="35"/>
  <c r="AC57" i="35"/>
  <c r="AB57" i="35"/>
  <c r="AA57" i="35"/>
  <c r="Y57" i="35"/>
  <c r="X57" i="35"/>
  <c r="W57" i="35"/>
  <c r="V57" i="35"/>
  <c r="U57" i="35"/>
  <c r="T57" i="35"/>
  <c r="AC56" i="35"/>
  <c r="AB56" i="35"/>
  <c r="AA56" i="35"/>
  <c r="Y56" i="35"/>
  <c r="X56" i="35"/>
  <c r="W56" i="35"/>
  <c r="V56" i="35"/>
  <c r="U56" i="35"/>
  <c r="T56" i="35"/>
  <c r="AC55" i="35"/>
  <c r="AB55" i="35"/>
  <c r="AA55" i="35"/>
  <c r="Y55" i="35"/>
  <c r="X55" i="35"/>
  <c r="W55" i="35"/>
  <c r="V55" i="35"/>
  <c r="U55" i="35"/>
  <c r="T55" i="35"/>
  <c r="AC54" i="35"/>
  <c r="AB54" i="35"/>
  <c r="AA54" i="35"/>
  <c r="Y54" i="35"/>
  <c r="X54" i="35"/>
  <c r="W54" i="35"/>
  <c r="V54" i="35"/>
  <c r="U54" i="35"/>
  <c r="T54" i="35"/>
  <c r="AC53" i="35"/>
  <c r="AB53" i="35"/>
  <c r="AA53" i="35"/>
  <c r="Y53" i="35"/>
  <c r="X53" i="35"/>
  <c r="W53" i="35"/>
  <c r="V53" i="35"/>
  <c r="U53" i="35"/>
  <c r="T53" i="35"/>
  <c r="AC52" i="35"/>
  <c r="AB52" i="35"/>
  <c r="AA52" i="35"/>
  <c r="Y52" i="35"/>
  <c r="X52" i="35"/>
  <c r="W52" i="35"/>
  <c r="V52" i="35"/>
  <c r="U52" i="35"/>
  <c r="T52" i="35"/>
  <c r="AC51" i="35"/>
  <c r="AB51" i="35"/>
  <c r="AA51" i="35"/>
  <c r="Y51" i="35"/>
  <c r="X51" i="35"/>
  <c r="W51" i="35"/>
  <c r="V51" i="35"/>
  <c r="U51" i="35"/>
  <c r="T51" i="35"/>
  <c r="AC50" i="35"/>
  <c r="AB50" i="35"/>
  <c r="AA50" i="35"/>
  <c r="Y50" i="35"/>
  <c r="X50" i="35"/>
  <c r="W50" i="35"/>
  <c r="V50" i="35"/>
  <c r="U50" i="35"/>
  <c r="T50" i="35"/>
  <c r="AC49" i="35"/>
  <c r="AB49" i="35"/>
  <c r="AA49" i="35"/>
  <c r="Y49" i="35"/>
  <c r="X49" i="35"/>
  <c r="W49" i="35"/>
  <c r="V49" i="35"/>
  <c r="U49" i="35"/>
  <c r="Z45" i="35"/>
  <c r="AC43" i="35"/>
  <c r="AB43" i="35"/>
  <c r="AA43" i="35"/>
  <c r="Y43" i="35"/>
  <c r="X43" i="35"/>
  <c r="W43" i="35"/>
  <c r="V43" i="35"/>
  <c r="U43" i="35"/>
  <c r="T43" i="35"/>
  <c r="AC42" i="35"/>
  <c r="AB42" i="35"/>
  <c r="AA42" i="35"/>
  <c r="Y42" i="35"/>
  <c r="X42" i="35"/>
  <c r="W42" i="35"/>
  <c r="V42" i="35"/>
  <c r="U42" i="35"/>
  <c r="T42" i="35"/>
  <c r="AC41" i="35"/>
  <c r="AB41" i="35"/>
  <c r="AA41" i="35"/>
  <c r="Y41" i="35"/>
  <c r="X41" i="35"/>
  <c r="W41" i="35"/>
  <c r="V41" i="35"/>
  <c r="U41" i="35"/>
  <c r="T41" i="35"/>
  <c r="AC40" i="35"/>
  <c r="AB40" i="35"/>
  <c r="AA40" i="35"/>
  <c r="Y40" i="35"/>
  <c r="X40" i="35"/>
  <c r="W40" i="35"/>
  <c r="V40" i="35"/>
  <c r="U40" i="35"/>
  <c r="T40" i="35"/>
  <c r="AC39" i="35"/>
  <c r="AB39" i="35"/>
  <c r="AA39" i="35"/>
  <c r="Y39" i="35"/>
  <c r="X39" i="35"/>
  <c r="W39" i="35"/>
  <c r="V39" i="35"/>
  <c r="U39" i="35"/>
  <c r="T39" i="35"/>
  <c r="AC38" i="35"/>
  <c r="AB38" i="35"/>
  <c r="AA38" i="35"/>
  <c r="Y38" i="35"/>
  <c r="X38" i="35"/>
  <c r="W38" i="35"/>
  <c r="V38" i="35"/>
  <c r="U38" i="35"/>
  <c r="T38" i="35"/>
  <c r="AC37" i="35"/>
  <c r="AB37" i="35"/>
  <c r="AA37" i="35"/>
  <c r="Y37" i="35"/>
  <c r="X37" i="35"/>
  <c r="W37" i="35"/>
  <c r="V37" i="35"/>
  <c r="U37" i="35"/>
  <c r="T37" i="35"/>
  <c r="AC36" i="35"/>
  <c r="AB36" i="35"/>
  <c r="AA36" i="35"/>
  <c r="Y36" i="35"/>
  <c r="X36" i="35"/>
  <c r="W36" i="35"/>
  <c r="V36" i="35"/>
  <c r="U36" i="35"/>
  <c r="T36" i="35"/>
  <c r="AC35" i="35"/>
  <c r="AB35" i="35"/>
  <c r="AA35" i="35"/>
  <c r="Y35" i="35"/>
  <c r="X35" i="35"/>
  <c r="W35" i="35"/>
  <c r="V35" i="35"/>
  <c r="U35" i="35"/>
  <c r="T35" i="35"/>
  <c r="AC34" i="35"/>
  <c r="AB34" i="35"/>
  <c r="AA34" i="35"/>
  <c r="Y34" i="35"/>
  <c r="X34" i="35"/>
  <c r="W34" i="35"/>
  <c r="V34" i="35"/>
  <c r="U34" i="35"/>
  <c r="T34" i="35"/>
  <c r="AC33" i="35"/>
  <c r="AB33" i="35"/>
  <c r="AA33" i="35"/>
  <c r="Y33" i="35"/>
  <c r="X33" i="35"/>
  <c r="W33" i="35"/>
  <c r="V33" i="35"/>
  <c r="U33" i="35"/>
  <c r="T33" i="35"/>
  <c r="AC32" i="35"/>
  <c r="AB32" i="35"/>
  <c r="AA32" i="35"/>
  <c r="Y32" i="35"/>
  <c r="X32" i="35"/>
  <c r="W32" i="35"/>
  <c r="V32" i="35"/>
  <c r="U32" i="35"/>
  <c r="T32" i="35"/>
  <c r="AC31" i="35"/>
  <c r="AB31" i="35"/>
  <c r="AA31" i="35"/>
  <c r="Y31" i="35"/>
  <c r="X31" i="35"/>
  <c r="W31" i="35"/>
  <c r="V31" i="35"/>
  <c r="U31" i="35"/>
  <c r="T31" i="35"/>
  <c r="AC30" i="35"/>
  <c r="AB30" i="35"/>
  <c r="AA30" i="35"/>
  <c r="Y30" i="35"/>
  <c r="X30" i="35"/>
  <c r="W30" i="35"/>
  <c r="V30" i="35"/>
  <c r="U30" i="35"/>
  <c r="T30" i="35"/>
  <c r="AC29" i="35"/>
  <c r="AB29" i="35"/>
  <c r="AA29" i="35"/>
  <c r="Y29" i="35"/>
  <c r="X29" i="35"/>
  <c r="W29" i="35"/>
  <c r="V29" i="35"/>
  <c r="U29" i="35"/>
  <c r="T29" i="35"/>
  <c r="AC28" i="35"/>
  <c r="AB28" i="35"/>
  <c r="AA28" i="35"/>
  <c r="Y28" i="35"/>
  <c r="X28" i="35"/>
  <c r="W28" i="35"/>
  <c r="V28" i="35"/>
  <c r="U28" i="35"/>
  <c r="T28" i="35"/>
  <c r="AC27" i="35"/>
  <c r="AB27" i="35"/>
  <c r="AA27" i="35"/>
  <c r="Y27" i="35"/>
  <c r="X27" i="35"/>
  <c r="W27" i="35"/>
  <c r="V27" i="35"/>
  <c r="U27" i="35"/>
  <c r="T27" i="35"/>
  <c r="AC26" i="35"/>
  <c r="AB26" i="35"/>
  <c r="AA26" i="35"/>
  <c r="Y26" i="35"/>
  <c r="X26" i="35"/>
  <c r="W26" i="35"/>
  <c r="V26" i="35"/>
  <c r="U26" i="35"/>
  <c r="T26" i="35"/>
  <c r="AC25" i="35"/>
  <c r="AB25" i="35"/>
  <c r="AA25" i="35"/>
  <c r="Y25" i="35"/>
  <c r="X25" i="35"/>
  <c r="W25" i="35"/>
  <c r="V25" i="35"/>
  <c r="U25" i="35"/>
  <c r="T25" i="35"/>
  <c r="AC24" i="35"/>
  <c r="AB24" i="35"/>
  <c r="AA24" i="35"/>
  <c r="Y24" i="35"/>
  <c r="X24" i="35"/>
  <c r="W24" i="35"/>
  <c r="V24" i="35"/>
  <c r="U24" i="35"/>
  <c r="T24" i="35"/>
  <c r="AC23" i="35"/>
  <c r="AB23" i="35"/>
  <c r="AA23" i="35"/>
  <c r="Y23" i="35"/>
  <c r="X23" i="35"/>
  <c r="W23" i="35"/>
  <c r="V23" i="35"/>
  <c r="U23" i="35"/>
  <c r="T23" i="35"/>
  <c r="AC22" i="35"/>
  <c r="AB22" i="35"/>
  <c r="AA22" i="35"/>
  <c r="Y22" i="35"/>
  <c r="X22" i="35"/>
  <c r="W22" i="35"/>
  <c r="V22" i="35"/>
  <c r="U22" i="35"/>
  <c r="T22" i="35"/>
  <c r="AC21" i="35"/>
  <c r="AB21" i="35"/>
  <c r="AA21" i="35"/>
  <c r="Y21" i="35"/>
  <c r="X21" i="35"/>
  <c r="W21" i="35"/>
  <c r="V21" i="35"/>
  <c r="U21" i="35"/>
  <c r="T21" i="35"/>
  <c r="AC20" i="35"/>
  <c r="AB20" i="35"/>
  <c r="AA20" i="35"/>
  <c r="Y20" i="35"/>
  <c r="X20" i="35"/>
  <c r="W20" i="35"/>
  <c r="V20" i="35"/>
  <c r="U20" i="35"/>
  <c r="T20" i="35"/>
  <c r="AC19" i="35"/>
  <c r="AB19" i="35"/>
  <c r="AA19" i="35"/>
  <c r="Y19" i="35"/>
  <c r="X19" i="35"/>
  <c r="W19" i="35"/>
  <c r="V19" i="35"/>
  <c r="U19" i="35"/>
  <c r="T19" i="35"/>
  <c r="AC18" i="35"/>
  <c r="AB18" i="35"/>
  <c r="AA18" i="35"/>
  <c r="Y18" i="35"/>
  <c r="X18" i="35"/>
  <c r="W18" i="35"/>
  <c r="V18" i="35"/>
  <c r="U18" i="35"/>
  <c r="T18" i="35"/>
  <c r="AC17" i="35"/>
  <c r="AB17" i="35"/>
  <c r="AA17" i="35"/>
  <c r="Y17" i="35"/>
  <c r="X17" i="35"/>
  <c r="W17" i="35"/>
  <c r="V17" i="35"/>
  <c r="U17" i="35"/>
  <c r="T17" i="35"/>
  <c r="AC16" i="35"/>
  <c r="AB16" i="35"/>
  <c r="AA16" i="35"/>
  <c r="Y16" i="35"/>
  <c r="X16" i="35"/>
  <c r="W16" i="35"/>
  <c r="V16" i="35"/>
  <c r="U16" i="35"/>
  <c r="T16" i="35"/>
  <c r="AC15" i="35"/>
  <c r="AB15" i="35"/>
  <c r="AA15" i="35"/>
  <c r="Y15" i="35"/>
  <c r="X15" i="35"/>
  <c r="W15" i="35"/>
  <c r="V15" i="35"/>
  <c r="U15" i="35"/>
  <c r="T15" i="35"/>
  <c r="AC14" i="35"/>
  <c r="AB14" i="35"/>
  <c r="AA14" i="35"/>
  <c r="Y14" i="35"/>
  <c r="X14" i="35"/>
  <c r="W14" i="35"/>
  <c r="V14" i="35"/>
  <c r="U14" i="35"/>
  <c r="T14" i="35"/>
  <c r="AC13" i="35"/>
  <c r="AB13" i="35"/>
  <c r="AA13" i="35"/>
  <c r="Y13" i="35"/>
  <c r="X13" i="35"/>
  <c r="W13" i="35"/>
  <c r="V13" i="35"/>
  <c r="U13" i="35"/>
  <c r="T13" i="35"/>
  <c r="AC12" i="35"/>
  <c r="AB12" i="35"/>
  <c r="AA12" i="35"/>
  <c r="Y12" i="35"/>
  <c r="X12" i="35"/>
  <c r="W12" i="35"/>
  <c r="V12" i="35"/>
  <c r="U12" i="35"/>
  <c r="T12" i="35"/>
  <c r="AC11" i="35"/>
  <c r="AB11" i="35"/>
  <c r="AA11" i="35"/>
  <c r="Y11" i="35"/>
  <c r="X11" i="35"/>
  <c r="W11" i="35"/>
  <c r="V11" i="35"/>
  <c r="U11" i="35"/>
  <c r="T11" i="35"/>
  <c r="AC10" i="35"/>
  <c r="AB10" i="35"/>
  <c r="AA10" i="35"/>
  <c r="Y10" i="35"/>
  <c r="X10" i="35"/>
  <c r="W10" i="35"/>
  <c r="V10" i="35"/>
  <c r="U10" i="35"/>
  <c r="T10" i="35"/>
  <c r="AC9" i="35"/>
  <c r="AB9" i="35"/>
  <c r="AA9" i="35"/>
  <c r="Y9" i="35"/>
  <c r="X9" i="35"/>
  <c r="W9" i="35"/>
  <c r="V9" i="35"/>
  <c r="U9" i="35"/>
  <c r="T9" i="35"/>
  <c r="AC8" i="35"/>
  <c r="AB8" i="35"/>
  <c r="AA8" i="35"/>
  <c r="Y8" i="35"/>
  <c r="X8" i="35"/>
  <c r="W8" i="35"/>
  <c r="V8" i="35"/>
  <c r="U8" i="35"/>
  <c r="T8" i="35"/>
  <c r="AC7" i="35"/>
  <c r="AB7" i="35"/>
  <c r="AA7" i="35"/>
  <c r="Y7" i="35"/>
  <c r="X7" i="35"/>
  <c r="W7" i="35"/>
  <c r="V7" i="35"/>
  <c r="U7" i="35"/>
  <c r="T7" i="35"/>
  <c r="AC6" i="35"/>
  <c r="AB6" i="35"/>
  <c r="AA6" i="35"/>
  <c r="Y6" i="35"/>
  <c r="X6" i="35"/>
  <c r="W6" i="35"/>
  <c r="V6" i="35"/>
  <c r="U6" i="35"/>
  <c r="T6" i="35"/>
  <c r="AC5" i="35"/>
  <c r="AB5" i="35"/>
  <c r="AA5" i="35"/>
  <c r="Y5" i="35"/>
  <c r="X5" i="35"/>
  <c r="W5" i="35"/>
  <c r="V5" i="35"/>
  <c r="U5" i="35"/>
  <c r="T5" i="35"/>
  <c r="AC4" i="35"/>
  <c r="AB4" i="35"/>
  <c r="Y4" i="35"/>
  <c r="X4" i="35"/>
  <c r="V4" i="35"/>
  <c r="I67" i="35"/>
  <c r="H67" i="35"/>
  <c r="I45" i="35"/>
  <c r="H45" i="35"/>
  <c r="R67" i="35"/>
  <c r="Q67" i="35"/>
  <c r="R45" i="35"/>
  <c r="Q45" i="35"/>
  <c r="AB50" i="42"/>
  <c r="AB51" i="42"/>
  <c r="AB52" i="42"/>
  <c r="AB53" i="42"/>
  <c r="AB54" i="42"/>
  <c r="AB55" i="42"/>
  <c r="AB56" i="42"/>
  <c r="AB57" i="42"/>
  <c r="AB58" i="42"/>
  <c r="AB59" i="42"/>
  <c r="AB60" i="42"/>
  <c r="AB61" i="42"/>
  <c r="AB62" i="42"/>
  <c r="AB63" i="42"/>
  <c r="AB64" i="42"/>
  <c r="AB65" i="42"/>
  <c r="AB49" i="42"/>
  <c r="AC49" i="42"/>
  <c r="AC67" i="42"/>
  <c r="AA67" i="42"/>
  <c r="AA49" i="42"/>
  <c r="S77" i="42"/>
  <c r="R77" i="42"/>
  <c r="Q77" i="42"/>
  <c r="AA50" i="42"/>
  <c r="T50" i="42"/>
  <c r="U50" i="42"/>
  <c r="V50" i="42"/>
  <c r="W50" i="42"/>
  <c r="X50" i="42"/>
  <c r="Y50" i="42"/>
  <c r="AC50" i="42"/>
  <c r="T51" i="42"/>
  <c r="U51" i="42"/>
  <c r="V51" i="42"/>
  <c r="W51" i="42"/>
  <c r="X51" i="42"/>
  <c r="Y51" i="42"/>
  <c r="AA51" i="42"/>
  <c r="AC51" i="42"/>
  <c r="T52" i="42"/>
  <c r="U52" i="42"/>
  <c r="V52" i="42"/>
  <c r="W52" i="42"/>
  <c r="X52" i="42"/>
  <c r="Y52" i="42"/>
  <c r="AA52" i="42"/>
  <c r="AC52" i="42"/>
  <c r="T53" i="42"/>
  <c r="U53" i="42"/>
  <c r="V53" i="42"/>
  <c r="W53" i="42"/>
  <c r="X53" i="42"/>
  <c r="Y53" i="42"/>
  <c r="AA53" i="42"/>
  <c r="AC53" i="42"/>
  <c r="T54" i="42"/>
  <c r="U54" i="42"/>
  <c r="V54" i="42"/>
  <c r="W54" i="42"/>
  <c r="X54" i="42"/>
  <c r="Y54" i="42"/>
  <c r="AA54" i="42"/>
  <c r="AC54" i="42"/>
  <c r="T55" i="42"/>
  <c r="U55" i="42"/>
  <c r="V55" i="42"/>
  <c r="W55" i="42"/>
  <c r="X55" i="42"/>
  <c r="Y55" i="42"/>
  <c r="AA55" i="42"/>
  <c r="AC55" i="42"/>
  <c r="T56" i="42"/>
  <c r="U56" i="42"/>
  <c r="V56" i="42"/>
  <c r="W56" i="42"/>
  <c r="X56" i="42"/>
  <c r="Y56" i="42"/>
  <c r="AA56" i="42"/>
  <c r="AC56" i="42"/>
  <c r="T57" i="42"/>
  <c r="U57" i="42"/>
  <c r="V57" i="42"/>
  <c r="W57" i="42"/>
  <c r="X57" i="42"/>
  <c r="Y57" i="42"/>
  <c r="AA57" i="42"/>
  <c r="AC57" i="42"/>
  <c r="T58" i="42"/>
  <c r="U58" i="42"/>
  <c r="V58" i="42"/>
  <c r="W58" i="42"/>
  <c r="X58" i="42"/>
  <c r="Y58" i="42"/>
  <c r="AA58" i="42"/>
  <c r="AC58" i="42"/>
  <c r="T59" i="42"/>
  <c r="U59" i="42"/>
  <c r="V59" i="42"/>
  <c r="W59" i="42"/>
  <c r="X59" i="42"/>
  <c r="Y59" i="42"/>
  <c r="AA59" i="42"/>
  <c r="AC59" i="42"/>
  <c r="T60" i="42"/>
  <c r="U60" i="42"/>
  <c r="V60" i="42"/>
  <c r="W60" i="42"/>
  <c r="X60" i="42"/>
  <c r="Y60" i="42"/>
  <c r="AA60" i="42"/>
  <c r="AC60" i="42"/>
  <c r="T61" i="42"/>
  <c r="U61" i="42"/>
  <c r="V61" i="42"/>
  <c r="W61" i="42"/>
  <c r="X61" i="42"/>
  <c r="Y61" i="42"/>
  <c r="AA61" i="42"/>
  <c r="AC61" i="42"/>
  <c r="T62" i="42"/>
  <c r="U62" i="42"/>
  <c r="V62" i="42"/>
  <c r="W62" i="42"/>
  <c r="X62" i="42"/>
  <c r="Y62" i="42"/>
  <c r="AA62" i="42"/>
  <c r="AC62" i="42"/>
  <c r="T63" i="42"/>
  <c r="U63" i="42"/>
  <c r="V63" i="42"/>
  <c r="W63" i="42"/>
  <c r="X63" i="42"/>
  <c r="Y63" i="42"/>
  <c r="AA63" i="42"/>
  <c r="AC63" i="42"/>
  <c r="T64" i="42"/>
  <c r="U64" i="42"/>
  <c r="V64" i="42"/>
  <c r="W64" i="42"/>
  <c r="X64" i="42"/>
  <c r="Y64" i="42"/>
  <c r="AA64" i="42"/>
  <c r="AC64" i="42"/>
  <c r="T65" i="42"/>
  <c r="U65" i="42"/>
  <c r="V65" i="42"/>
  <c r="W65" i="42"/>
  <c r="X65" i="42"/>
  <c r="Y65" i="42"/>
  <c r="AA65" i="42"/>
  <c r="AC65" i="42"/>
  <c r="Y49" i="42"/>
  <c r="X49" i="42"/>
  <c r="W49" i="42"/>
  <c r="V49" i="42"/>
  <c r="U49" i="42"/>
  <c r="T49" i="42"/>
  <c r="AA41" i="42"/>
  <c r="T5" i="42"/>
  <c r="U5" i="42"/>
  <c r="V5" i="42"/>
  <c r="W5" i="42"/>
  <c r="X5" i="42"/>
  <c r="Y5" i="42"/>
  <c r="AA5" i="42"/>
  <c r="AB5" i="42"/>
  <c r="AC5" i="42"/>
  <c r="T6" i="42"/>
  <c r="U6" i="42"/>
  <c r="V6" i="42"/>
  <c r="W6" i="42"/>
  <c r="X6" i="42"/>
  <c r="Y6" i="42"/>
  <c r="AA6" i="42"/>
  <c r="AB6" i="42"/>
  <c r="AC6" i="42"/>
  <c r="T7" i="42"/>
  <c r="U7" i="42"/>
  <c r="V7" i="42"/>
  <c r="W7" i="42"/>
  <c r="X7" i="42"/>
  <c r="Y7" i="42"/>
  <c r="AA7" i="42"/>
  <c r="AB7" i="42"/>
  <c r="AC7" i="42"/>
  <c r="T8" i="42"/>
  <c r="U8" i="42"/>
  <c r="V8" i="42"/>
  <c r="W8" i="42"/>
  <c r="X8" i="42"/>
  <c r="Y8" i="42"/>
  <c r="AA8" i="42"/>
  <c r="AB8" i="42"/>
  <c r="AC8" i="42"/>
  <c r="T9" i="42"/>
  <c r="U9" i="42"/>
  <c r="V9" i="42"/>
  <c r="W9" i="42"/>
  <c r="X9" i="42"/>
  <c r="Y9" i="42"/>
  <c r="AA9" i="42"/>
  <c r="AB9" i="42"/>
  <c r="AC9" i="42"/>
  <c r="T10" i="42"/>
  <c r="U10" i="42"/>
  <c r="V10" i="42"/>
  <c r="W10" i="42"/>
  <c r="X10" i="42"/>
  <c r="Y10" i="42"/>
  <c r="AA10" i="42"/>
  <c r="AB10" i="42"/>
  <c r="AC10" i="42"/>
  <c r="T11" i="42"/>
  <c r="U11" i="42"/>
  <c r="V11" i="42"/>
  <c r="W11" i="42"/>
  <c r="X11" i="42"/>
  <c r="Y11" i="42"/>
  <c r="AA11" i="42"/>
  <c r="AB11" i="42"/>
  <c r="AC11" i="42"/>
  <c r="T12" i="42"/>
  <c r="U12" i="42"/>
  <c r="V12" i="42"/>
  <c r="W12" i="42"/>
  <c r="X12" i="42"/>
  <c r="Y12" i="42"/>
  <c r="AA12" i="42"/>
  <c r="AB12" i="42"/>
  <c r="AC12" i="42"/>
  <c r="T13" i="42"/>
  <c r="U13" i="42"/>
  <c r="V13" i="42"/>
  <c r="W13" i="42"/>
  <c r="X13" i="42"/>
  <c r="Y13" i="42"/>
  <c r="AA13" i="42"/>
  <c r="AB13" i="42"/>
  <c r="AC13" i="42"/>
  <c r="T14" i="42"/>
  <c r="U14" i="42"/>
  <c r="V14" i="42"/>
  <c r="W14" i="42"/>
  <c r="X14" i="42"/>
  <c r="Y14" i="42"/>
  <c r="AA14" i="42"/>
  <c r="AB14" i="42"/>
  <c r="AC14" i="42"/>
  <c r="T15" i="42"/>
  <c r="U15" i="42"/>
  <c r="V15" i="42"/>
  <c r="W15" i="42"/>
  <c r="X15" i="42"/>
  <c r="Y15" i="42"/>
  <c r="AA15" i="42"/>
  <c r="AB15" i="42"/>
  <c r="AC15" i="42"/>
  <c r="T16" i="42"/>
  <c r="U16" i="42"/>
  <c r="V16" i="42"/>
  <c r="W16" i="42"/>
  <c r="X16" i="42"/>
  <c r="Y16" i="42"/>
  <c r="AA16" i="42"/>
  <c r="AB16" i="42"/>
  <c r="AC16" i="42"/>
  <c r="T17" i="42"/>
  <c r="U17" i="42"/>
  <c r="V17" i="42"/>
  <c r="W17" i="42"/>
  <c r="X17" i="42"/>
  <c r="Y17" i="42"/>
  <c r="AA17" i="42"/>
  <c r="AB17" i="42"/>
  <c r="AC17" i="42"/>
  <c r="T18" i="42"/>
  <c r="U18" i="42"/>
  <c r="V18" i="42"/>
  <c r="W18" i="42"/>
  <c r="X18" i="42"/>
  <c r="Y18" i="42"/>
  <c r="AA18" i="42"/>
  <c r="AB18" i="42"/>
  <c r="AC18" i="42"/>
  <c r="T19" i="42"/>
  <c r="U19" i="42"/>
  <c r="V19" i="42"/>
  <c r="W19" i="42"/>
  <c r="X19" i="42"/>
  <c r="Y19" i="42"/>
  <c r="AA19" i="42"/>
  <c r="AB19" i="42"/>
  <c r="AC19" i="42"/>
  <c r="T20" i="42"/>
  <c r="U20" i="42"/>
  <c r="V20" i="42"/>
  <c r="W20" i="42"/>
  <c r="X20" i="42"/>
  <c r="Y20" i="42"/>
  <c r="AA20" i="42"/>
  <c r="AB20" i="42"/>
  <c r="AC20" i="42"/>
  <c r="T21" i="42"/>
  <c r="U21" i="42"/>
  <c r="V21" i="42"/>
  <c r="W21" i="42"/>
  <c r="X21" i="42"/>
  <c r="Y21" i="42"/>
  <c r="AA21" i="42"/>
  <c r="AB21" i="42"/>
  <c r="AC21" i="42"/>
  <c r="T22" i="42"/>
  <c r="U22" i="42"/>
  <c r="V22" i="42"/>
  <c r="W22" i="42"/>
  <c r="X22" i="42"/>
  <c r="Y22" i="42"/>
  <c r="AA22" i="42"/>
  <c r="AB22" i="42"/>
  <c r="AC22" i="42"/>
  <c r="T23" i="42"/>
  <c r="U23" i="42"/>
  <c r="V23" i="42"/>
  <c r="W23" i="42"/>
  <c r="X23" i="42"/>
  <c r="Y23" i="42"/>
  <c r="AA23" i="42"/>
  <c r="AB23" i="42"/>
  <c r="AC23" i="42"/>
  <c r="T24" i="42"/>
  <c r="U24" i="42"/>
  <c r="V24" i="42"/>
  <c r="W24" i="42"/>
  <c r="X24" i="42"/>
  <c r="Y24" i="42"/>
  <c r="AA24" i="42"/>
  <c r="AB24" i="42"/>
  <c r="AC24" i="42"/>
  <c r="T25" i="42"/>
  <c r="U25" i="42"/>
  <c r="V25" i="42"/>
  <c r="W25" i="42"/>
  <c r="X25" i="42"/>
  <c r="Y25" i="42"/>
  <c r="AA25" i="42"/>
  <c r="AB25" i="42"/>
  <c r="AC25" i="42"/>
  <c r="T26" i="42"/>
  <c r="U26" i="42"/>
  <c r="V26" i="42"/>
  <c r="W26" i="42"/>
  <c r="X26" i="42"/>
  <c r="Y26" i="42"/>
  <c r="AA26" i="42"/>
  <c r="AB26" i="42"/>
  <c r="AC26" i="42"/>
  <c r="T27" i="42"/>
  <c r="U27" i="42"/>
  <c r="V27" i="42"/>
  <c r="W27" i="42"/>
  <c r="X27" i="42"/>
  <c r="Y27" i="42"/>
  <c r="AA27" i="42"/>
  <c r="AB27" i="42"/>
  <c r="AC27" i="42"/>
  <c r="T28" i="42"/>
  <c r="U28" i="42"/>
  <c r="V28" i="42"/>
  <c r="W28" i="42"/>
  <c r="X28" i="42"/>
  <c r="Y28" i="42"/>
  <c r="AA28" i="42"/>
  <c r="AB28" i="42"/>
  <c r="AC28" i="42"/>
  <c r="T29" i="42"/>
  <c r="U29" i="42"/>
  <c r="V29" i="42"/>
  <c r="W29" i="42"/>
  <c r="X29" i="42"/>
  <c r="Y29" i="42"/>
  <c r="AA29" i="42"/>
  <c r="AB29" i="42"/>
  <c r="AC29" i="42"/>
  <c r="T30" i="42"/>
  <c r="U30" i="42"/>
  <c r="V30" i="42"/>
  <c r="W30" i="42"/>
  <c r="X30" i="42"/>
  <c r="Y30" i="42"/>
  <c r="AA30" i="42"/>
  <c r="AB30" i="42"/>
  <c r="AC30" i="42"/>
  <c r="T31" i="42"/>
  <c r="U31" i="42"/>
  <c r="V31" i="42"/>
  <c r="W31" i="42"/>
  <c r="X31" i="42"/>
  <c r="Y31" i="42"/>
  <c r="AA31" i="42"/>
  <c r="AB31" i="42"/>
  <c r="AC31" i="42"/>
  <c r="T32" i="42"/>
  <c r="U32" i="42"/>
  <c r="V32" i="42"/>
  <c r="W32" i="42"/>
  <c r="X32" i="42"/>
  <c r="Y32" i="42"/>
  <c r="AA32" i="42"/>
  <c r="AB32" i="42"/>
  <c r="AC32" i="42"/>
  <c r="T33" i="42"/>
  <c r="U33" i="42"/>
  <c r="V33" i="42"/>
  <c r="W33" i="42"/>
  <c r="X33" i="42"/>
  <c r="Y33" i="42"/>
  <c r="AA33" i="42"/>
  <c r="AB33" i="42"/>
  <c r="AC33" i="42"/>
  <c r="T34" i="42"/>
  <c r="U34" i="42"/>
  <c r="V34" i="42"/>
  <c r="W34" i="42"/>
  <c r="X34" i="42"/>
  <c r="Y34" i="42"/>
  <c r="AA34" i="42"/>
  <c r="AB34" i="42"/>
  <c r="AC34" i="42"/>
  <c r="T35" i="42"/>
  <c r="U35" i="42"/>
  <c r="V35" i="42"/>
  <c r="W35" i="42"/>
  <c r="X35" i="42"/>
  <c r="Y35" i="42"/>
  <c r="AA35" i="42"/>
  <c r="AB35" i="42"/>
  <c r="AC35" i="42"/>
  <c r="T36" i="42"/>
  <c r="U36" i="42"/>
  <c r="V36" i="42"/>
  <c r="W36" i="42"/>
  <c r="X36" i="42"/>
  <c r="Y36" i="42"/>
  <c r="AA36" i="42"/>
  <c r="AB36" i="42"/>
  <c r="AC36" i="42"/>
  <c r="T37" i="42"/>
  <c r="U37" i="42"/>
  <c r="V37" i="42"/>
  <c r="W37" i="42"/>
  <c r="X37" i="42"/>
  <c r="Y37" i="42"/>
  <c r="AA37" i="42"/>
  <c r="AB37" i="42"/>
  <c r="AC37" i="42"/>
  <c r="T38" i="42"/>
  <c r="U38" i="42"/>
  <c r="V38" i="42"/>
  <c r="W38" i="42"/>
  <c r="X38" i="42"/>
  <c r="Y38" i="42"/>
  <c r="AA38" i="42"/>
  <c r="AB38" i="42"/>
  <c r="AC38" i="42"/>
  <c r="T39" i="42"/>
  <c r="U39" i="42"/>
  <c r="V39" i="42"/>
  <c r="W39" i="42"/>
  <c r="X39" i="42"/>
  <c r="Y39" i="42"/>
  <c r="AA39" i="42"/>
  <c r="AB39" i="42"/>
  <c r="AC39" i="42"/>
  <c r="T40" i="42"/>
  <c r="U40" i="42"/>
  <c r="V40" i="42"/>
  <c r="W40" i="42"/>
  <c r="X40" i="42"/>
  <c r="Y40" i="42"/>
  <c r="AA40" i="42"/>
  <c r="AB40" i="42"/>
  <c r="AC40" i="42"/>
  <c r="T41" i="42"/>
  <c r="U41" i="42"/>
  <c r="V41" i="42"/>
  <c r="W41" i="42"/>
  <c r="X41" i="42"/>
  <c r="Y41" i="42"/>
  <c r="AB41" i="42"/>
  <c r="AC41" i="42"/>
  <c r="T42" i="42"/>
  <c r="U42" i="42"/>
  <c r="V42" i="42"/>
  <c r="W42" i="42"/>
  <c r="X42" i="42"/>
  <c r="Y42" i="42"/>
  <c r="AA42" i="42"/>
  <c r="AB42" i="42"/>
  <c r="AC42" i="42"/>
  <c r="T43" i="42"/>
  <c r="U43" i="42"/>
  <c r="V43" i="42"/>
  <c r="W43" i="42"/>
  <c r="X43" i="42"/>
  <c r="Y43" i="42"/>
  <c r="AA43" i="42"/>
  <c r="AB43" i="42"/>
  <c r="AC43" i="42"/>
  <c r="Y4" i="42"/>
  <c r="W4" i="42"/>
  <c r="X4" i="42"/>
  <c r="AC4" i="42"/>
  <c r="AB4" i="42"/>
  <c r="AA4" i="42"/>
  <c r="R45" i="42"/>
  <c r="Q45" i="42"/>
  <c r="H45" i="42"/>
  <c r="I45" i="42"/>
  <c r="W45" i="35" l="1"/>
  <c r="Y45" i="35"/>
  <c r="T45" i="35"/>
  <c r="AA67" i="35"/>
  <c r="U67" i="35"/>
  <c r="V45" i="35"/>
  <c r="X67" i="35"/>
  <c r="V67" i="35"/>
  <c r="U45" i="35"/>
  <c r="W67" i="35"/>
  <c r="X45" i="35"/>
  <c r="Y67" i="35"/>
  <c r="T67" i="35"/>
  <c r="AA45" i="35"/>
  <c r="AB67" i="35"/>
  <c r="AC45" i="35"/>
  <c r="AC67" i="35"/>
  <c r="AB45" i="35"/>
  <c r="V4" i="42" l="1"/>
  <c r="U4" i="42"/>
  <c r="T4" i="42"/>
  <c r="C67" i="42"/>
  <c r="B67" i="42"/>
  <c r="C45" i="42"/>
  <c r="B45" i="42"/>
  <c r="L67" i="42"/>
  <c r="K67" i="42"/>
  <c r="L45" i="42"/>
  <c r="K45" i="42"/>
  <c r="T45" i="42" l="1"/>
  <c r="T67" i="42"/>
  <c r="U45" i="42"/>
  <c r="U67" i="42"/>
  <c r="V45" i="42"/>
  <c r="V67" i="42"/>
  <c r="Z45" i="42"/>
  <c r="R67" i="42"/>
  <c r="Q67" i="42"/>
  <c r="P67" i="42"/>
  <c r="O67" i="42"/>
  <c r="N67" i="42"/>
  <c r="M67" i="42"/>
  <c r="I67" i="42"/>
  <c r="H67" i="42"/>
  <c r="G67" i="42"/>
  <c r="F67" i="42"/>
  <c r="E67" i="42"/>
  <c r="D67" i="42"/>
  <c r="P45" i="42"/>
  <c r="O45" i="42"/>
  <c r="G45" i="42"/>
  <c r="F45" i="42"/>
  <c r="W45" i="42" l="1"/>
  <c r="Y45" i="42"/>
  <c r="Y67" i="42"/>
  <c r="AB45" i="42"/>
  <c r="AA45" i="42"/>
  <c r="AC45" i="42"/>
  <c r="X45" i="42"/>
  <c r="X67" i="42"/>
  <c r="AB67" i="42"/>
  <c r="W67" i="42"/>
  <c r="T5" i="24" l="1"/>
  <c r="S5" i="24"/>
  <c r="R5" i="24"/>
  <c r="Q5" i="24"/>
  <c r="N5" i="24"/>
  <c r="M5" i="24"/>
  <c r="L5" i="24"/>
  <c r="K5" i="24"/>
  <c r="D64" i="41"/>
  <c r="B64" i="41"/>
  <c r="F43" i="41"/>
  <c r="E43" i="41"/>
  <c r="C43" i="41"/>
  <c r="B43" i="41"/>
  <c r="C67" i="24"/>
  <c r="G67" i="24"/>
  <c r="F67" i="24"/>
  <c r="E67" i="24"/>
  <c r="G44" i="24"/>
  <c r="F44" i="24"/>
  <c r="E44" i="24"/>
  <c r="P67" i="35"/>
  <c r="O67" i="35"/>
  <c r="N67" i="35"/>
  <c r="M67" i="35"/>
  <c r="L67" i="35"/>
  <c r="K67" i="35"/>
  <c r="G67" i="35"/>
  <c r="F67" i="35"/>
  <c r="E67" i="35"/>
  <c r="D67" i="35"/>
  <c r="C67" i="35"/>
  <c r="B67" i="35"/>
  <c r="P45" i="35"/>
  <c r="O45" i="35"/>
  <c r="N45" i="35"/>
  <c r="M45" i="35"/>
  <c r="L45" i="35"/>
  <c r="K45" i="35"/>
  <c r="G45" i="35"/>
  <c r="F45" i="35"/>
  <c r="E45" i="35"/>
  <c r="D45" i="35"/>
  <c r="C45" i="35"/>
  <c r="B45" i="35"/>
  <c r="E64" i="41" l="1"/>
  <c r="C64" i="41"/>
  <c r="F64" i="41"/>
</calcChain>
</file>

<file path=xl/sharedStrings.xml><?xml version="1.0" encoding="utf-8"?>
<sst xmlns="http://schemas.openxmlformats.org/spreadsheetml/2006/main" count="461" uniqueCount="119">
  <si>
    <t>Average</t>
  </si>
  <si>
    <t>Acc</t>
  </si>
  <si>
    <t>TEST</t>
  </si>
  <si>
    <t>Titanic</t>
  </si>
  <si>
    <t>Segment</t>
  </si>
  <si>
    <t>Splice</t>
  </si>
  <si>
    <t>Chess</t>
  </si>
  <si>
    <t>Abalone</t>
  </si>
  <si>
    <t>Spambase</t>
  </si>
  <si>
    <t>Banana</t>
  </si>
  <si>
    <t>Page-blocks</t>
  </si>
  <si>
    <t>Texture</t>
  </si>
  <si>
    <t>Satimage</t>
  </si>
  <si>
    <t>Thyroid</t>
  </si>
  <si>
    <t>Twonorm</t>
  </si>
  <si>
    <t>Penbased</t>
  </si>
  <si>
    <t>Magic</t>
  </si>
  <si>
    <t>Nursery</t>
  </si>
  <si>
    <t>Phoneme</t>
  </si>
  <si>
    <t>Medium datasets</t>
  </si>
  <si>
    <t>Small datasets</t>
  </si>
  <si>
    <t>Appendicitis</t>
  </si>
  <si>
    <t>Australian</t>
  </si>
  <si>
    <t>Bands</t>
  </si>
  <si>
    <t>Bupa</t>
  </si>
  <si>
    <t>Car</t>
  </si>
  <si>
    <t>Cleveland</t>
  </si>
  <si>
    <t>Contraceptive</t>
  </si>
  <si>
    <t>Dermatology</t>
  </si>
  <si>
    <t>Ecoli</t>
  </si>
  <si>
    <t>Flare-solar</t>
  </si>
  <si>
    <t>German</t>
  </si>
  <si>
    <t>Glass</t>
  </si>
  <si>
    <t>Haberman</t>
  </si>
  <si>
    <t>Hayes-roth</t>
  </si>
  <si>
    <t>Heart</t>
  </si>
  <si>
    <t>Hepatitis</t>
  </si>
  <si>
    <t>Housevotes</t>
  </si>
  <si>
    <t>Iris</t>
  </si>
  <si>
    <t>Led7digit</t>
  </si>
  <si>
    <t>Mammographic</t>
  </si>
  <si>
    <t>Monks</t>
  </si>
  <si>
    <t>Movement_libras</t>
  </si>
  <si>
    <t>Newthyroid</t>
  </si>
  <si>
    <t>Pima</t>
  </si>
  <si>
    <t>Saheart</t>
  </si>
  <si>
    <t>Sonar</t>
  </si>
  <si>
    <t>Tae</t>
  </si>
  <si>
    <t>Tic-tac-toe</t>
  </si>
  <si>
    <t>Vehicle</t>
  </si>
  <si>
    <t>Vowel</t>
  </si>
  <si>
    <t>Wine</t>
  </si>
  <si>
    <t>Wisconsin</t>
  </si>
  <si>
    <t>Yeast</t>
  </si>
  <si>
    <t>Zoo</t>
  </si>
  <si>
    <t>Crx</t>
  </si>
  <si>
    <t>Ring</t>
  </si>
  <si>
    <t>Bre</t>
  </si>
  <si>
    <t>Lym</t>
  </si>
  <si>
    <t>Spectfheart</t>
  </si>
  <si>
    <t>Aut</t>
  </si>
  <si>
    <t>Bal</t>
  </si>
  <si>
    <t>SPMS-ALS</t>
  </si>
  <si>
    <t>SSMA-SFLSDE</t>
  </si>
  <si>
    <t>SSMA-SPMS-ALS</t>
  </si>
  <si>
    <t>TRAINING</t>
  </si>
  <si>
    <t>Samples</t>
  </si>
  <si>
    <t>Avg</t>
  </si>
  <si>
    <t>APS_VSS</t>
  </si>
  <si>
    <t>Autos</t>
  </si>
  <si>
    <t>Balance</t>
  </si>
  <si>
    <t>Breast</t>
  </si>
  <si>
    <t>Lymphography</t>
  </si>
  <si>
    <t>Spectheart</t>
  </si>
  <si>
    <t>Dataset</t>
  </si>
  <si>
    <t>%Red_SSMA</t>
  </si>
  <si>
    <t>Marketing</t>
  </si>
  <si>
    <t>Std</t>
  </si>
  <si>
    <t>SSMA_RS</t>
  </si>
  <si>
    <t>Time(s)</t>
  </si>
  <si>
    <t>SSMA-LSHADE</t>
  </si>
  <si>
    <t>crx</t>
  </si>
  <si>
    <t>APS-VSS</t>
  </si>
  <si>
    <t>%Red_APS-VSS</t>
  </si>
  <si>
    <t>SMALL</t>
  </si>
  <si>
    <t>MEDIUM</t>
  </si>
  <si>
    <t>Time (s)</t>
  </si>
  <si>
    <t>Saved (%)</t>
  </si>
  <si>
    <t>ALSIR</t>
  </si>
  <si>
    <t>Win</t>
  </si>
  <si>
    <t>Tie</t>
  </si>
  <si>
    <t>Loose</t>
  </si>
  <si>
    <t>vs SPMS-ALS</t>
  </si>
  <si>
    <t>--</t>
  </si>
  <si>
    <t>1NN</t>
  </si>
  <si>
    <t>1NN</t>
    <phoneticPr fontId="0" type="noConversion"/>
  </si>
  <si>
    <t>vs 1NN</t>
  </si>
  <si>
    <t>$p$-value</t>
  </si>
  <si>
    <t>APS-VSS vs</t>
  </si>
  <si>
    <t>col1</t>
  </si>
  <si>
    <t>col2</t>
  </si>
  <si>
    <t>col3</t>
  </si>
  <si>
    <t>col4</t>
  </si>
  <si>
    <t>col5</t>
  </si>
  <si>
    <t>col6</t>
  </si>
  <si>
    <t>col7</t>
  </si>
  <si>
    <t>col8</t>
  </si>
  <si>
    <t>vs SSMA-LSHADE</t>
  </si>
  <si>
    <t>vs SSMA-SFLSDE</t>
  </si>
  <si>
    <t>vs SSMA-SPMS-ALS</t>
  </si>
  <si>
    <t>$p$-value
 vs APS-VSS</t>
  </si>
  <si>
    <t>NoofSamples</t>
  </si>
  <si>
    <t>SSMARed</t>
  </si>
  <si>
    <t>APS-VSSRed</t>
  </si>
  <si>
    <t>Small</t>
  </si>
  <si>
    <t>Medium</t>
  </si>
  <si>
    <t>Algs</t>
  </si>
  <si>
    <t>LSIR</t>
  </si>
  <si>
    <t>vs LSIR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</si>
</sst>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E2E2E"/>
      <name val="Georgia"/>
      <family val="1"/>
    </font>
    <font>
      <sz val="1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ill="1"/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FC54-21DE-401B-A476-A1174035F12A}">
  <dimension ref="A1:AN80"/>
  <sheetViews>
    <sheetView topLeftCell="A25" zoomScale="70" zoomScaleNormal="70" workbookViewId="0">
      <selection activeCell="Q75" sqref="Q75"/>
    </sheetView>
  </sheetViews>
  <sheetFormatPr defaultRowHeight="15" x14ac:dyDescent="0.25"/>
  <cols>
    <col min="1" max="1" width="13.140625" style="5" customWidth="1"/>
    <col min="2" max="3" width="9.140625" style="30"/>
    <col min="4" max="9" width="12.5703125" customWidth="1"/>
    <col min="10" max="10" width="5.42578125" customWidth="1"/>
    <col min="11" max="11" width="9.140625" style="30"/>
    <col min="12" max="12" width="9.140625" style="12"/>
    <col min="14" max="14" width="10.5703125" style="30" customWidth="1"/>
    <col min="17" max="18" width="12.5703125" customWidth="1"/>
    <col min="19" max="19" width="4" customWidth="1"/>
    <col min="20" max="20" width="10.28515625" style="30" customWidth="1"/>
    <col min="21" max="25" width="4.7109375" style="30" customWidth="1"/>
    <col min="26" max="29" width="4.7109375" customWidth="1"/>
    <col min="31" max="34" width="6.7109375" customWidth="1"/>
    <col min="35" max="36" width="9.140625" customWidth="1"/>
  </cols>
  <sheetData>
    <row r="1" spans="1:36" x14ac:dyDescent="0.25">
      <c r="J1" s="30"/>
      <c r="K1" s="30" t="s">
        <v>99</v>
      </c>
      <c r="L1" s="30" t="s">
        <v>100</v>
      </c>
      <c r="M1" s="30" t="s">
        <v>101</v>
      </c>
      <c r="N1" s="30" t="s">
        <v>102</v>
      </c>
      <c r="O1" s="30" t="s">
        <v>103</v>
      </c>
      <c r="P1" s="30" t="s">
        <v>104</v>
      </c>
      <c r="Q1" s="30" t="s">
        <v>105</v>
      </c>
      <c r="R1" s="30" t="s">
        <v>106</v>
      </c>
    </row>
    <row r="2" spans="1:36" x14ac:dyDescent="0.25">
      <c r="B2" s="30" t="s">
        <v>95</v>
      </c>
      <c r="D2" s="11" t="s">
        <v>117</v>
      </c>
      <c r="E2" s="30"/>
      <c r="F2" s="30" t="s">
        <v>62</v>
      </c>
      <c r="G2" s="30"/>
      <c r="H2" s="30" t="s">
        <v>68</v>
      </c>
      <c r="I2" s="30"/>
      <c r="K2" s="30" t="s">
        <v>94</v>
      </c>
      <c r="M2" s="11" t="s">
        <v>117</v>
      </c>
      <c r="N2" s="31"/>
      <c r="O2" s="30" t="s">
        <v>62</v>
      </c>
      <c r="P2" s="30"/>
      <c r="Q2" s="30" t="s">
        <v>82</v>
      </c>
      <c r="R2" s="30"/>
      <c r="T2" s="20" t="s">
        <v>96</v>
      </c>
      <c r="U2" s="20"/>
      <c r="V2" s="20"/>
      <c r="W2" s="20" t="s">
        <v>118</v>
      </c>
      <c r="X2" s="20"/>
      <c r="Y2" s="20"/>
      <c r="Z2" s="22"/>
      <c r="AA2" s="20" t="s">
        <v>92</v>
      </c>
      <c r="AB2" s="20"/>
      <c r="AC2" s="20"/>
    </row>
    <row r="3" spans="1:36" x14ac:dyDescent="0.25">
      <c r="A3" s="17" t="s">
        <v>20</v>
      </c>
      <c r="B3" s="30" t="s">
        <v>1</v>
      </c>
      <c r="C3" s="30" t="s">
        <v>77</v>
      </c>
      <c r="D3" s="31" t="s">
        <v>1</v>
      </c>
      <c r="E3" s="31" t="s">
        <v>77</v>
      </c>
      <c r="F3" s="30" t="s">
        <v>1</v>
      </c>
      <c r="G3" s="30" t="s">
        <v>77</v>
      </c>
      <c r="H3" s="30" t="s">
        <v>1</v>
      </c>
      <c r="I3" s="30" t="s">
        <v>77</v>
      </c>
      <c r="J3" s="30"/>
      <c r="K3" s="30" t="s">
        <v>1</v>
      </c>
      <c r="L3" s="12" t="s">
        <v>77</v>
      </c>
      <c r="M3" s="2" t="s">
        <v>1</v>
      </c>
      <c r="N3" s="2" t="s">
        <v>77</v>
      </c>
      <c r="O3" s="30" t="s">
        <v>1</v>
      </c>
      <c r="P3" s="30" t="s">
        <v>77</v>
      </c>
      <c r="Q3" s="30" t="s">
        <v>1</v>
      </c>
      <c r="R3" s="30" t="s">
        <v>77</v>
      </c>
      <c r="T3" s="30" t="s">
        <v>89</v>
      </c>
      <c r="U3" s="30" t="s">
        <v>90</v>
      </c>
      <c r="V3" s="30" t="s">
        <v>91</v>
      </c>
      <c r="W3" s="30" t="s">
        <v>89</v>
      </c>
      <c r="X3" s="30" t="s">
        <v>90</v>
      </c>
      <c r="Y3" s="30" t="s">
        <v>91</v>
      </c>
      <c r="AA3" s="30" t="s">
        <v>89</v>
      </c>
      <c r="AB3" s="30" t="s">
        <v>90</v>
      </c>
      <c r="AC3" s="30" t="s">
        <v>91</v>
      </c>
    </row>
    <row r="4" spans="1:36" x14ac:dyDescent="0.25">
      <c r="A4" s="18" t="s">
        <v>21</v>
      </c>
      <c r="B4">
        <v>0.806085526315789</v>
      </c>
      <c r="C4">
        <v>1.71964140877045E-2</v>
      </c>
      <c r="D4" s="2">
        <v>0.924550438596491</v>
      </c>
      <c r="E4" s="2">
        <v>1.29437480452142E-2</v>
      </c>
      <c r="F4" s="12">
        <v>0.93085526315789402</v>
      </c>
      <c r="G4" s="12">
        <v>1.2379691890925601E-2</v>
      </c>
      <c r="H4" s="30">
        <v>0.92035087719298203</v>
      </c>
      <c r="I4">
        <v>8.7014714158857899E-3</v>
      </c>
      <c r="J4" s="15"/>
      <c r="K4">
        <v>0.79363636363636303</v>
      </c>
      <c r="L4">
        <v>0.121367324878689</v>
      </c>
      <c r="M4" s="2">
        <v>0.85</v>
      </c>
      <c r="N4" s="2">
        <v>9.2015988549601094E-2</v>
      </c>
      <c r="O4" s="12">
        <v>0.83090909090909004</v>
      </c>
      <c r="P4" s="12">
        <v>8.8625873505119496E-2</v>
      </c>
      <c r="Q4">
        <v>0.85181818181818103</v>
      </c>
      <c r="R4">
        <v>0.12878253108326801</v>
      </c>
      <c r="T4" s="30">
        <f>IF(Q4&gt;K4,1,"")</f>
        <v>1</v>
      </c>
      <c r="U4" s="30" t="str">
        <f>IF(Q4=K4,1,"")</f>
        <v/>
      </c>
      <c r="V4" s="30" t="str">
        <f>IF(Q4&lt;K4,1,"")</f>
        <v/>
      </c>
      <c r="W4" s="30">
        <f>IF(Q4&gt;M4,1,"")</f>
        <v>1</v>
      </c>
      <c r="X4" s="30" t="str">
        <f>IF(Q4=M4,1,"")</f>
        <v/>
      </c>
      <c r="Y4" s="30" t="str">
        <f>IF(Q4&lt;M4,1,"")</f>
        <v/>
      </c>
      <c r="AA4" s="30">
        <f>IF(Q4&gt;O4,1,"")</f>
        <v>1</v>
      </c>
      <c r="AB4" s="30" t="str">
        <f>IF(Q4=6,1,"")</f>
        <v/>
      </c>
      <c r="AC4" s="30" t="str">
        <f>IF(Q4&lt;O4,1,"")</f>
        <v/>
      </c>
      <c r="AI4" s="13"/>
      <c r="AJ4" s="13"/>
    </row>
    <row r="5" spans="1:36" x14ac:dyDescent="0.25">
      <c r="A5" s="18" t="s">
        <v>22</v>
      </c>
      <c r="B5">
        <v>0.80708534621578099</v>
      </c>
      <c r="C5">
        <v>8.8134732160059202E-3</v>
      </c>
      <c r="D5" s="2">
        <v>0.93832528180354202</v>
      </c>
      <c r="E5" s="2">
        <v>5.8082733645318397E-3</v>
      </c>
      <c r="F5" s="12">
        <v>0.93140096618357404</v>
      </c>
      <c r="G5" s="12">
        <v>5.3017963391801598E-3</v>
      </c>
      <c r="H5" s="30">
        <v>0.91545893719806704</v>
      </c>
      <c r="I5">
        <v>6.9676623648669599E-3</v>
      </c>
      <c r="J5" s="15"/>
      <c r="K5">
        <v>0.81449275362318796</v>
      </c>
      <c r="L5">
        <v>4.5214913842695902E-2</v>
      </c>
      <c r="M5" s="2">
        <v>0.83188405797101395</v>
      </c>
      <c r="N5" s="2">
        <v>4.0579710144927499E-2</v>
      </c>
      <c r="O5" s="12">
        <v>0.83768115942028898</v>
      </c>
      <c r="P5" s="12">
        <v>4.24021415603704E-2</v>
      </c>
      <c r="Q5">
        <v>0.83043478260869497</v>
      </c>
      <c r="R5">
        <v>4.5855565121098597E-2</v>
      </c>
      <c r="T5" s="30">
        <f t="shared" ref="T5:T43" si="0">IF(Q5&gt;K5,1,"")</f>
        <v>1</v>
      </c>
      <c r="U5" s="30" t="str">
        <f t="shared" ref="U5:U43" si="1">IF(Q5=K5,1,"")</f>
        <v/>
      </c>
      <c r="V5" s="30" t="str">
        <f t="shared" ref="V5:V43" si="2">IF(Q5&lt;K5,1,"")</f>
        <v/>
      </c>
      <c r="W5" s="30" t="str">
        <f t="shared" ref="W5:W43" si="3">IF(Q5&gt;M5,1,"")</f>
        <v/>
      </c>
      <c r="X5" s="30" t="str">
        <f t="shared" ref="X5:X43" si="4">IF(Q5=M5,1,"")</f>
        <v/>
      </c>
      <c r="Y5" s="30">
        <f t="shared" ref="Y5:Y43" si="5">IF(Q5&lt;M5,1,"")</f>
        <v>1</v>
      </c>
      <c r="AA5" s="30" t="str">
        <f t="shared" ref="AA5:AA43" si="6">IF(Q5&gt;O5,1,"")</f>
        <v/>
      </c>
      <c r="AB5" s="30" t="str">
        <f t="shared" ref="AB5:AB43" si="7">IF(Q5=6,1,"")</f>
        <v/>
      </c>
      <c r="AC5" s="30">
        <f t="shared" ref="AC5:AC43" si="8">IF(Q5&lt;O5,1,"")</f>
        <v>1</v>
      </c>
      <c r="AI5" s="13"/>
      <c r="AJ5" s="13"/>
    </row>
    <row r="6" spans="1:36" x14ac:dyDescent="0.25">
      <c r="A6" s="18" t="s">
        <v>69</v>
      </c>
      <c r="B6">
        <v>0.75116503484712105</v>
      </c>
      <c r="C6">
        <v>1.46963593127017E-2</v>
      </c>
      <c r="D6" s="2">
        <v>0.75990028267055598</v>
      </c>
      <c r="E6" s="2">
        <v>3.0490699896913699E-2</v>
      </c>
      <c r="F6" s="12">
        <v>0.76476268374155598</v>
      </c>
      <c r="G6" s="12">
        <v>1.93059620472373E-2</v>
      </c>
      <c r="H6" s="30">
        <v>0.82177604528620296</v>
      </c>
      <c r="I6">
        <v>4.31646467452525E-2</v>
      </c>
      <c r="J6" s="15"/>
      <c r="K6">
        <v>0.77553775086282795</v>
      </c>
      <c r="L6">
        <v>5.7434971432733101E-2</v>
      </c>
      <c r="M6" s="2">
        <v>0.46747689381556601</v>
      </c>
      <c r="N6" s="2">
        <v>0.100985111492814</v>
      </c>
      <c r="O6" s="12">
        <v>0.53304569064294405</v>
      </c>
      <c r="P6" s="12">
        <v>0.10670180616941299</v>
      </c>
      <c r="Q6">
        <v>0.629535636791828</v>
      </c>
      <c r="R6">
        <v>8.6040988275758595E-2</v>
      </c>
      <c r="T6" s="30" t="str">
        <f t="shared" si="0"/>
        <v/>
      </c>
      <c r="U6" s="30" t="str">
        <f t="shared" si="1"/>
        <v/>
      </c>
      <c r="V6" s="30">
        <f t="shared" si="2"/>
        <v>1</v>
      </c>
      <c r="W6" s="30">
        <f t="shared" si="3"/>
        <v>1</v>
      </c>
      <c r="X6" s="30" t="str">
        <f t="shared" si="4"/>
        <v/>
      </c>
      <c r="Y6" s="30" t="str">
        <f t="shared" si="5"/>
        <v/>
      </c>
      <c r="AA6" s="30">
        <f t="shared" si="6"/>
        <v>1</v>
      </c>
      <c r="AB6" s="30" t="str">
        <f t="shared" si="7"/>
        <v/>
      </c>
      <c r="AC6" s="30" t="str">
        <f t="shared" si="8"/>
        <v/>
      </c>
      <c r="AI6" s="13"/>
      <c r="AJ6" s="13"/>
    </row>
    <row r="7" spans="1:36" x14ac:dyDescent="0.25">
      <c r="A7" s="18" t="s">
        <v>70</v>
      </c>
      <c r="B7">
        <v>0.78950860020362501</v>
      </c>
      <c r="C7">
        <v>9.1741779580331896E-3</v>
      </c>
      <c r="D7" s="2">
        <v>0.94790929805914603</v>
      </c>
      <c r="E7" s="2">
        <v>9.0454847938341507E-3</v>
      </c>
      <c r="F7" s="12">
        <v>0.94666848496072198</v>
      </c>
      <c r="G7" s="12">
        <v>6.5439503963611598E-3</v>
      </c>
      <c r="H7" s="30">
        <v>0.93209162812318103</v>
      </c>
      <c r="I7">
        <v>7.9942121837583702E-3</v>
      </c>
      <c r="J7" s="15"/>
      <c r="K7">
        <v>0.79036371114636506</v>
      </c>
      <c r="L7">
        <v>6.8069539949645305E-2</v>
      </c>
      <c r="M7" s="2">
        <v>0.87997364290330904</v>
      </c>
      <c r="N7" s="2">
        <v>2.6931426975444199E-2</v>
      </c>
      <c r="O7" s="12">
        <v>0.86868080212871301</v>
      </c>
      <c r="P7" s="12">
        <v>1.8200647769449602E-2</v>
      </c>
      <c r="Q7">
        <v>0.88959985898113803</v>
      </c>
      <c r="R7">
        <v>1.74474240562662E-2</v>
      </c>
      <c r="T7" s="30">
        <f t="shared" si="0"/>
        <v>1</v>
      </c>
      <c r="U7" s="30" t="str">
        <f t="shared" si="1"/>
        <v/>
      </c>
      <c r="V7" s="30" t="str">
        <f t="shared" si="2"/>
        <v/>
      </c>
      <c r="W7" s="30">
        <f t="shared" si="3"/>
        <v>1</v>
      </c>
      <c r="X7" s="30" t="str">
        <f t="shared" si="4"/>
        <v/>
      </c>
      <c r="Y7" s="30" t="str">
        <f t="shared" si="5"/>
        <v/>
      </c>
      <c r="AA7" s="30">
        <f t="shared" si="6"/>
        <v>1</v>
      </c>
      <c r="AB7" s="30" t="str">
        <f t="shared" si="7"/>
        <v/>
      </c>
      <c r="AC7" s="30" t="str">
        <f t="shared" si="8"/>
        <v/>
      </c>
      <c r="AI7" s="13"/>
      <c r="AJ7" s="13"/>
    </row>
    <row r="8" spans="1:36" x14ac:dyDescent="0.25">
      <c r="A8" s="18" t="s">
        <v>23</v>
      </c>
      <c r="B8">
        <v>0.73469687327648303</v>
      </c>
      <c r="C8">
        <v>1.3539429594025799E-2</v>
      </c>
      <c r="D8" s="2">
        <v>0.86044164439353399</v>
      </c>
      <c r="E8" s="2">
        <v>1.9339162101012799E-2</v>
      </c>
      <c r="F8" s="12">
        <v>0.846633999406049</v>
      </c>
      <c r="G8" s="12">
        <v>1.1857368075128299E-2</v>
      </c>
      <c r="H8" s="30">
        <v>0.85507572864961101</v>
      </c>
      <c r="I8">
        <v>3.2128155690858202E-2</v>
      </c>
      <c r="J8" s="15"/>
      <c r="K8">
        <v>0.74042627533193495</v>
      </c>
      <c r="L8">
        <v>6.9380035724513095E-2</v>
      </c>
      <c r="M8" s="2">
        <v>0.65317959468902798</v>
      </c>
      <c r="N8" s="2">
        <v>4.5390301778105997E-2</v>
      </c>
      <c r="O8" s="12">
        <v>0.66806429070579998</v>
      </c>
      <c r="P8" s="12">
        <v>6.1572437683213799E-2</v>
      </c>
      <c r="Q8">
        <v>0.67341020265548501</v>
      </c>
      <c r="R8">
        <v>6.4599712887370403E-2</v>
      </c>
      <c r="T8" s="30" t="str">
        <f t="shared" si="0"/>
        <v/>
      </c>
      <c r="U8" s="30" t="str">
        <f t="shared" si="1"/>
        <v/>
      </c>
      <c r="V8" s="30">
        <f t="shared" si="2"/>
        <v>1</v>
      </c>
      <c r="W8" s="30">
        <f t="shared" si="3"/>
        <v>1</v>
      </c>
      <c r="X8" s="30" t="str">
        <f t="shared" si="4"/>
        <v/>
      </c>
      <c r="Y8" s="30" t="str">
        <f t="shared" si="5"/>
        <v/>
      </c>
      <c r="AA8" s="30">
        <f t="shared" si="6"/>
        <v>1</v>
      </c>
      <c r="AB8" s="30" t="str">
        <f t="shared" si="7"/>
        <v/>
      </c>
      <c r="AC8" s="30" t="str">
        <f t="shared" si="8"/>
        <v/>
      </c>
      <c r="AI8" s="13"/>
      <c r="AJ8" s="13"/>
    </row>
    <row r="9" spans="1:36" x14ac:dyDescent="0.25">
      <c r="A9" s="18" t="s">
        <v>71</v>
      </c>
      <c r="B9">
        <v>0.65111388156803296</v>
      </c>
      <c r="C9">
        <v>1.4600716320659599E-2</v>
      </c>
      <c r="D9" s="2">
        <v>0.83334896870192698</v>
      </c>
      <c r="E9" s="2">
        <v>1.4056569109954601E-2</v>
      </c>
      <c r="F9" s="12">
        <v>0.83683281631752704</v>
      </c>
      <c r="G9" s="12">
        <v>1.0914280210228999E-2</v>
      </c>
      <c r="H9" s="30">
        <v>0.81122271881503905</v>
      </c>
      <c r="I9">
        <v>2.1276096923790001E-2</v>
      </c>
      <c r="J9" s="15"/>
      <c r="K9">
        <v>0.65354679802955595</v>
      </c>
      <c r="L9">
        <v>6.3947894697692395E-2</v>
      </c>
      <c r="M9" s="2">
        <v>0.70316912972085299</v>
      </c>
      <c r="N9" s="2">
        <v>4.5062557459461798E-2</v>
      </c>
      <c r="O9" s="12">
        <v>0.71018062397372705</v>
      </c>
      <c r="P9" s="12">
        <v>6.4396409235188606E-2</v>
      </c>
      <c r="Q9">
        <v>0.68935139573070603</v>
      </c>
      <c r="R9">
        <v>7.5511735491888901E-2</v>
      </c>
      <c r="T9" s="30">
        <f t="shared" si="0"/>
        <v>1</v>
      </c>
      <c r="U9" s="30" t="str">
        <f t="shared" si="1"/>
        <v/>
      </c>
      <c r="V9" s="30" t="str">
        <f t="shared" si="2"/>
        <v/>
      </c>
      <c r="W9" s="30" t="str">
        <f t="shared" si="3"/>
        <v/>
      </c>
      <c r="X9" s="30" t="str">
        <f t="shared" si="4"/>
        <v/>
      </c>
      <c r="Y9" s="30">
        <f t="shared" si="5"/>
        <v>1</v>
      </c>
      <c r="AA9" s="30" t="str">
        <f t="shared" si="6"/>
        <v/>
      </c>
      <c r="AB9" s="30" t="str">
        <f t="shared" si="7"/>
        <v/>
      </c>
      <c r="AC9" s="30">
        <f t="shared" si="8"/>
        <v>1</v>
      </c>
      <c r="AI9" s="13"/>
      <c r="AJ9" s="13"/>
    </row>
    <row r="10" spans="1:36" x14ac:dyDescent="0.25">
      <c r="A10" s="18" t="s">
        <v>24</v>
      </c>
      <c r="B10">
        <v>0.61222226993658302</v>
      </c>
      <c r="C10">
        <v>1.44252659381588E-2</v>
      </c>
      <c r="D10" s="2">
        <v>0.82221551138086602</v>
      </c>
      <c r="E10" s="2">
        <v>2.0784217023141E-2</v>
      </c>
      <c r="F10" s="12">
        <v>0.81543613164847295</v>
      </c>
      <c r="G10" s="12">
        <v>1.23735812517061E-2</v>
      </c>
      <c r="H10" s="30">
        <v>0.81609673257194404</v>
      </c>
      <c r="I10">
        <v>1.0997032579597501E-2</v>
      </c>
      <c r="J10" s="15"/>
      <c r="K10">
        <v>0.61080509623204104</v>
      </c>
      <c r="L10">
        <v>7.2532816138125206E-2</v>
      </c>
      <c r="M10" s="2">
        <v>0.64918948224451001</v>
      </c>
      <c r="N10" s="2">
        <v>8.5138842125720496E-2</v>
      </c>
      <c r="O10" s="12">
        <v>0.65600975874220602</v>
      </c>
      <c r="P10" s="12">
        <v>8.9231702857377804E-2</v>
      </c>
      <c r="Q10">
        <v>0.67473570073190503</v>
      </c>
      <c r="R10">
        <v>9.7829534940256396E-2</v>
      </c>
      <c r="T10" s="30">
        <f t="shared" si="0"/>
        <v>1</v>
      </c>
      <c r="U10" s="30" t="str">
        <f t="shared" si="1"/>
        <v/>
      </c>
      <c r="V10" s="30" t="str">
        <f t="shared" si="2"/>
        <v/>
      </c>
      <c r="W10" s="30">
        <f t="shared" si="3"/>
        <v>1</v>
      </c>
      <c r="X10" s="30" t="str">
        <f t="shared" si="4"/>
        <v/>
      </c>
      <c r="Y10" s="30" t="str">
        <f t="shared" si="5"/>
        <v/>
      </c>
      <c r="AA10" s="30">
        <f t="shared" si="6"/>
        <v>1</v>
      </c>
      <c r="AB10" s="30" t="str">
        <f t="shared" si="7"/>
        <v/>
      </c>
      <c r="AC10" s="30" t="str">
        <f t="shared" si="8"/>
        <v/>
      </c>
      <c r="AI10" s="13"/>
      <c r="AJ10" s="13"/>
    </row>
    <row r="11" spans="1:36" x14ac:dyDescent="0.25">
      <c r="A11" s="18" t="s">
        <v>25</v>
      </c>
      <c r="B11">
        <v>0.86091829987022495</v>
      </c>
      <c r="C11">
        <v>2.9659888539529502E-3</v>
      </c>
      <c r="D11" s="2">
        <v>0.96129105051289898</v>
      </c>
      <c r="E11" s="2">
        <v>5.1098093693725402E-3</v>
      </c>
      <c r="F11" s="12">
        <v>0.96463406872267099</v>
      </c>
      <c r="G11" s="12">
        <v>5.71944659462562E-3</v>
      </c>
      <c r="H11" s="30">
        <v>0.98945465741988203</v>
      </c>
      <c r="I11">
        <v>4.8237893117066798E-3</v>
      </c>
      <c r="J11" s="15"/>
      <c r="K11">
        <v>0.85650625084016596</v>
      </c>
      <c r="L11">
        <v>1.90538563013164E-2</v>
      </c>
      <c r="M11" s="2">
        <v>0.91435676838284696</v>
      </c>
      <c r="N11" s="2">
        <v>1.6524444575425699E-2</v>
      </c>
      <c r="O11" s="12">
        <v>0.92305753461486695</v>
      </c>
      <c r="P11" s="12">
        <v>2.41996535431123E-2</v>
      </c>
      <c r="Q11">
        <v>0.93460142492270404</v>
      </c>
      <c r="R11">
        <v>1.9105915144621399E-2</v>
      </c>
      <c r="T11" s="30">
        <f t="shared" si="0"/>
        <v>1</v>
      </c>
      <c r="U11" s="30" t="str">
        <f t="shared" si="1"/>
        <v/>
      </c>
      <c r="V11" s="30" t="str">
        <f t="shared" si="2"/>
        <v/>
      </c>
      <c r="W11" s="30">
        <f t="shared" si="3"/>
        <v>1</v>
      </c>
      <c r="X11" s="30" t="str">
        <f t="shared" si="4"/>
        <v/>
      </c>
      <c r="Y11" s="30" t="str">
        <f t="shared" si="5"/>
        <v/>
      </c>
      <c r="AA11" s="30">
        <f t="shared" si="6"/>
        <v>1</v>
      </c>
      <c r="AB11" s="30" t="str">
        <f t="shared" si="7"/>
        <v/>
      </c>
      <c r="AC11" s="30" t="str">
        <f t="shared" si="8"/>
        <v/>
      </c>
      <c r="AI11" s="13"/>
      <c r="AJ11" s="13"/>
    </row>
    <row r="12" spans="1:36" x14ac:dyDescent="0.25">
      <c r="A12" s="18" t="s">
        <v>26</v>
      </c>
      <c r="B12">
        <v>0.52769338504632601</v>
      </c>
      <c r="C12">
        <v>1.00934246750186E-2</v>
      </c>
      <c r="D12" s="2">
        <v>0.74331636500754095</v>
      </c>
      <c r="E12" s="2">
        <v>1.6839053271965301E-2</v>
      </c>
      <c r="F12" s="12">
        <v>0.742940637793579</v>
      </c>
      <c r="G12" s="12">
        <v>1.41402032606268E-2</v>
      </c>
      <c r="H12" s="30">
        <v>0.71946913380736899</v>
      </c>
      <c r="I12">
        <v>9.5870099184317895E-3</v>
      </c>
      <c r="J12" s="15"/>
      <c r="K12">
        <v>0.53139784946236501</v>
      </c>
      <c r="L12">
        <v>7.8521296265341406E-2</v>
      </c>
      <c r="M12" s="2">
        <v>0.55806451612903196</v>
      </c>
      <c r="N12" s="2">
        <v>4.0795081079772803E-2</v>
      </c>
      <c r="O12" s="12">
        <v>0.554516129032258</v>
      </c>
      <c r="P12" s="12">
        <v>7.9893341432928699E-2</v>
      </c>
      <c r="Q12">
        <v>0.55129032258064503</v>
      </c>
      <c r="R12">
        <v>5.0640607871362597E-2</v>
      </c>
      <c r="T12" s="30">
        <f t="shared" si="0"/>
        <v>1</v>
      </c>
      <c r="U12" s="30" t="str">
        <f t="shared" si="1"/>
        <v/>
      </c>
      <c r="V12" s="30" t="str">
        <f t="shared" si="2"/>
        <v/>
      </c>
      <c r="W12" s="30" t="str">
        <f t="shared" si="3"/>
        <v/>
      </c>
      <c r="X12" s="30" t="str">
        <f t="shared" si="4"/>
        <v/>
      </c>
      <c r="Y12" s="30">
        <f t="shared" si="5"/>
        <v>1</v>
      </c>
      <c r="AA12" s="30" t="str">
        <f t="shared" si="6"/>
        <v/>
      </c>
      <c r="AB12" s="30" t="str">
        <f t="shared" si="7"/>
        <v/>
      </c>
      <c r="AC12" s="30">
        <f t="shared" si="8"/>
        <v>1</v>
      </c>
      <c r="AI12" s="13"/>
      <c r="AJ12" s="13"/>
    </row>
    <row r="13" spans="1:36" x14ac:dyDescent="0.25">
      <c r="A13" s="18" t="s">
        <v>27</v>
      </c>
      <c r="B13">
        <v>0.42973687355929302</v>
      </c>
      <c r="C13">
        <v>9.1249824742941094E-3</v>
      </c>
      <c r="D13" s="2">
        <v>0.66365109991746996</v>
      </c>
      <c r="E13" s="2">
        <v>1.43362867703823E-2</v>
      </c>
      <c r="F13" s="12">
        <v>0.66116030621247002</v>
      </c>
      <c r="G13" s="12">
        <v>9.2380155113074292E-3</v>
      </c>
      <c r="H13" s="30">
        <v>0.67888739007939902</v>
      </c>
      <c r="I13">
        <v>1.5885546590526999E-2</v>
      </c>
      <c r="J13" s="15"/>
      <c r="K13">
        <v>0.42771649200220602</v>
      </c>
      <c r="L13">
        <v>3.8941294784499397E-2</v>
      </c>
      <c r="M13" s="2">
        <v>0.46913035484464</v>
      </c>
      <c r="N13" s="2">
        <v>2.45223496041094E-2</v>
      </c>
      <c r="O13" s="12">
        <v>0.47660875160875099</v>
      </c>
      <c r="P13" s="12">
        <v>2.9943978492441001E-2</v>
      </c>
      <c r="Q13">
        <v>0.492255010112153</v>
      </c>
      <c r="R13">
        <v>4.4410051534677301E-2</v>
      </c>
      <c r="T13" s="30">
        <f t="shared" si="0"/>
        <v>1</v>
      </c>
      <c r="U13" s="30" t="str">
        <f t="shared" si="1"/>
        <v/>
      </c>
      <c r="V13" s="30" t="str">
        <f t="shared" si="2"/>
        <v/>
      </c>
      <c r="W13" s="30">
        <f t="shared" si="3"/>
        <v>1</v>
      </c>
      <c r="X13" s="30" t="str">
        <f t="shared" si="4"/>
        <v/>
      </c>
      <c r="Y13" s="30" t="str">
        <f t="shared" si="5"/>
        <v/>
      </c>
      <c r="AA13" s="30">
        <f t="shared" si="6"/>
        <v>1</v>
      </c>
      <c r="AB13" s="30" t="str">
        <f t="shared" si="7"/>
        <v/>
      </c>
      <c r="AC13" s="30" t="str">
        <f t="shared" si="8"/>
        <v/>
      </c>
      <c r="AI13" s="13"/>
      <c r="AJ13" s="13"/>
    </row>
    <row r="14" spans="1:36" x14ac:dyDescent="0.25">
      <c r="A14" s="18" t="s">
        <v>81</v>
      </c>
      <c r="B14">
        <v>0.80305958132045097</v>
      </c>
      <c r="C14">
        <v>8.9834612643372898E-3</v>
      </c>
      <c r="D14" s="2">
        <v>0.92157809983896899</v>
      </c>
      <c r="E14" s="2">
        <v>6.0702340821161896E-3</v>
      </c>
      <c r="F14" s="12">
        <v>0.921095008051529</v>
      </c>
      <c r="G14" s="12">
        <v>3.9444279271871E-3</v>
      </c>
      <c r="H14" s="30">
        <v>0.909661835748792</v>
      </c>
      <c r="I14">
        <v>1.07474435630532E-2</v>
      </c>
      <c r="J14" s="15"/>
      <c r="K14">
        <v>0.79565217391304299</v>
      </c>
      <c r="L14">
        <v>5.39896949601874E-2</v>
      </c>
      <c r="M14" s="2">
        <v>0.83768115942028898</v>
      </c>
      <c r="N14" s="2">
        <v>5.5679341195068198E-2</v>
      </c>
      <c r="O14" s="12">
        <v>0.836231884057971</v>
      </c>
      <c r="P14" s="12">
        <v>5.0641754230887299E-2</v>
      </c>
      <c r="Q14">
        <v>0.83478260869565202</v>
      </c>
      <c r="R14" s="30">
        <v>4.9831099355469102E-2</v>
      </c>
      <c r="T14" s="30">
        <f t="shared" si="0"/>
        <v>1</v>
      </c>
      <c r="U14" s="30" t="str">
        <f t="shared" si="1"/>
        <v/>
      </c>
      <c r="V14" s="30" t="str">
        <f t="shared" si="2"/>
        <v/>
      </c>
      <c r="W14" s="30" t="str">
        <f t="shared" si="3"/>
        <v/>
      </c>
      <c r="X14" s="30" t="str">
        <f t="shared" si="4"/>
        <v/>
      </c>
      <c r="Y14" s="30">
        <f t="shared" si="5"/>
        <v>1</v>
      </c>
      <c r="AA14" s="30" t="str">
        <f t="shared" si="6"/>
        <v/>
      </c>
      <c r="AB14" s="30" t="str">
        <f t="shared" si="7"/>
        <v/>
      </c>
      <c r="AC14" s="30">
        <f t="shared" si="8"/>
        <v>1</v>
      </c>
      <c r="AI14" s="13"/>
      <c r="AJ14" s="13"/>
    </row>
    <row r="15" spans="1:36" x14ac:dyDescent="0.25">
      <c r="A15" s="18" t="s">
        <v>28</v>
      </c>
      <c r="B15">
        <v>0.95628626692456398</v>
      </c>
      <c r="C15">
        <v>6.2539882094802103E-3</v>
      </c>
      <c r="D15" s="2">
        <v>0.99211015934420099</v>
      </c>
      <c r="E15" s="2">
        <v>5.28395059633482E-3</v>
      </c>
      <c r="F15" s="12">
        <v>0.99271621995026205</v>
      </c>
      <c r="G15" s="12">
        <v>2.4210368753030702E-3</v>
      </c>
      <c r="H15" s="31">
        <v>0.99757391544625595</v>
      </c>
      <c r="I15" s="31">
        <v>2.3908573248636201E-3</v>
      </c>
      <c r="J15" s="15"/>
      <c r="K15">
        <v>0.95352852852852799</v>
      </c>
      <c r="L15">
        <v>3.6350001015475503E-2</v>
      </c>
      <c r="M15" s="2">
        <v>0.92620120120120097</v>
      </c>
      <c r="N15" s="2">
        <v>3.8720183767763601E-2</v>
      </c>
      <c r="O15" s="12">
        <v>0.94264264264264197</v>
      </c>
      <c r="P15" s="12">
        <v>3.0652703581993099E-2</v>
      </c>
      <c r="Q15" s="30">
        <v>0.92650150150150101</v>
      </c>
      <c r="R15" s="30">
        <v>6.1104582940583303E-2</v>
      </c>
      <c r="T15" s="30" t="str">
        <f t="shared" si="0"/>
        <v/>
      </c>
      <c r="U15" s="30" t="str">
        <f t="shared" si="1"/>
        <v/>
      </c>
      <c r="V15" s="30">
        <f t="shared" si="2"/>
        <v>1</v>
      </c>
      <c r="W15" s="30">
        <f t="shared" si="3"/>
        <v>1</v>
      </c>
      <c r="X15" s="30" t="str">
        <f t="shared" si="4"/>
        <v/>
      </c>
      <c r="Y15" s="30" t="str">
        <f t="shared" si="5"/>
        <v/>
      </c>
      <c r="AA15" s="30" t="str">
        <f t="shared" si="6"/>
        <v/>
      </c>
      <c r="AB15" s="30" t="str">
        <f t="shared" si="7"/>
        <v/>
      </c>
      <c r="AC15" s="30">
        <f t="shared" si="8"/>
        <v>1</v>
      </c>
      <c r="AI15" s="13"/>
      <c r="AJ15" s="13"/>
    </row>
    <row r="16" spans="1:36" x14ac:dyDescent="0.25">
      <c r="A16" s="18" t="s">
        <v>29</v>
      </c>
      <c r="B16">
        <v>0.78572006207243195</v>
      </c>
      <c r="C16">
        <v>1.33781891534828E-2</v>
      </c>
      <c r="D16" s="2">
        <v>0.90013223176622303</v>
      </c>
      <c r="E16" s="2">
        <v>8.8492341421408001E-3</v>
      </c>
      <c r="F16" s="12">
        <v>0.90278014556422503</v>
      </c>
      <c r="G16" s="12">
        <v>8.3674666465562205E-3</v>
      </c>
      <c r="H16" s="30">
        <v>0.88722815990208304</v>
      </c>
      <c r="I16">
        <v>1.02501282922436E-2</v>
      </c>
      <c r="J16" s="15"/>
      <c r="K16">
        <v>0.80695187165775395</v>
      </c>
      <c r="L16">
        <v>7.9126227533557997E-2</v>
      </c>
      <c r="M16" s="2">
        <v>0.78885918003565003</v>
      </c>
      <c r="N16" s="2">
        <v>7.4541407296971701E-2</v>
      </c>
      <c r="O16" s="12">
        <v>0.80392156862745101</v>
      </c>
      <c r="P16" s="12">
        <v>4.6675435515002098E-2</v>
      </c>
      <c r="Q16" s="30">
        <v>0.78930481283422405</v>
      </c>
      <c r="R16">
        <v>7.8979968001520406E-2</v>
      </c>
      <c r="T16" s="30" t="str">
        <f t="shared" si="0"/>
        <v/>
      </c>
      <c r="U16" s="30" t="str">
        <f t="shared" si="1"/>
        <v/>
      </c>
      <c r="V16" s="30">
        <f t="shared" si="2"/>
        <v>1</v>
      </c>
      <c r="W16" s="30">
        <f t="shared" si="3"/>
        <v>1</v>
      </c>
      <c r="X16" s="30" t="str">
        <f t="shared" si="4"/>
        <v/>
      </c>
      <c r="Y16" s="30" t="str">
        <f t="shared" si="5"/>
        <v/>
      </c>
      <c r="AA16" s="30" t="str">
        <f t="shared" si="6"/>
        <v/>
      </c>
      <c r="AB16" s="30" t="str">
        <f t="shared" si="7"/>
        <v/>
      </c>
      <c r="AC16" s="30">
        <f t="shared" si="8"/>
        <v>1</v>
      </c>
      <c r="AI16" s="13"/>
      <c r="AJ16" s="13"/>
    </row>
    <row r="17" spans="1:40" x14ac:dyDescent="0.25">
      <c r="A17" s="18" t="s">
        <v>30</v>
      </c>
      <c r="B17">
        <v>0.55524189694125803</v>
      </c>
      <c r="C17">
        <v>9.4608497561801397E-3</v>
      </c>
      <c r="D17" s="2">
        <v>0.69230752519986105</v>
      </c>
      <c r="E17" s="2">
        <v>3.4914977759163699E-3</v>
      </c>
      <c r="F17" s="12">
        <v>0.69199459071949898</v>
      </c>
      <c r="G17" s="12">
        <v>3.55824705789075E-3</v>
      </c>
      <c r="H17">
        <v>0.68490723844282198</v>
      </c>
      <c r="I17">
        <v>3.3661955426024601E-3</v>
      </c>
      <c r="J17" s="15"/>
      <c r="K17">
        <v>0.55537824016928194</v>
      </c>
      <c r="L17">
        <v>3.3757983987178497E-2</v>
      </c>
      <c r="M17" s="2">
        <v>0.64724034561805599</v>
      </c>
      <c r="N17" s="2">
        <v>2.89961597714017E-2</v>
      </c>
      <c r="O17" s="12">
        <v>0.64536236995238905</v>
      </c>
      <c r="P17" s="12">
        <v>3.2344394221348299E-2</v>
      </c>
      <c r="Q17">
        <v>0.65759125374713401</v>
      </c>
      <c r="R17">
        <v>3.2619311132427699E-2</v>
      </c>
      <c r="T17" s="30">
        <f t="shared" si="0"/>
        <v>1</v>
      </c>
      <c r="U17" s="30" t="str">
        <f t="shared" si="1"/>
        <v/>
      </c>
      <c r="V17" s="30" t="str">
        <f t="shared" si="2"/>
        <v/>
      </c>
      <c r="W17" s="30">
        <f t="shared" si="3"/>
        <v>1</v>
      </c>
      <c r="X17" s="30" t="str">
        <f t="shared" si="4"/>
        <v/>
      </c>
      <c r="Y17" s="30" t="str">
        <f t="shared" si="5"/>
        <v/>
      </c>
      <c r="AA17" s="30">
        <f t="shared" si="6"/>
        <v>1</v>
      </c>
      <c r="AB17" s="30" t="str">
        <f t="shared" si="7"/>
        <v/>
      </c>
      <c r="AC17" s="30" t="str">
        <f t="shared" si="8"/>
        <v/>
      </c>
      <c r="AI17" s="13"/>
      <c r="AJ17" s="13"/>
    </row>
    <row r="18" spans="1:40" x14ac:dyDescent="0.25">
      <c r="A18" s="18" t="s">
        <v>31</v>
      </c>
      <c r="B18">
        <v>0.68966666666666598</v>
      </c>
      <c r="C18">
        <v>8.0131921407964705E-3</v>
      </c>
      <c r="D18" s="2">
        <v>0.89599999999999902</v>
      </c>
      <c r="E18" s="2">
        <v>9.5348613124110696E-3</v>
      </c>
      <c r="F18" s="12">
        <v>0.893777777777777</v>
      </c>
      <c r="G18" s="12">
        <v>5.19258730913241E-3</v>
      </c>
      <c r="H18">
        <v>0.90344444444444405</v>
      </c>
      <c r="I18">
        <v>1.18570590412786E-2</v>
      </c>
      <c r="J18" s="15"/>
      <c r="K18">
        <v>0.70499999999999996</v>
      </c>
      <c r="L18">
        <v>4.4783429475147997E-2</v>
      </c>
      <c r="M18" s="2">
        <v>0.70099999999999996</v>
      </c>
      <c r="N18" s="2">
        <v>3.7536648758246902E-2</v>
      </c>
      <c r="O18" s="12">
        <v>0.69599999999999995</v>
      </c>
      <c r="P18" s="12">
        <v>2.1071307505705399E-2</v>
      </c>
      <c r="Q18">
        <v>0.73099999999999998</v>
      </c>
      <c r="R18">
        <v>2.37814119756493E-2</v>
      </c>
      <c r="T18" s="30">
        <f t="shared" si="0"/>
        <v>1</v>
      </c>
      <c r="U18" s="30" t="str">
        <f t="shared" si="1"/>
        <v/>
      </c>
      <c r="V18" s="30" t="str">
        <f t="shared" si="2"/>
        <v/>
      </c>
      <c r="W18" s="30">
        <f t="shared" si="3"/>
        <v>1</v>
      </c>
      <c r="X18" s="30" t="str">
        <f t="shared" si="4"/>
        <v/>
      </c>
      <c r="Y18" s="30" t="str">
        <f t="shared" si="5"/>
        <v/>
      </c>
      <c r="AA18" s="30">
        <f t="shared" si="6"/>
        <v>1</v>
      </c>
      <c r="AB18" s="30" t="str">
        <f t="shared" si="7"/>
        <v/>
      </c>
      <c r="AC18" s="30" t="str">
        <f t="shared" si="8"/>
        <v/>
      </c>
      <c r="AI18" s="13"/>
      <c r="AJ18" s="13"/>
    </row>
    <row r="19" spans="1:40" x14ac:dyDescent="0.25">
      <c r="A19" s="18" t="s">
        <v>32</v>
      </c>
      <c r="B19">
        <v>0.70770101923685302</v>
      </c>
      <c r="C19">
        <v>1.9596420369756899E-2</v>
      </c>
      <c r="D19" s="2">
        <v>0.791903842690306</v>
      </c>
      <c r="E19" s="2">
        <v>1.99197174221631E-2</v>
      </c>
      <c r="F19" s="12">
        <v>0.79493354031072205</v>
      </c>
      <c r="G19" s="12">
        <v>2.1848407621892399E-2</v>
      </c>
      <c r="H19" s="30">
        <v>0.77997650889866199</v>
      </c>
      <c r="I19">
        <v>2.9387466054224098E-2</v>
      </c>
      <c r="J19" s="15"/>
      <c r="K19">
        <v>0.73610232762406602</v>
      </c>
      <c r="L19">
        <v>0.12553404853598299</v>
      </c>
      <c r="M19" s="2">
        <v>0.61557657318526804</v>
      </c>
      <c r="N19" s="2">
        <v>0.13118849805227201</v>
      </c>
      <c r="O19" s="12">
        <v>0.65646590124850901</v>
      </c>
      <c r="P19" s="12">
        <v>0.12915699214640999</v>
      </c>
      <c r="Q19">
        <v>0.63587238848108396</v>
      </c>
      <c r="R19">
        <v>0.13942317005971</v>
      </c>
      <c r="T19" s="30" t="str">
        <f t="shared" si="0"/>
        <v/>
      </c>
      <c r="U19" s="30" t="str">
        <f t="shared" si="1"/>
        <v/>
      </c>
      <c r="V19" s="30">
        <f t="shared" si="2"/>
        <v>1</v>
      </c>
      <c r="W19" s="30">
        <f t="shared" si="3"/>
        <v>1</v>
      </c>
      <c r="X19" s="30" t="str">
        <f t="shared" si="4"/>
        <v/>
      </c>
      <c r="Y19" s="30" t="str">
        <f t="shared" si="5"/>
        <v/>
      </c>
      <c r="AA19" s="30" t="str">
        <f t="shared" si="6"/>
        <v/>
      </c>
      <c r="AB19" s="30" t="str">
        <f t="shared" si="7"/>
        <v/>
      </c>
      <c r="AC19" s="30">
        <f t="shared" si="8"/>
        <v>1</v>
      </c>
      <c r="AI19" s="13"/>
      <c r="AJ19" s="13"/>
    </row>
    <row r="20" spans="1:40" x14ac:dyDescent="0.25">
      <c r="A20" s="18" t="s">
        <v>33</v>
      </c>
      <c r="B20">
        <v>0.67138735177865605</v>
      </c>
      <c r="C20">
        <v>9.2274012748349704E-3</v>
      </c>
      <c r="D20" s="2">
        <v>0.82244005270092202</v>
      </c>
      <c r="E20" s="2">
        <v>1.03321596245954E-2</v>
      </c>
      <c r="F20" s="12">
        <v>0.82388801054018401</v>
      </c>
      <c r="G20" s="12">
        <v>6.0369172432760097E-3</v>
      </c>
      <c r="H20" s="30">
        <v>0.79193148880105402</v>
      </c>
      <c r="I20">
        <v>9.0886582028177603E-3</v>
      </c>
      <c r="J20" s="15"/>
      <c r="K20">
        <v>0.66967741935483804</v>
      </c>
      <c r="L20">
        <v>5.7557412146614501E-2</v>
      </c>
      <c r="M20" s="2">
        <v>0.71526881720430102</v>
      </c>
      <c r="N20" s="2">
        <v>5.3248718865492699E-2</v>
      </c>
      <c r="O20" s="12">
        <v>0.71903225806451598</v>
      </c>
      <c r="P20" s="12">
        <v>4.3276197023451299E-2</v>
      </c>
      <c r="Q20">
        <v>0.74118279569892398</v>
      </c>
      <c r="R20">
        <v>6.37832729297277E-2</v>
      </c>
      <c r="T20" s="30">
        <f t="shared" si="0"/>
        <v>1</v>
      </c>
      <c r="U20" s="30" t="str">
        <f t="shared" si="1"/>
        <v/>
      </c>
      <c r="V20" s="30" t="str">
        <f t="shared" si="2"/>
        <v/>
      </c>
      <c r="W20" s="30">
        <f t="shared" si="3"/>
        <v>1</v>
      </c>
      <c r="X20" s="30" t="str">
        <f t="shared" si="4"/>
        <v/>
      </c>
      <c r="Y20" s="30" t="str">
        <f t="shared" si="5"/>
        <v/>
      </c>
      <c r="AA20" s="30">
        <f t="shared" si="6"/>
        <v>1</v>
      </c>
      <c r="AB20" s="30" t="str">
        <f t="shared" si="7"/>
        <v/>
      </c>
      <c r="AC20" s="30" t="str">
        <f t="shared" si="8"/>
        <v/>
      </c>
      <c r="AI20" s="13"/>
      <c r="AJ20" s="13"/>
    </row>
    <row r="21" spans="1:40" x14ac:dyDescent="0.25">
      <c r="A21" s="18" t="s">
        <v>34</v>
      </c>
      <c r="B21">
        <v>0.35442338091113001</v>
      </c>
      <c r="C21">
        <v>1.6884833333335701E-2</v>
      </c>
      <c r="D21" s="2">
        <v>0.61688552609151404</v>
      </c>
      <c r="E21" s="2">
        <v>3.1871284165398202E-2</v>
      </c>
      <c r="F21" s="12">
        <v>0.73142037587471698</v>
      </c>
      <c r="G21" s="12">
        <v>5.5014642700525397E-2</v>
      </c>
      <c r="H21">
        <v>0.78347124901641596</v>
      </c>
      <c r="I21">
        <v>3.7804707828082602E-2</v>
      </c>
      <c r="J21" s="15"/>
      <c r="K21">
        <v>0.357032967032967</v>
      </c>
      <c r="L21">
        <v>9.5989498479674404E-2</v>
      </c>
      <c r="M21" s="2">
        <v>0.40615384615384598</v>
      </c>
      <c r="N21" s="2">
        <v>0.11599753483757699</v>
      </c>
      <c r="O21" s="12">
        <v>0.61131868131868095</v>
      </c>
      <c r="P21" s="12">
        <v>0.15822348032412401</v>
      </c>
      <c r="Q21">
        <v>0.69516483516483496</v>
      </c>
      <c r="R21">
        <v>8.6557326858159006E-2</v>
      </c>
      <c r="T21" s="30">
        <f t="shared" si="0"/>
        <v>1</v>
      </c>
      <c r="U21" s="30" t="str">
        <f t="shared" si="1"/>
        <v/>
      </c>
      <c r="V21" s="30" t="str">
        <f t="shared" si="2"/>
        <v/>
      </c>
      <c r="W21" s="30">
        <f t="shared" si="3"/>
        <v>1</v>
      </c>
      <c r="X21" s="30" t="str">
        <f t="shared" si="4"/>
        <v/>
      </c>
      <c r="Y21" s="30" t="str">
        <f t="shared" si="5"/>
        <v/>
      </c>
      <c r="AA21" s="30">
        <f t="shared" si="6"/>
        <v>1</v>
      </c>
      <c r="AB21" s="30" t="str">
        <f t="shared" si="7"/>
        <v/>
      </c>
      <c r="AC21" s="30" t="str">
        <f t="shared" si="8"/>
        <v/>
      </c>
      <c r="AI21" s="13"/>
      <c r="AJ21" s="13"/>
    </row>
    <row r="22" spans="1:40" x14ac:dyDescent="0.25">
      <c r="A22" s="18" t="s">
        <v>35</v>
      </c>
      <c r="B22">
        <v>0.75884773662551397</v>
      </c>
      <c r="C22">
        <v>1.60206324506517E-2</v>
      </c>
      <c r="D22" s="2">
        <v>0.93127572016460802</v>
      </c>
      <c r="E22" s="2">
        <v>1.3149420007136099E-2</v>
      </c>
      <c r="F22" s="12">
        <v>0.93251028806584302</v>
      </c>
      <c r="G22" s="12">
        <v>9.4201836561807299E-3</v>
      </c>
      <c r="H22">
        <v>0.91769547325102896</v>
      </c>
      <c r="I22">
        <v>1.8708068171448301E-2</v>
      </c>
      <c r="J22" s="15"/>
      <c r="K22">
        <v>0.77037037037037004</v>
      </c>
      <c r="L22">
        <v>9.3697115856840804E-2</v>
      </c>
      <c r="M22" s="2">
        <v>0.79259259259259196</v>
      </c>
      <c r="N22" s="2">
        <v>0.110119027757914</v>
      </c>
      <c r="O22" s="12">
        <v>0.781481481481481</v>
      </c>
      <c r="P22" s="12">
        <v>6.0745257284654498E-2</v>
      </c>
      <c r="Q22">
        <v>0.81851851851851798</v>
      </c>
      <c r="R22">
        <v>9.4748562243703094E-2</v>
      </c>
      <c r="T22" s="30">
        <f t="shared" si="0"/>
        <v>1</v>
      </c>
      <c r="U22" s="30" t="str">
        <f t="shared" si="1"/>
        <v/>
      </c>
      <c r="V22" s="30" t="str">
        <f t="shared" si="2"/>
        <v/>
      </c>
      <c r="W22" s="30">
        <f t="shared" si="3"/>
        <v>1</v>
      </c>
      <c r="X22" s="30" t="str">
        <f t="shared" si="4"/>
        <v/>
      </c>
      <c r="Y22" s="30" t="str">
        <f t="shared" si="5"/>
        <v/>
      </c>
      <c r="AA22" s="30">
        <f t="shared" si="6"/>
        <v>1</v>
      </c>
      <c r="AB22" s="30" t="str">
        <f t="shared" si="7"/>
        <v/>
      </c>
      <c r="AC22" s="30" t="str">
        <f t="shared" si="8"/>
        <v/>
      </c>
      <c r="AI22" s="13"/>
      <c r="AJ22" s="13"/>
    </row>
    <row r="23" spans="1:40" x14ac:dyDescent="0.25">
      <c r="A23" s="18" t="s">
        <v>36</v>
      </c>
      <c r="B23">
        <v>0.80647482014388405</v>
      </c>
      <c r="C23">
        <v>1.8850024792804201E-2</v>
      </c>
      <c r="D23" s="2">
        <v>0.92187050359712197</v>
      </c>
      <c r="E23" s="2">
        <v>1.51703619480404E-2</v>
      </c>
      <c r="F23" s="12">
        <v>0.94336587872559097</v>
      </c>
      <c r="G23" s="12">
        <v>8.1424547502176106E-3</v>
      </c>
      <c r="H23" s="30">
        <v>0.93477389516957798</v>
      </c>
      <c r="I23">
        <v>1.32300521104866E-2</v>
      </c>
      <c r="J23" s="15"/>
      <c r="K23">
        <v>0.82041666666666602</v>
      </c>
      <c r="L23">
        <v>0.102617179330885</v>
      </c>
      <c r="M23" s="2">
        <v>0.8</v>
      </c>
      <c r="N23" s="2">
        <v>5.2572700985291598E-2</v>
      </c>
      <c r="O23" s="12">
        <v>0.80125000000000002</v>
      </c>
      <c r="P23" s="12">
        <v>7.9757662467139903E-2</v>
      </c>
      <c r="Q23">
        <v>0.78708333333333302</v>
      </c>
      <c r="R23">
        <v>0.102146144697405</v>
      </c>
      <c r="T23" s="30" t="str">
        <f t="shared" si="0"/>
        <v/>
      </c>
      <c r="U23" s="30" t="str">
        <f t="shared" si="1"/>
        <v/>
      </c>
      <c r="V23" s="30">
        <f t="shared" si="2"/>
        <v>1</v>
      </c>
      <c r="W23" s="30" t="str">
        <f t="shared" si="3"/>
        <v/>
      </c>
      <c r="X23" s="30" t="str">
        <f t="shared" si="4"/>
        <v/>
      </c>
      <c r="Y23" s="30">
        <f t="shared" si="5"/>
        <v>1</v>
      </c>
      <c r="AA23" s="30" t="str">
        <f t="shared" si="6"/>
        <v/>
      </c>
      <c r="AB23" s="30" t="str">
        <f t="shared" si="7"/>
        <v/>
      </c>
      <c r="AC23" s="30">
        <f t="shared" si="8"/>
        <v>1</v>
      </c>
      <c r="AI23" s="13"/>
      <c r="AJ23" s="13"/>
    </row>
    <row r="24" spans="1:40" x14ac:dyDescent="0.25">
      <c r="A24" s="18" t="s">
        <v>37</v>
      </c>
      <c r="B24">
        <v>0.92388237903857195</v>
      </c>
      <c r="C24">
        <v>8.6601643510608901E-3</v>
      </c>
      <c r="D24" s="2">
        <v>0.99335756041546996</v>
      </c>
      <c r="E24" s="2">
        <v>2.0489830589241502E-3</v>
      </c>
      <c r="F24" s="12">
        <v>0.992591601858134</v>
      </c>
      <c r="G24" s="12">
        <v>2.1234570654399799E-3</v>
      </c>
      <c r="H24" s="30">
        <v>0.98901560624249696</v>
      </c>
      <c r="I24" s="30">
        <v>5.1149750407915098E-3</v>
      </c>
      <c r="J24" s="15"/>
      <c r="K24">
        <v>0.92161733615221897</v>
      </c>
      <c r="L24">
        <v>5.7022089600768898E-2</v>
      </c>
      <c r="M24" s="2">
        <v>0.90068710359408</v>
      </c>
      <c r="N24" s="2">
        <v>6.5843361349499099E-2</v>
      </c>
      <c r="O24" s="12">
        <v>0.91035940803382598</v>
      </c>
      <c r="P24" s="12">
        <v>5.01324626834189E-2</v>
      </c>
      <c r="Q24" s="30">
        <v>0.91479915433403802</v>
      </c>
      <c r="R24">
        <v>4.6448052734447999E-2</v>
      </c>
      <c r="T24" s="30" t="str">
        <f t="shared" si="0"/>
        <v/>
      </c>
      <c r="U24" s="30" t="str">
        <f t="shared" si="1"/>
        <v/>
      </c>
      <c r="V24" s="30">
        <f t="shared" si="2"/>
        <v>1</v>
      </c>
      <c r="W24" s="30">
        <f t="shared" si="3"/>
        <v>1</v>
      </c>
      <c r="X24" s="30" t="str">
        <f t="shared" si="4"/>
        <v/>
      </c>
      <c r="Y24" s="30" t="str">
        <f t="shared" si="5"/>
        <v/>
      </c>
      <c r="AA24" s="30">
        <f t="shared" si="6"/>
        <v>1</v>
      </c>
      <c r="AB24" s="30" t="str">
        <f t="shared" si="7"/>
        <v/>
      </c>
      <c r="AC24" s="30" t="str">
        <f t="shared" si="8"/>
        <v/>
      </c>
      <c r="AI24" s="13"/>
      <c r="AJ24" s="13"/>
    </row>
    <row r="25" spans="1:40" x14ac:dyDescent="0.25">
      <c r="A25" s="18" t="s">
        <v>38</v>
      </c>
      <c r="B25">
        <v>0.95481481481481401</v>
      </c>
      <c r="C25">
        <v>5.4656650916490197E-3</v>
      </c>
      <c r="D25" s="2">
        <v>0.99185185185185198</v>
      </c>
      <c r="E25" s="2">
        <v>5.1851851851851902E-3</v>
      </c>
      <c r="F25" s="12">
        <v>0.994074074074074</v>
      </c>
      <c r="G25" s="12">
        <v>2.9629629629629602E-3</v>
      </c>
      <c r="H25">
        <v>0.99333333333333296</v>
      </c>
      <c r="I25">
        <v>2.3424278964210201E-3</v>
      </c>
      <c r="J25" s="15"/>
      <c r="K25">
        <v>0.93333333333333302</v>
      </c>
      <c r="L25">
        <v>5.4433105395181702E-2</v>
      </c>
      <c r="M25" s="2">
        <v>0.94</v>
      </c>
      <c r="N25" s="2">
        <v>5.5377492419453798E-2</v>
      </c>
      <c r="O25" s="12">
        <v>0.96</v>
      </c>
      <c r="P25" s="12">
        <v>4.4221663871405303E-2</v>
      </c>
      <c r="Q25">
        <v>0.93333333333333302</v>
      </c>
      <c r="R25">
        <v>5.4433105395181702E-2</v>
      </c>
      <c r="T25" s="30" t="str">
        <f t="shared" si="0"/>
        <v/>
      </c>
      <c r="U25" s="30">
        <f t="shared" si="1"/>
        <v>1</v>
      </c>
      <c r="V25" s="30" t="str">
        <f t="shared" si="2"/>
        <v/>
      </c>
      <c r="W25" s="30" t="str">
        <f t="shared" si="3"/>
        <v/>
      </c>
      <c r="X25" s="30" t="str">
        <f t="shared" si="4"/>
        <v/>
      </c>
      <c r="Y25" s="30">
        <f t="shared" si="5"/>
        <v>1</v>
      </c>
      <c r="AA25" s="30" t="str">
        <f t="shared" si="6"/>
        <v/>
      </c>
      <c r="AB25" s="30" t="str">
        <f t="shared" si="7"/>
        <v/>
      </c>
      <c r="AC25" s="30">
        <f t="shared" si="8"/>
        <v>1</v>
      </c>
      <c r="AI25" s="13"/>
      <c r="AJ25" s="13"/>
    </row>
    <row r="26" spans="1:40" x14ac:dyDescent="0.25">
      <c r="A26" s="18" t="s">
        <v>39</v>
      </c>
      <c r="B26">
        <v>0.40222222222222198</v>
      </c>
      <c r="C26">
        <v>2.4478091321271499E-2</v>
      </c>
      <c r="D26" s="2">
        <v>0.79377777777777703</v>
      </c>
      <c r="E26" s="2">
        <v>5.0479185296002701E-3</v>
      </c>
      <c r="F26" s="12">
        <v>0.79355555555555501</v>
      </c>
      <c r="G26" s="12">
        <v>4.7088044667593799E-3</v>
      </c>
      <c r="H26">
        <v>0.78955555555555501</v>
      </c>
      <c r="I26">
        <v>4.1968045849526897E-3</v>
      </c>
      <c r="J26" s="15"/>
      <c r="K26">
        <v>0.40199999999999902</v>
      </c>
      <c r="L26">
        <v>9.9977775308093098E-2</v>
      </c>
      <c r="M26" s="2">
        <v>0.70399999999999996</v>
      </c>
      <c r="N26" s="2">
        <v>5.35163526410386E-2</v>
      </c>
      <c r="O26" s="12">
        <v>0.70399999999999996</v>
      </c>
      <c r="P26" s="12">
        <v>5.4258639865002102E-2</v>
      </c>
      <c r="Q26">
        <v>0.70799999999999996</v>
      </c>
      <c r="R26">
        <v>4.1311822359545697E-2</v>
      </c>
      <c r="T26" s="30">
        <f t="shared" si="0"/>
        <v>1</v>
      </c>
      <c r="U26" s="30" t="str">
        <f t="shared" si="1"/>
        <v/>
      </c>
      <c r="V26" s="30" t="str">
        <f t="shared" si="2"/>
        <v/>
      </c>
      <c r="W26" s="30">
        <f t="shared" si="3"/>
        <v>1</v>
      </c>
      <c r="X26" s="30" t="str">
        <f t="shared" si="4"/>
        <v/>
      </c>
      <c r="Y26" s="30" t="str">
        <f t="shared" si="5"/>
        <v/>
      </c>
      <c r="AA26" s="30">
        <f t="shared" si="6"/>
        <v>1</v>
      </c>
      <c r="AB26" s="30" t="str">
        <f t="shared" si="7"/>
        <v/>
      </c>
      <c r="AC26" s="30" t="str">
        <f t="shared" si="8"/>
        <v/>
      </c>
      <c r="AH26" s="30"/>
      <c r="AI26" s="13"/>
      <c r="AJ26" s="13"/>
    </row>
    <row r="27" spans="1:40" x14ac:dyDescent="0.25">
      <c r="A27" s="18" t="s">
        <v>72</v>
      </c>
      <c r="B27">
        <v>0.74626578694657297</v>
      </c>
      <c r="C27">
        <v>1.85582820597705E-2</v>
      </c>
      <c r="D27" s="2">
        <v>0.92572431705902503</v>
      </c>
      <c r="E27" s="2">
        <v>2.41342807995946E-2</v>
      </c>
      <c r="F27" s="12">
        <v>0.94819118835027605</v>
      </c>
      <c r="G27" s="12">
        <v>9.2001066144352106E-3</v>
      </c>
      <c r="H27" s="30">
        <v>0.95044173039411795</v>
      </c>
      <c r="I27">
        <v>2.01175914881793E-2</v>
      </c>
      <c r="J27" s="15"/>
      <c r="K27">
        <v>0.73868347338935503</v>
      </c>
      <c r="L27">
        <v>9.2413247103209195E-2</v>
      </c>
      <c r="M27" s="2">
        <v>0.77310924369747802</v>
      </c>
      <c r="N27" s="2">
        <v>9.7830670552471299E-2</v>
      </c>
      <c r="O27" s="12">
        <v>0.80075630252100805</v>
      </c>
      <c r="P27" s="12">
        <v>0.113065730555829</v>
      </c>
      <c r="Q27">
        <v>0.80851540616246498</v>
      </c>
      <c r="R27">
        <v>0.128027119413922</v>
      </c>
      <c r="T27" s="30">
        <f t="shared" si="0"/>
        <v>1</v>
      </c>
      <c r="U27" s="30" t="str">
        <f t="shared" si="1"/>
        <v/>
      </c>
      <c r="V27" s="30" t="str">
        <f t="shared" si="2"/>
        <v/>
      </c>
      <c r="W27" s="30">
        <f t="shared" si="3"/>
        <v>1</v>
      </c>
      <c r="X27" s="30" t="str">
        <f t="shared" si="4"/>
        <v/>
      </c>
      <c r="Y27" s="30" t="str">
        <f t="shared" si="5"/>
        <v/>
      </c>
      <c r="AA27" s="30">
        <f t="shared" si="6"/>
        <v>1</v>
      </c>
      <c r="AB27" s="30" t="str">
        <f t="shared" si="7"/>
        <v/>
      </c>
      <c r="AC27" s="30" t="str">
        <f t="shared" si="8"/>
        <v/>
      </c>
      <c r="AI27" s="13"/>
      <c r="AJ27" s="13"/>
    </row>
    <row r="28" spans="1:40" x14ac:dyDescent="0.25">
      <c r="A28" s="18" t="s">
        <v>40</v>
      </c>
      <c r="B28">
        <v>0.73765788910297503</v>
      </c>
      <c r="C28">
        <v>9.1797115836398501E-3</v>
      </c>
      <c r="D28" s="2">
        <v>0.86218034146863598</v>
      </c>
      <c r="E28" s="2">
        <v>7.7561986720465501E-3</v>
      </c>
      <c r="F28" s="12">
        <v>0.85720924320273995</v>
      </c>
      <c r="G28" s="12">
        <v>1.00904222919767E-2</v>
      </c>
      <c r="H28">
        <v>0.84183097837722098</v>
      </c>
      <c r="I28">
        <v>1.32635452246809E-2</v>
      </c>
      <c r="J28" s="15"/>
      <c r="K28">
        <v>0.74716494845360804</v>
      </c>
      <c r="L28">
        <v>5.9805602156070503E-2</v>
      </c>
      <c r="M28" s="2">
        <v>0.79190292096219905</v>
      </c>
      <c r="N28" s="2">
        <v>4.2586090246881703E-2</v>
      </c>
      <c r="O28" s="12">
        <v>0.787725515463917</v>
      </c>
      <c r="P28" s="12">
        <v>5.0623541345779899E-2</v>
      </c>
      <c r="Q28">
        <v>0.802298109965635</v>
      </c>
      <c r="R28">
        <v>4.3869145813356603E-2</v>
      </c>
      <c r="T28" s="30">
        <f t="shared" si="0"/>
        <v>1</v>
      </c>
      <c r="U28" s="30" t="str">
        <f t="shared" si="1"/>
        <v/>
      </c>
      <c r="V28" s="30" t="str">
        <f t="shared" si="2"/>
        <v/>
      </c>
      <c r="W28" s="30">
        <f t="shared" si="3"/>
        <v>1</v>
      </c>
      <c r="X28" s="30" t="str">
        <f t="shared" si="4"/>
        <v/>
      </c>
      <c r="Y28" s="30" t="str">
        <f t="shared" si="5"/>
        <v/>
      </c>
      <c r="AA28" s="30">
        <f t="shared" si="6"/>
        <v>1</v>
      </c>
      <c r="AB28" s="30" t="str">
        <f t="shared" si="7"/>
        <v/>
      </c>
      <c r="AC28" s="30" t="str">
        <f t="shared" si="8"/>
        <v/>
      </c>
      <c r="AI28" s="13"/>
      <c r="AJ28" s="13"/>
    </row>
    <row r="29" spans="1:40" x14ac:dyDescent="0.25">
      <c r="A29" s="18" t="s">
        <v>41</v>
      </c>
      <c r="B29">
        <v>0.77548289470728105</v>
      </c>
      <c r="C29">
        <v>1.1456198470120599E-2</v>
      </c>
      <c r="D29" s="2">
        <v>0.937798038206199</v>
      </c>
      <c r="E29" s="2">
        <v>1.89108356629368E-2</v>
      </c>
      <c r="F29" s="12">
        <v>0.96040831444449104</v>
      </c>
      <c r="G29" s="12">
        <v>5.8579835407614198E-3</v>
      </c>
      <c r="H29">
        <v>0.99149877021298805</v>
      </c>
      <c r="I29">
        <v>8.4249515804906798E-3</v>
      </c>
      <c r="J29" s="15"/>
      <c r="K29">
        <v>0.77912540336040903</v>
      </c>
      <c r="L29">
        <v>5.7121231966213798E-2</v>
      </c>
      <c r="M29" s="2">
        <v>0.88315066206742998</v>
      </c>
      <c r="N29" s="2">
        <v>6.8958525250523095E-2</v>
      </c>
      <c r="O29" s="12">
        <v>0.927740068988539</v>
      </c>
      <c r="P29" s="12">
        <v>2.7581444756156901E-2</v>
      </c>
      <c r="Q29">
        <v>0.96178925114053604</v>
      </c>
      <c r="R29">
        <v>4.3054217828385498E-2</v>
      </c>
      <c r="T29" s="30">
        <f t="shared" si="0"/>
        <v>1</v>
      </c>
      <c r="U29" s="30" t="str">
        <f t="shared" si="1"/>
        <v/>
      </c>
      <c r="V29" s="30" t="str">
        <f t="shared" si="2"/>
        <v/>
      </c>
      <c r="W29" s="30">
        <f t="shared" si="3"/>
        <v>1</v>
      </c>
      <c r="X29" s="30" t="str">
        <f t="shared" si="4"/>
        <v/>
      </c>
      <c r="Y29" s="30" t="str">
        <f t="shared" si="5"/>
        <v/>
      </c>
      <c r="AA29" s="30">
        <f t="shared" si="6"/>
        <v>1</v>
      </c>
      <c r="AB29" s="30" t="str">
        <f t="shared" si="7"/>
        <v/>
      </c>
      <c r="AC29" s="30" t="str">
        <f t="shared" si="8"/>
        <v/>
      </c>
      <c r="AI29" s="13"/>
      <c r="AJ29" s="13"/>
    </row>
    <row r="30" spans="1:40" x14ac:dyDescent="0.25">
      <c r="A30" s="18" t="s">
        <v>42</v>
      </c>
      <c r="B30">
        <v>0.81481481481481399</v>
      </c>
      <c r="C30">
        <v>1.2259645357832199E-2</v>
      </c>
      <c r="D30" s="2">
        <v>0.81604938271604899</v>
      </c>
      <c r="E30" s="2">
        <v>2.95781445696566E-2</v>
      </c>
      <c r="F30" s="12">
        <v>0.83333333333333304</v>
      </c>
      <c r="G30" s="12">
        <v>2.2596302737929699E-2</v>
      </c>
      <c r="H30" s="30">
        <v>0.81728395061728398</v>
      </c>
      <c r="I30">
        <v>3.53646184010597E-2</v>
      </c>
      <c r="J30" s="15"/>
      <c r="K30">
        <v>0.81944444444444398</v>
      </c>
      <c r="L30">
        <v>4.5830995076905801E-2</v>
      </c>
      <c r="M30" s="2">
        <v>0.6</v>
      </c>
      <c r="N30" s="2">
        <v>4.9999999999999899E-2</v>
      </c>
      <c r="O30" s="12">
        <v>0.64722222222222203</v>
      </c>
      <c r="P30" s="12">
        <v>6.3403956725073998E-2</v>
      </c>
      <c r="Q30">
        <v>0.63333333333333297</v>
      </c>
      <c r="R30">
        <v>5.2049886379834001E-2</v>
      </c>
      <c r="T30" s="30" t="str">
        <f t="shared" si="0"/>
        <v/>
      </c>
      <c r="U30" s="30" t="str">
        <f t="shared" si="1"/>
        <v/>
      </c>
      <c r="V30" s="30">
        <f t="shared" si="2"/>
        <v>1</v>
      </c>
      <c r="W30" s="30">
        <f t="shared" si="3"/>
        <v>1</v>
      </c>
      <c r="X30" s="30" t="str">
        <f t="shared" si="4"/>
        <v/>
      </c>
      <c r="Y30" s="30" t="str">
        <f t="shared" si="5"/>
        <v/>
      </c>
      <c r="AA30" s="30" t="str">
        <f t="shared" si="6"/>
        <v/>
      </c>
      <c r="AB30" s="30" t="str">
        <f t="shared" si="7"/>
        <v/>
      </c>
      <c r="AC30" s="30">
        <f t="shared" si="8"/>
        <v>1</v>
      </c>
      <c r="AI30" s="13"/>
      <c r="AJ30" s="13"/>
    </row>
    <row r="31" spans="1:40" s="30" customFormat="1" x14ac:dyDescent="0.25">
      <c r="A31" s="18" t="s">
        <v>43</v>
      </c>
      <c r="B31">
        <v>0.96640403824582</v>
      </c>
      <c r="C31">
        <v>6.5970854799926402E-3</v>
      </c>
      <c r="D31" s="2">
        <v>0.99328027348966397</v>
      </c>
      <c r="E31" s="2">
        <v>6.1296076916894197E-3</v>
      </c>
      <c r="F31" s="12">
        <v>0.99845360824742202</v>
      </c>
      <c r="G31" s="12">
        <v>2.3621524200803201E-3</v>
      </c>
      <c r="H31" s="30">
        <v>0.99793547353239598</v>
      </c>
      <c r="I31">
        <v>2.66530336022958E-3</v>
      </c>
      <c r="J31" s="15"/>
      <c r="K31">
        <v>0.97229437229437199</v>
      </c>
      <c r="L31">
        <v>2.3859757232114899E-2</v>
      </c>
      <c r="M31" s="2">
        <v>0.94956709956709895</v>
      </c>
      <c r="N31" s="2">
        <v>3.7715169194490597E-2</v>
      </c>
      <c r="O31" s="12">
        <v>0.95822510822510798</v>
      </c>
      <c r="P31" s="12">
        <v>3.1959224456884601E-2</v>
      </c>
      <c r="Q31">
        <v>0.96796536796536703</v>
      </c>
      <c r="R31">
        <v>4.3203376449782303E-2</v>
      </c>
      <c r="S31"/>
      <c r="T31" s="30" t="str">
        <f t="shared" si="0"/>
        <v/>
      </c>
      <c r="U31" s="30" t="str">
        <f t="shared" si="1"/>
        <v/>
      </c>
      <c r="V31" s="30">
        <f t="shared" si="2"/>
        <v>1</v>
      </c>
      <c r="W31" s="30">
        <f t="shared" si="3"/>
        <v>1</v>
      </c>
      <c r="X31" s="30" t="str">
        <f t="shared" si="4"/>
        <v/>
      </c>
      <c r="Y31" s="30" t="str">
        <f t="shared" si="5"/>
        <v/>
      </c>
      <c r="Z31"/>
      <c r="AA31" s="30">
        <f t="shared" si="6"/>
        <v>1</v>
      </c>
      <c r="AB31" s="30" t="str">
        <f t="shared" si="7"/>
        <v/>
      </c>
      <c r="AC31" s="30" t="str">
        <f t="shared" si="8"/>
        <v/>
      </c>
      <c r="AD31"/>
      <c r="AE31"/>
      <c r="AF31"/>
      <c r="AG31"/>
      <c r="AH31"/>
      <c r="AI31" s="13"/>
      <c r="AJ31" s="13"/>
      <c r="AK31"/>
      <c r="AL31"/>
      <c r="AM31"/>
      <c r="AN31"/>
    </row>
    <row r="32" spans="1:40" s="30" customFormat="1" x14ac:dyDescent="0.25">
      <c r="A32" s="18" t="s">
        <v>44</v>
      </c>
      <c r="B32">
        <v>0.70703542185475199</v>
      </c>
      <c r="C32">
        <v>9.0510877970829007E-3</v>
      </c>
      <c r="D32" s="2">
        <v>0.88324342026221303</v>
      </c>
      <c r="E32" s="2">
        <v>1.18214469390257E-2</v>
      </c>
      <c r="F32" s="12">
        <v>0.87456432631663505</v>
      </c>
      <c r="G32" s="12">
        <v>4.8020765018340099E-3</v>
      </c>
      <c r="H32" s="30">
        <v>0.86545275200834204</v>
      </c>
      <c r="I32">
        <v>8.6850337998466403E-3</v>
      </c>
      <c r="J32" s="15"/>
      <c r="K32">
        <v>0.70328618749671301</v>
      </c>
      <c r="L32">
        <v>3.7179262672622199E-2</v>
      </c>
      <c r="M32" s="2">
        <v>0.648554077501446</v>
      </c>
      <c r="N32" s="2">
        <v>8.2486391135515397E-2</v>
      </c>
      <c r="O32" s="12">
        <v>0.63446903973219704</v>
      </c>
      <c r="P32" s="12">
        <v>6.9812155210347407E-2</v>
      </c>
      <c r="Q32">
        <v>0.70060465849939502</v>
      </c>
      <c r="R32">
        <v>7.8824339162222895E-2</v>
      </c>
      <c r="S32"/>
      <c r="T32" s="30" t="str">
        <f t="shared" si="0"/>
        <v/>
      </c>
      <c r="U32" s="30" t="str">
        <f t="shared" si="1"/>
        <v/>
      </c>
      <c r="V32" s="30">
        <f t="shared" si="2"/>
        <v>1</v>
      </c>
      <c r="W32" s="30">
        <f t="shared" si="3"/>
        <v>1</v>
      </c>
      <c r="X32" s="30" t="str">
        <f t="shared" si="4"/>
        <v/>
      </c>
      <c r="Y32" s="30" t="str">
        <f t="shared" si="5"/>
        <v/>
      </c>
      <c r="Z32"/>
      <c r="AA32" s="30">
        <f t="shared" si="6"/>
        <v>1</v>
      </c>
      <c r="AB32" s="30" t="str">
        <f t="shared" si="7"/>
        <v/>
      </c>
      <c r="AC32" s="30" t="str">
        <f t="shared" si="8"/>
        <v/>
      </c>
      <c r="AD32"/>
      <c r="AE32"/>
      <c r="AF32"/>
      <c r="AG32"/>
      <c r="AH32"/>
      <c r="AI32" s="13"/>
      <c r="AJ32" s="13"/>
      <c r="AK32"/>
      <c r="AL32"/>
      <c r="AM32"/>
      <c r="AN32"/>
    </row>
    <row r="33" spans="1:40" s="30" customFormat="1" x14ac:dyDescent="0.25">
      <c r="A33" s="18" t="s">
        <v>45</v>
      </c>
      <c r="B33">
        <v>0.64549814643188097</v>
      </c>
      <c r="C33">
        <v>9.2038744008126807E-3</v>
      </c>
      <c r="D33" s="2">
        <v>0.85088565801668203</v>
      </c>
      <c r="E33" s="2">
        <v>1.2499253635787499E-2</v>
      </c>
      <c r="F33" s="12">
        <v>0.84584105653382702</v>
      </c>
      <c r="G33" s="12">
        <v>7.9717441605335199E-3</v>
      </c>
      <c r="H33" s="30">
        <v>0.822744439295644</v>
      </c>
      <c r="I33">
        <v>1.2788453207047801E-2</v>
      </c>
      <c r="J33" s="15"/>
      <c r="K33">
        <v>0.64491211840887996</v>
      </c>
      <c r="L33">
        <v>4.2091532161060499E-2</v>
      </c>
      <c r="M33" s="2">
        <v>0.69033302497687299</v>
      </c>
      <c r="N33" s="2">
        <v>5.21632712000136E-2</v>
      </c>
      <c r="O33" s="12">
        <v>0.67067530064754799</v>
      </c>
      <c r="P33" s="12">
        <v>4.98748820709084E-2</v>
      </c>
      <c r="Q33">
        <v>0.67969472710453205</v>
      </c>
      <c r="R33">
        <v>2.3846592879919699E-2</v>
      </c>
      <c r="S33"/>
      <c r="T33" s="30">
        <f t="shared" si="0"/>
        <v>1</v>
      </c>
      <c r="U33" s="30" t="str">
        <f t="shared" si="1"/>
        <v/>
      </c>
      <c r="V33" s="30" t="str">
        <f t="shared" si="2"/>
        <v/>
      </c>
      <c r="W33" s="30" t="str">
        <f t="shared" si="3"/>
        <v/>
      </c>
      <c r="X33" s="30" t="str">
        <f t="shared" si="4"/>
        <v/>
      </c>
      <c r="Y33" s="30">
        <f t="shared" si="5"/>
        <v>1</v>
      </c>
      <c r="Z33"/>
      <c r="AA33" s="30">
        <f t="shared" si="6"/>
        <v>1</v>
      </c>
      <c r="AB33" s="30" t="str">
        <f t="shared" si="7"/>
        <v/>
      </c>
      <c r="AC33" s="30" t="str">
        <f t="shared" si="8"/>
        <v/>
      </c>
      <c r="AD33"/>
      <c r="AE33"/>
      <c r="AF33"/>
      <c r="AG33"/>
      <c r="AH33"/>
      <c r="AI33" s="13"/>
      <c r="AJ33" s="13"/>
      <c r="AK33"/>
      <c r="AL33"/>
      <c r="AM33"/>
      <c r="AN33"/>
    </row>
    <row r="34" spans="1:40" s="30" customFormat="1" x14ac:dyDescent="0.25">
      <c r="A34" s="18" t="s">
        <v>46</v>
      </c>
      <c r="B34">
        <v>0.86324382751166195</v>
      </c>
      <c r="C34">
        <v>1.13667029164731E-2</v>
      </c>
      <c r="D34" s="2">
        <v>0.99146091705540995</v>
      </c>
      <c r="E34" s="2">
        <v>1.0440834539521699E-2</v>
      </c>
      <c r="F34" s="12">
        <v>0.97704517009898695</v>
      </c>
      <c r="G34" s="12">
        <v>1.1919121590607901E-2</v>
      </c>
      <c r="H34" s="30">
        <v>0.97382523609056704</v>
      </c>
      <c r="I34">
        <v>1.4952025642494799E-2</v>
      </c>
      <c r="J34" s="15"/>
      <c r="K34">
        <v>0.85547619047618995</v>
      </c>
      <c r="L34">
        <v>7.9142943097769994E-2</v>
      </c>
      <c r="M34" s="2">
        <v>0.80190476190476101</v>
      </c>
      <c r="N34" s="2">
        <v>8.6927916028362306E-2</v>
      </c>
      <c r="O34" s="12">
        <v>0.81738095238095199</v>
      </c>
      <c r="P34" s="12">
        <v>9.74740502707796E-2</v>
      </c>
      <c r="Q34">
        <v>0.77523809523809495</v>
      </c>
      <c r="R34">
        <v>0.12280422140611599</v>
      </c>
      <c r="S34"/>
      <c r="T34" s="30" t="str">
        <f t="shared" si="0"/>
        <v/>
      </c>
      <c r="U34" s="30" t="str">
        <f t="shared" si="1"/>
        <v/>
      </c>
      <c r="V34" s="30">
        <f t="shared" si="2"/>
        <v>1</v>
      </c>
      <c r="W34" s="30" t="str">
        <f t="shared" si="3"/>
        <v/>
      </c>
      <c r="X34" s="30" t="str">
        <f t="shared" si="4"/>
        <v/>
      </c>
      <c r="Y34" s="30">
        <f t="shared" si="5"/>
        <v>1</v>
      </c>
      <c r="Z34"/>
      <c r="AA34" s="30" t="str">
        <f t="shared" si="6"/>
        <v/>
      </c>
      <c r="AB34" s="30" t="str">
        <f t="shared" si="7"/>
        <v/>
      </c>
      <c r="AC34" s="30">
        <f t="shared" si="8"/>
        <v>1</v>
      </c>
      <c r="AD34"/>
      <c r="AE34"/>
      <c r="AF34"/>
      <c r="AG34"/>
      <c r="AH34"/>
      <c r="AI34" s="13"/>
      <c r="AJ34" s="13"/>
      <c r="AK34"/>
      <c r="AL34"/>
      <c r="AM34"/>
      <c r="AN34"/>
    </row>
    <row r="35" spans="1:40" s="30" customFormat="1" x14ac:dyDescent="0.25">
      <c r="A35" s="18" t="s">
        <v>73</v>
      </c>
      <c r="B35">
        <v>0.69455567081604397</v>
      </c>
      <c r="C35">
        <v>1.7538909577809899E-2</v>
      </c>
      <c r="D35" s="2">
        <v>0.91553596127247505</v>
      </c>
      <c r="E35" s="2">
        <v>3.3277579841717697E-2</v>
      </c>
      <c r="F35" s="12">
        <v>0.911792876901798</v>
      </c>
      <c r="G35" s="12">
        <v>1.77350829409679E-2</v>
      </c>
      <c r="H35" s="30">
        <v>0.90346645919778701</v>
      </c>
      <c r="I35">
        <v>2.7823341535261701E-2</v>
      </c>
      <c r="J35" s="15"/>
      <c r="K35">
        <v>0.69700854700854697</v>
      </c>
      <c r="L35">
        <v>6.90423705727648E-2</v>
      </c>
      <c r="M35" s="2">
        <v>0.73831908831908799</v>
      </c>
      <c r="N35" s="2">
        <v>9.7092182111520806E-2</v>
      </c>
      <c r="O35" s="12">
        <v>0.77920227920227902</v>
      </c>
      <c r="P35" s="12">
        <v>8.2222241965829307E-2</v>
      </c>
      <c r="Q35">
        <v>0.76381766381766303</v>
      </c>
      <c r="R35">
        <v>6.8750294900145101E-2</v>
      </c>
      <c r="S35"/>
      <c r="T35" s="30">
        <f t="shared" si="0"/>
        <v>1</v>
      </c>
      <c r="U35" s="30" t="str">
        <f t="shared" si="1"/>
        <v/>
      </c>
      <c r="V35" s="30" t="str">
        <f t="shared" si="2"/>
        <v/>
      </c>
      <c r="W35" s="30">
        <f t="shared" si="3"/>
        <v>1</v>
      </c>
      <c r="X35" s="30" t="str">
        <f t="shared" si="4"/>
        <v/>
      </c>
      <c r="Y35" s="30" t="str">
        <f t="shared" si="5"/>
        <v/>
      </c>
      <c r="Z35"/>
      <c r="AA35" s="30" t="str">
        <f t="shared" si="6"/>
        <v/>
      </c>
      <c r="AB35" s="30" t="str">
        <f t="shared" si="7"/>
        <v/>
      </c>
      <c r="AC35" s="30">
        <f t="shared" si="8"/>
        <v>1</v>
      </c>
      <c r="AD35"/>
      <c r="AE35"/>
      <c r="AF35"/>
      <c r="AG35"/>
      <c r="AH35"/>
      <c r="AI35" s="13"/>
      <c r="AJ35" s="13"/>
      <c r="AK35"/>
      <c r="AL35"/>
      <c r="AM35"/>
      <c r="AN35"/>
    </row>
    <row r="36" spans="1:40" s="30" customFormat="1" x14ac:dyDescent="0.25">
      <c r="A36" s="18" t="s">
        <v>47</v>
      </c>
      <c r="B36">
        <v>0.42095860566448701</v>
      </c>
      <c r="C36">
        <v>3.2947991249072002E-2</v>
      </c>
      <c r="D36" s="2">
        <v>0.65637254901960795</v>
      </c>
      <c r="E36" s="2">
        <v>3.1460507822980398E-2</v>
      </c>
      <c r="F36" s="12">
        <v>0.65783769063180797</v>
      </c>
      <c r="G36" s="12">
        <v>2.20911225650764E-2</v>
      </c>
      <c r="H36" s="30">
        <v>0.65565904139433495</v>
      </c>
      <c r="I36">
        <v>2.61876730938496E-2</v>
      </c>
      <c r="J36" s="15"/>
      <c r="K36">
        <v>0.40499999999999903</v>
      </c>
      <c r="L36">
        <v>8.8906248304909993E-2</v>
      </c>
      <c r="M36" s="2">
        <v>0.57791666666666597</v>
      </c>
      <c r="N36" s="2">
        <v>0.134164725658837</v>
      </c>
      <c r="O36" s="12">
        <v>0.55791666666666595</v>
      </c>
      <c r="P36" s="12">
        <v>0.14081175870249199</v>
      </c>
      <c r="Q36">
        <v>0.56374999999999997</v>
      </c>
      <c r="R36">
        <v>0.108831653041308</v>
      </c>
      <c r="S36"/>
      <c r="T36" s="30">
        <f t="shared" si="0"/>
        <v>1</v>
      </c>
      <c r="U36" s="30" t="str">
        <f t="shared" si="1"/>
        <v/>
      </c>
      <c r="V36" s="30" t="str">
        <f t="shared" si="2"/>
        <v/>
      </c>
      <c r="W36" s="30" t="str">
        <f t="shared" si="3"/>
        <v/>
      </c>
      <c r="X36" s="30" t="str">
        <f t="shared" si="4"/>
        <v/>
      </c>
      <c r="Y36" s="30">
        <f t="shared" si="5"/>
        <v>1</v>
      </c>
      <c r="Z36"/>
      <c r="AA36" s="30">
        <f t="shared" si="6"/>
        <v>1</v>
      </c>
      <c r="AB36" s="30" t="str">
        <f t="shared" si="7"/>
        <v/>
      </c>
      <c r="AC36" s="30" t="str">
        <f t="shared" si="8"/>
        <v/>
      </c>
      <c r="AD36"/>
      <c r="AE36"/>
      <c r="AF36"/>
      <c r="AG36"/>
      <c r="AH36"/>
      <c r="AI36" s="13"/>
      <c r="AJ36" s="13"/>
      <c r="AK36"/>
      <c r="AL36"/>
      <c r="AM36"/>
      <c r="AN36"/>
    </row>
    <row r="37" spans="1:40" s="30" customFormat="1" x14ac:dyDescent="0.25">
      <c r="A37" s="18" t="s">
        <v>48</v>
      </c>
      <c r="B37">
        <v>0.73126940769398197</v>
      </c>
      <c r="C37">
        <v>5.9621503236834501E-3</v>
      </c>
      <c r="D37" s="2">
        <v>0.90582035902385505</v>
      </c>
      <c r="E37" s="2">
        <v>6.2263896109535999E-3</v>
      </c>
      <c r="F37" s="12">
        <v>0.915795140783916</v>
      </c>
      <c r="G37" s="12">
        <v>9.8952984750492103E-3</v>
      </c>
      <c r="H37" s="30">
        <v>0.95326062701470304</v>
      </c>
      <c r="I37">
        <v>1.46376538782682E-2</v>
      </c>
      <c r="J37" s="15"/>
      <c r="K37">
        <v>0.73066885964912198</v>
      </c>
      <c r="L37">
        <v>2.7030037193498599E-2</v>
      </c>
      <c r="M37" s="2">
        <v>0.76198464912280695</v>
      </c>
      <c r="N37" s="2">
        <v>3.9320091351755897E-2</v>
      </c>
      <c r="O37" s="12">
        <v>0.77868421052631498</v>
      </c>
      <c r="P37" s="12">
        <v>3.0983093787521399E-2</v>
      </c>
      <c r="Q37">
        <v>0.76092105263157905</v>
      </c>
      <c r="R37">
        <v>3.3783762894929001E-2</v>
      </c>
      <c r="S37"/>
      <c r="T37" s="30">
        <f t="shared" si="0"/>
        <v>1</v>
      </c>
      <c r="U37" s="30" t="str">
        <f t="shared" si="1"/>
        <v/>
      </c>
      <c r="V37" s="30" t="str">
        <f t="shared" si="2"/>
        <v/>
      </c>
      <c r="W37" s="30" t="str">
        <f t="shared" si="3"/>
        <v/>
      </c>
      <c r="X37" s="30" t="str">
        <f t="shared" si="4"/>
        <v/>
      </c>
      <c r="Y37" s="30">
        <f t="shared" si="5"/>
        <v>1</v>
      </c>
      <c r="Z37"/>
      <c r="AA37" s="30" t="str">
        <f t="shared" si="6"/>
        <v/>
      </c>
      <c r="AB37" s="30" t="str">
        <f t="shared" si="7"/>
        <v/>
      </c>
      <c r="AC37" s="30">
        <f t="shared" si="8"/>
        <v>1</v>
      </c>
      <c r="AD37"/>
      <c r="AE37"/>
      <c r="AF37"/>
      <c r="AG37"/>
      <c r="AH37"/>
      <c r="AI37" s="13"/>
      <c r="AJ37" s="13"/>
      <c r="AK37"/>
      <c r="AL37"/>
      <c r="AM37"/>
      <c r="AN37"/>
    </row>
    <row r="38" spans="1:40" s="30" customFormat="1" x14ac:dyDescent="0.25">
      <c r="A38" s="18" t="s">
        <v>49</v>
      </c>
      <c r="B38">
        <v>0.69398739743603</v>
      </c>
      <c r="C38">
        <v>1.19418780028437E-2</v>
      </c>
      <c r="D38" s="2">
        <v>0.844638564397584</v>
      </c>
      <c r="E38" s="2">
        <v>2.6837922344919E-2</v>
      </c>
      <c r="F38" s="12">
        <v>0.84397929233878599</v>
      </c>
      <c r="G38" s="12">
        <v>1.8392467300740501E-2</v>
      </c>
      <c r="H38" s="30">
        <v>0.87339269023697896</v>
      </c>
      <c r="I38">
        <v>1.73962781756112E-2</v>
      </c>
      <c r="J38" s="15"/>
      <c r="K38">
        <v>0.70096638655462096</v>
      </c>
      <c r="L38">
        <v>5.90414888791988E-2</v>
      </c>
      <c r="M38" s="2">
        <v>0.70214285714285696</v>
      </c>
      <c r="N38" s="2">
        <v>3.2788670322318601E-2</v>
      </c>
      <c r="O38" s="12">
        <v>0.68910364145658198</v>
      </c>
      <c r="P38" s="12">
        <v>4.3037864327257598E-2</v>
      </c>
      <c r="Q38">
        <v>0.71039215686274504</v>
      </c>
      <c r="R38">
        <v>2.6861951581569201E-2</v>
      </c>
      <c r="S38"/>
      <c r="T38" s="30">
        <f t="shared" si="0"/>
        <v>1</v>
      </c>
      <c r="U38" s="30" t="str">
        <f t="shared" si="1"/>
        <v/>
      </c>
      <c r="V38" s="30" t="str">
        <f t="shared" si="2"/>
        <v/>
      </c>
      <c r="W38" s="30">
        <f t="shared" si="3"/>
        <v>1</v>
      </c>
      <c r="X38" s="30" t="str">
        <f t="shared" si="4"/>
        <v/>
      </c>
      <c r="Y38" s="30" t="str">
        <f t="shared" si="5"/>
        <v/>
      </c>
      <c r="Z38"/>
      <c r="AA38" s="30">
        <f t="shared" si="6"/>
        <v>1</v>
      </c>
      <c r="AB38" s="30" t="str">
        <f t="shared" si="7"/>
        <v/>
      </c>
      <c r="AC38" s="30" t="str">
        <f t="shared" si="8"/>
        <v/>
      </c>
      <c r="AD38"/>
      <c r="AE38"/>
      <c r="AF38"/>
      <c r="AG38"/>
      <c r="AH38"/>
      <c r="AI38" s="13"/>
      <c r="AJ38" s="13"/>
      <c r="AK38"/>
      <c r="AL38"/>
      <c r="AM38"/>
      <c r="AN38"/>
    </row>
    <row r="39" spans="1:40" s="43" customFormat="1" x14ac:dyDescent="0.25">
      <c r="A39" s="39" t="s">
        <v>50</v>
      </c>
      <c r="B39" s="40">
        <v>0.99068462401795698</v>
      </c>
      <c r="C39" s="40">
        <v>2.3092105292945898E-3</v>
      </c>
      <c r="D39" s="41">
        <v>0.79090909090909001</v>
      </c>
      <c r="E39" s="41">
        <v>3.5686176702745598E-2</v>
      </c>
      <c r="F39" s="42">
        <v>0.78574635241301904</v>
      </c>
      <c r="G39" s="42">
        <v>3.4645248490116902E-2</v>
      </c>
      <c r="H39" s="43">
        <v>0.86453423120089701</v>
      </c>
      <c r="I39" s="40">
        <v>3.1704927550506502E-2</v>
      </c>
      <c r="J39" s="44"/>
      <c r="K39" s="40">
        <v>0.99393939393939301</v>
      </c>
      <c r="L39" s="40">
        <v>8.5179196233491697E-3</v>
      </c>
      <c r="M39" s="41">
        <v>0.62525252525252495</v>
      </c>
      <c r="N39" s="41">
        <v>4.5723112314166703E-2</v>
      </c>
      <c r="O39" s="42">
        <v>0.63636363636363602</v>
      </c>
      <c r="P39" s="42">
        <v>6.9249036367687297E-2</v>
      </c>
      <c r="Q39" s="40">
        <v>0.688888888888888</v>
      </c>
      <c r="R39" s="40">
        <v>4.09059731945789E-2</v>
      </c>
      <c r="S39" s="40"/>
      <c r="T39" s="43" t="str">
        <f t="shared" si="0"/>
        <v/>
      </c>
      <c r="U39" s="43" t="str">
        <f t="shared" si="1"/>
        <v/>
      </c>
      <c r="V39" s="43">
        <f t="shared" si="2"/>
        <v>1</v>
      </c>
      <c r="W39" s="43">
        <f t="shared" si="3"/>
        <v>1</v>
      </c>
      <c r="X39" s="43" t="str">
        <f t="shared" si="4"/>
        <v/>
      </c>
      <c r="Y39" s="43" t="str">
        <f t="shared" si="5"/>
        <v/>
      </c>
      <c r="Z39" s="40"/>
      <c r="AA39" s="43">
        <f t="shared" si="6"/>
        <v>1</v>
      </c>
      <c r="AB39" s="43" t="str">
        <f t="shared" si="7"/>
        <v/>
      </c>
      <c r="AC39" s="43" t="str">
        <f t="shared" si="8"/>
        <v/>
      </c>
      <c r="AD39" s="40"/>
      <c r="AE39" s="40"/>
      <c r="AF39" s="40"/>
      <c r="AG39" s="40"/>
      <c r="AH39" s="40"/>
      <c r="AI39" s="45"/>
      <c r="AJ39" s="45"/>
      <c r="AK39" s="40"/>
      <c r="AL39" s="40"/>
      <c r="AM39" s="40"/>
      <c r="AN39" s="40"/>
    </row>
    <row r="40" spans="1:40" s="30" customFormat="1" x14ac:dyDescent="0.25">
      <c r="A40" s="18" t="s">
        <v>51</v>
      </c>
      <c r="B40">
        <v>0.955687111801242</v>
      </c>
      <c r="C40">
        <v>7.9944285279352906E-3</v>
      </c>
      <c r="D40" s="2">
        <v>1</v>
      </c>
      <c r="E40" s="2">
        <v>0</v>
      </c>
      <c r="F40" s="12">
        <v>1</v>
      </c>
      <c r="G40" s="12">
        <v>0</v>
      </c>
      <c r="H40" s="30">
        <v>1</v>
      </c>
      <c r="I40">
        <v>0</v>
      </c>
      <c r="J40" s="15"/>
      <c r="K40">
        <v>0.95522875816993402</v>
      </c>
      <c r="L40">
        <v>5.11414416132338E-2</v>
      </c>
      <c r="M40" s="2">
        <v>0.97189542483660096</v>
      </c>
      <c r="N40" s="2">
        <v>2.81197709337241E-2</v>
      </c>
      <c r="O40" s="12">
        <v>0.97745098039215605</v>
      </c>
      <c r="P40" s="12">
        <v>2.7631293887487501E-2</v>
      </c>
      <c r="Q40">
        <v>0.96045751633986898</v>
      </c>
      <c r="R40">
        <v>7.5036203197137497E-2</v>
      </c>
      <c r="S40"/>
      <c r="T40" s="30">
        <f t="shared" si="0"/>
        <v>1</v>
      </c>
      <c r="U40" s="30" t="str">
        <f t="shared" si="1"/>
        <v/>
      </c>
      <c r="V40" s="30" t="str">
        <f t="shared" si="2"/>
        <v/>
      </c>
      <c r="W40" s="30" t="str">
        <f t="shared" si="3"/>
        <v/>
      </c>
      <c r="X40" s="30" t="str">
        <f t="shared" si="4"/>
        <v/>
      </c>
      <c r="Y40" s="30">
        <f t="shared" si="5"/>
        <v>1</v>
      </c>
      <c r="Z40"/>
      <c r="AA40" s="30" t="str">
        <f t="shared" si="6"/>
        <v/>
      </c>
      <c r="AB40" s="30" t="str">
        <f t="shared" si="7"/>
        <v/>
      </c>
      <c r="AC40" s="30">
        <f t="shared" si="8"/>
        <v>1</v>
      </c>
      <c r="AD40"/>
      <c r="AE40"/>
      <c r="AF40"/>
      <c r="AG40"/>
      <c r="AH40"/>
      <c r="AI40" s="13"/>
      <c r="AJ40" s="13"/>
      <c r="AK40"/>
      <c r="AL40"/>
      <c r="AM40"/>
      <c r="AN40"/>
    </row>
    <row r="41" spans="1:40" s="30" customFormat="1" x14ac:dyDescent="0.25">
      <c r="A41" s="18" t="s">
        <v>52</v>
      </c>
      <c r="B41">
        <v>0.95692255280490601</v>
      </c>
      <c r="C41">
        <v>3.62962581809594E-3</v>
      </c>
      <c r="D41" s="2">
        <v>0.99856940974588004</v>
      </c>
      <c r="E41" s="2">
        <v>1.32057776423126E-3</v>
      </c>
      <c r="F41" s="12">
        <v>0.99666187195598899</v>
      </c>
      <c r="G41" s="12">
        <v>1.49989227987165E-3</v>
      </c>
      <c r="H41" s="30">
        <v>0.98617054028818696</v>
      </c>
      <c r="I41">
        <v>3.4392327878919101E-3</v>
      </c>
      <c r="J41" s="15"/>
      <c r="K41">
        <v>0.95567287784679</v>
      </c>
      <c r="L41">
        <v>2.7287412906375302E-2</v>
      </c>
      <c r="M41" s="2">
        <v>0.94136645962732901</v>
      </c>
      <c r="N41" s="2">
        <v>2.5874914630377999E-2</v>
      </c>
      <c r="O41" s="12">
        <v>0.93132505175983404</v>
      </c>
      <c r="P41" s="12">
        <v>2.8440310356370398E-2</v>
      </c>
      <c r="Q41">
        <v>0.96136645962732903</v>
      </c>
      <c r="R41">
        <v>2.2400087200071798E-2</v>
      </c>
      <c r="S41"/>
      <c r="T41" s="30">
        <f t="shared" si="0"/>
        <v>1</v>
      </c>
      <c r="U41" s="30" t="str">
        <f t="shared" si="1"/>
        <v/>
      </c>
      <c r="V41" s="30" t="str">
        <f t="shared" si="2"/>
        <v/>
      </c>
      <c r="W41" s="30">
        <f t="shared" si="3"/>
        <v>1</v>
      </c>
      <c r="X41" s="30" t="str">
        <f t="shared" si="4"/>
        <v/>
      </c>
      <c r="Y41" s="30" t="str">
        <f t="shared" si="5"/>
        <v/>
      </c>
      <c r="Z41"/>
      <c r="AA41" s="30">
        <f t="shared" si="6"/>
        <v>1</v>
      </c>
      <c r="AB41" s="30" t="str">
        <f t="shared" si="7"/>
        <v/>
      </c>
      <c r="AC41" s="30" t="str">
        <f t="shared" si="8"/>
        <v/>
      </c>
      <c r="AD41"/>
      <c r="AE41"/>
      <c r="AF41"/>
      <c r="AG41"/>
      <c r="AH41"/>
      <c r="AI41" s="13"/>
      <c r="AJ41" s="13"/>
      <c r="AK41"/>
      <c r="AL41"/>
      <c r="AM41"/>
      <c r="AN41"/>
    </row>
    <row r="42" spans="1:40" s="30" customFormat="1" x14ac:dyDescent="0.25">
      <c r="A42" s="18" t="s">
        <v>53</v>
      </c>
      <c r="B42">
        <v>0.50778656170804404</v>
      </c>
      <c r="C42">
        <v>6.9579810311078101E-3</v>
      </c>
      <c r="D42" s="2">
        <v>0.68643353741954205</v>
      </c>
      <c r="E42" s="2">
        <v>1.07501552588031E-2</v>
      </c>
      <c r="F42" s="12">
        <v>0.68486022337347696</v>
      </c>
      <c r="G42" s="12">
        <v>1.0529313650406101E-2</v>
      </c>
      <c r="H42" s="30">
        <v>0.70275421067976396</v>
      </c>
      <c r="I42">
        <v>1.41282252104569E-2</v>
      </c>
      <c r="J42" s="15"/>
      <c r="K42">
        <v>0.50473426446580805</v>
      </c>
      <c r="L42">
        <v>4.11707043334959E-2</v>
      </c>
      <c r="M42" s="2">
        <v>0.56540903319426805</v>
      </c>
      <c r="N42" s="2">
        <v>3.4382685933603198E-2</v>
      </c>
      <c r="O42" s="12">
        <v>0.56471521857427898</v>
      </c>
      <c r="P42" s="12">
        <v>2.5318162530957301E-2</v>
      </c>
      <c r="Q42">
        <v>0.55924179212769798</v>
      </c>
      <c r="R42">
        <v>4.6700718233819501E-2</v>
      </c>
      <c r="S42"/>
      <c r="T42" s="30">
        <f t="shared" si="0"/>
        <v>1</v>
      </c>
      <c r="U42" s="30" t="str">
        <f t="shared" si="1"/>
        <v/>
      </c>
      <c r="V42" s="30" t="str">
        <f t="shared" si="2"/>
        <v/>
      </c>
      <c r="W42" s="30" t="str">
        <f t="shared" si="3"/>
        <v/>
      </c>
      <c r="X42" s="30" t="str">
        <f t="shared" si="4"/>
        <v/>
      </c>
      <c r="Y42" s="30">
        <f t="shared" si="5"/>
        <v>1</v>
      </c>
      <c r="Z42"/>
      <c r="AA42" s="30" t="str">
        <f t="shared" si="6"/>
        <v/>
      </c>
      <c r="AB42" s="30" t="str">
        <f t="shared" si="7"/>
        <v/>
      </c>
      <c r="AC42" s="30">
        <f t="shared" si="8"/>
        <v>1</v>
      </c>
      <c r="AD42"/>
      <c r="AE42"/>
      <c r="AF42"/>
      <c r="AG42"/>
      <c r="AH42"/>
      <c r="AI42" s="13"/>
      <c r="AJ42" s="13"/>
      <c r="AK42"/>
      <c r="AL42"/>
      <c r="AM42"/>
      <c r="AN42"/>
    </row>
    <row r="43" spans="1:40" s="30" customFormat="1" x14ac:dyDescent="0.25">
      <c r="A43" s="18" t="s">
        <v>54</v>
      </c>
      <c r="B43">
        <v>0.92084807832218296</v>
      </c>
      <c r="C43">
        <v>7.9093507880002595E-3</v>
      </c>
      <c r="D43" s="2">
        <v>0.99123055611307498</v>
      </c>
      <c r="E43" s="2">
        <v>6.6708883227988803E-3</v>
      </c>
      <c r="F43" s="12">
        <v>0.99012803668097604</v>
      </c>
      <c r="G43" s="12">
        <v>7.5927295894229101E-3</v>
      </c>
      <c r="H43" s="30">
        <v>0.990081028990209</v>
      </c>
      <c r="I43">
        <v>1.6575745242723299E-2</v>
      </c>
      <c r="J43" s="15"/>
      <c r="K43">
        <v>0.92805555555555497</v>
      </c>
      <c r="L43">
        <v>6.9246012795437101E-2</v>
      </c>
      <c r="M43" s="2">
        <v>0.88555555555555499</v>
      </c>
      <c r="N43" s="2">
        <v>8.0697193489222593E-2</v>
      </c>
      <c r="O43" s="12">
        <v>0.91166666666666596</v>
      </c>
      <c r="P43" s="12">
        <v>0.102211654043079</v>
      </c>
      <c r="Q43">
        <v>0.93416666666666603</v>
      </c>
      <c r="R43">
        <v>8.6464329332468504E-2</v>
      </c>
      <c r="S43"/>
      <c r="T43" s="30">
        <f t="shared" si="0"/>
        <v>1</v>
      </c>
      <c r="U43" s="30" t="str">
        <f t="shared" si="1"/>
        <v/>
      </c>
      <c r="V43" s="30" t="str">
        <f t="shared" si="2"/>
        <v/>
      </c>
      <c r="W43" s="30">
        <f t="shared" si="3"/>
        <v>1</v>
      </c>
      <c r="X43" s="30" t="str">
        <f t="shared" si="4"/>
        <v/>
      </c>
      <c r="Y43" s="30" t="str">
        <f t="shared" si="5"/>
        <v/>
      </c>
      <c r="Z43"/>
      <c r="AA43" s="30">
        <f t="shared" si="6"/>
        <v>1</v>
      </c>
      <c r="AB43" s="30" t="str">
        <f t="shared" si="7"/>
        <v/>
      </c>
      <c r="AC43" s="30" t="str">
        <f t="shared" si="8"/>
        <v/>
      </c>
      <c r="AD43"/>
      <c r="AE43"/>
      <c r="AF43"/>
      <c r="AG43"/>
      <c r="AH43"/>
      <c r="AI43" s="13"/>
      <c r="AJ43" s="13"/>
      <c r="AK43"/>
      <c r="AL43"/>
      <c r="AM43"/>
      <c r="AN43"/>
    </row>
    <row r="44" spans="1:40" s="30" customFormat="1" x14ac:dyDescent="0.25">
      <c r="A44" s="4"/>
      <c r="B44" s="12"/>
      <c r="C44" s="12"/>
      <c r="D44" s="31"/>
      <c r="E44" s="31"/>
      <c r="F44" s="12"/>
      <c r="G44" s="12"/>
      <c r="J44" s="15"/>
      <c r="K44" s="12"/>
      <c r="L44" s="12"/>
      <c r="M44" s="2"/>
      <c r="N44" s="2"/>
      <c r="O44" s="12"/>
      <c r="P44" s="12"/>
      <c r="R44"/>
      <c r="S44"/>
      <c r="Z44"/>
      <c r="AD44"/>
      <c r="AE44"/>
      <c r="AF44"/>
      <c r="AG44"/>
      <c r="AH44"/>
      <c r="AI44" s="13"/>
      <c r="AJ44" s="13"/>
      <c r="AK44"/>
      <c r="AL44"/>
      <c r="AM44"/>
      <c r="AN44"/>
    </row>
    <row r="45" spans="1:40" s="30" customFormat="1" x14ac:dyDescent="0.25">
      <c r="A45" s="6" t="s">
        <v>0</v>
      </c>
      <c r="B45" s="12">
        <f t="shared" ref="B45:C45" si="9">SUM(B4:B43)/COUNT(B4:B43)</f>
        <v>0.73672642798542276</v>
      </c>
      <c r="C45" s="12">
        <f t="shared" si="9"/>
        <v>1.1619181496344109E-2</v>
      </c>
      <c r="D45" s="2">
        <v>0.86926432921644403</v>
      </c>
      <c r="E45" s="2">
        <v>1.3955222794392324E-2</v>
      </c>
      <c r="F45" s="2">
        <f t="shared" ref="F45" si="10">SUM(F4:F43)/COUNT(F4:F43)</f>
        <v>0.87329690377050251</v>
      </c>
      <c r="G45" s="2">
        <f t="shared" ref="G45" si="11">SUM(G4:G43)/COUNT(G4:G43)</f>
        <v>1.0967423925261547E-2</v>
      </c>
      <c r="H45" s="12">
        <f>SUM(H4:H43)/COUNT(H4:H43)</f>
        <v>0.87531961782319045</v>
      </c>
      <c r="I45" s="12">
        <f>SUM(I4:I43)/COUNT(I4:I43)</f>
        <v>1.4704126688913488E-2</v>
      </c>
      <c r="J45" s="15"/>
      <c r="K45" s="12">
        <f t="shared" ref="K45:L45" si="12">SUM(K4:K43)/COUNT(K4:K43)</f>
        <v>0.73882880893709524</v>
      </c>
      <c r="L45" s="12">
        <f t="shared" si="12"/>
        <v>6.1203192833226769E-2</v>
      </c>
      <c r="M45" s="2">
        <v>0.74150123275252666</v>
      </c>
      <c r="N45" s="2">
        <v>6.070286554592895E-2</v>
      </c>
      <c r="O45" s="12">
        <f t="shared" ref="O45:P45" si="13">SUM(O4:O43)/COUNT(O4:O43)</f>
        <v>0.75493607222490056</v>
      </c>
      <c r="P45" s="12">
        <f t="shared" si="13"/>
        <v>6.1500658608239958E-2</v>
      </c>
      <c r="Q45" s="2">
        <f>SUM(Q4:Q43)/COUNT(Q4:Q43)</f>
        <v>0.76556520497369507</v>
      </c>
      <c r="R45" s="2">
        <f>SUM(R4:R43)/COUNT(R4:R43)</f>
        <v>6.3770144249991639E-2</v>
      </c>
      <c r="S45"/>
      <c r="T45" s="30">
        <f>COUNT(T4:T43)</f>
        <v>27</v>
      </c>
      <c r="U45" s="30">
        <f t="shared" ref="U45:V45" si="14">COUNT(U4:U43)</f>
        <v>1</v>
      </c>
      <c r="V45" s="30">
        <f t="shared" si="14"/>
        <v>12</v>
      </c>
      <c r="W45" s="30">
        <f>COUNT(W4:W43)</f>
        <v>28</v>
      </c>
      <c r="X45" s="30">
        <f t="shared" ref="X45:AC45" si="15">COUNT(X4:X43)</f>
        <v>0</v>
      </c>
      <c r="Y45" s="30">
        <f t="shared" si="15"/>
        <v>12</v>
      </c>
      <c r="Z45" s="30">
        <f t="shared" si="15"/>
        <v>0</v>
      </c>
      <c r="AA45" s="30">
        <f t="shared" si="15"/>
        <v>25</v>
      </c>
      <c r="AB45" s="30">
        <f t="shared" si="15"/>
        <v>0</v>
      </c>
      <c r="AC45" s="30">
        <f t="shared" si="15"/>
        <v>15</v>
      </c>
      <c r="AD45"/>
      <c r="AH45"/>
      <c r="AI45" s="13"/>
      <c r="AJ45" s="13"/>
      <c r="AK45"/>
      <c r="AL45"/>
      <c r="AM45"/>
      <c r="AN45"/>
    </row>
    <row r="46" spans="1:40" s="30" customFormat="1" x14ac:dyDescent="0.25">
      <c r="A46" s="4"/>
      <c r="B46" s="12"/>
      <c r="C46" s="12"/>
      <c r="D46" s="2"/>
      <c r="E46" s="2"/>
      <c r="F46" s="12"/>
      <c r="G46" s="12"/>
      <c r="H46" s="12"/>
      <c r="I46" s="12"/>
      <c r="J46" s="15"/>
      <c r="K46" s="12"/>
      <c r="L46" s="12"/>
      <c r="M46" s="31"/>
      <c r="N46" s="31"/>
      <c r="O46" s="12"/>
      <c r="P46" s="12"/>
      <c r="Q46" s="12"/>
      <c r="R46" s="12"/>
      <c r="S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40" s="30" customFormat="1" x14ac:dyDescent="0.25">
      <c r="A47" s="4"/>
      <c r="B47" s="12"/>
      <c r="C47" s="12"/>
      <c r="D47" s="31"/>
      <c r="E47" s="31"/>
      <c r="F47" s="12"/>
      <c r="G47" s="12"/>
      <c r="H47" s="12"/>
      <c r="I47" s="12"/>
      <c r="J47" s="15"/>
      <c r="K47" s="12"/>
      <c r="L47" s="12"/>
      <c r="M47" s="31"/>
      <c r="N47" s="31"/>
      <c r="O47" s="12"/>
      <c r="P47" s="12"/>
      <c r="Q47" s="12"/>
      <c r="R47" s="12"/>
      <c r="S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1:40" s="30" customFormat="1" x14ac:dyDescent="0.25">
      <c r="A48" s="18" t="s">
        <v>19</v>
      </c>
      <c r="B48" s="12" t="s">
        <v>95</v>
      </c>
      <c r="C48" s="12"/>
      <c r="D48" s="11" t="s">
        <v>117</v>
      </c>
      <c r="E48" s="2"/>
      <c r="F48" s="12" t="s">
        <v>62</v>
      </c>
      <c r="G48" s="12"/>
      <c r="H48" s="12" t="s">
        <v>68</v>
      </c>
      <c r="I48" s="12"/>
      <c r="J48" s="15"/>
      <c r="K48" s="12" t="s">
        <v>94</v>
      </c>
      <c r="L48" s="12"/>
      <c r="M48" s="11" t="s">
        <v>117</v>
      </c>
      <c r="N48" s="2"/>
      <c r="O48" s="12" t="s">
        <v>62</v>
      </c>
      <c r="P48" s="12"/>
      <c r="Q48" s="12" t="s">
        <v>82</v>
      </c>
      <c r="R48" s="12"/>
      <c r="S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1:40" s="30" customFormat="1" x14ac:dyDescent="0.25">
      <c r="A49" s="18" t="s">
        <v>7</v>
      </c>
      <c r="B49">
        <v>0.19871694243163501</v>
      </c>
      <c r="C49">
        <v>3.31971166531641E-3</v>
      </c>
      <c r="D49" s="2">
        <v>0.32843546855950501</v>
      </c>
      <c r="E49" s="2">
        <v>7.1900031401916304E-3</v>
      </c>
      <c r="F49" s="12">
        <v>0.35779718823761802</v>
      </c>
      <c r="G49" s="12">
        <v>7.3458440472186498E-3</v>
      </c>
      <c r="H49">
        <v>0.38816933275847398</v>
      </c>
      <c r="I49">
        <v>3.11169292863985E-2</v>
      </c>
      <c r="J49" s="15"/>
      <c r="K49">
        <v>0.19908781109084001</v>
      </c>
      <c r="L49">
        <v>1.6029637928841201E-2</v>
      </c>
      <c r="M49" s="2">
        <v>0.25682707399999999</v>
      </c>
      <c r="N49" s="2">
        <v>1.8229022000000001E-2</v>
      </c>
      <c r="O49" s="12">
        <v>0.26689041111608303</v>
      </c>
      <c r="P49" s="12">
        <v>1.7256321964827001E-2</v>
      </c>
      <c r="Q49">
        <v>0.25539166752722198</v>
      </c>
      <c r="R49">
        <v>1.23512729978847E-2</v>
      </c>
      <c r="S49"/>
      <c r="T49" s="30">
        <f t="shared" ref="T49" si="16">IF(Q49&gt;K49,1,"")</f>
        <v>1</v>
      </c>
      <c r="U49" s="30" t="str">
        <f t="shared" ref="U49" si="17">IF(Q49=K49,1,"")</f>
        <v/>
      </c>
      <c r="V49" s="30" t="str">
        <f t="shared" ref="V49" si="18">IF(Q49&lt;K49,1,"")</f>
        <v/>
      </c>
      <c r="W49" s="30" t="str">
        <f t="shared" ref="W49" si="19">IF(Q49&gt;M49,1,"")</f>
        <v/>
      </c>
      <c r="X49" s="30" t="str">
        <f t="shared" ref="X49" si="20">IF(Q49=M49,1,"")</f>
        <v/>
      </c>
      <c r="Y49" s="30">
        <f t="shared" ref="Y49" si="21">IF(Q49&lt;M49,1,"")</f>
        <v>1</v>
      </c>
      <c r="Z49"/>
      <c r="AA49" s="30" t="str">
        <f>IF(Q49&gt;O49,1,"")</f>
        <v/>
      </c>
      <c r="AB49" s="30" t="str">
        <f>IF(Q49=O49,1,"")</f>
        <v/>
      </c>
      <c r="AC49" s="30">
        <f>IF(Q49&lt;O49,1,"")</f>
        <v>1</v>
      </c>
      <c r="AD49"/>
      <c r="AE49"/>
      <c r="AF49"/>
      <c r="AG49"/>
      <c r="AH49"/>
      <c r="AJ49"/>
      <c r="AK49"/>
      <c r="AL49"/>
      <c r="AM49"/>
      <c r="AN49"/>
    </row>
    <row r="50" spans="1:40" s="30" customFormat="1" x14ac:dyDescent="0.25">
      <c r="A50" s="18" t="s">
        <v>9</v>
      </c>
      <c r="B50">
        <v>0.87111111111111095</v>
      </c>
      <c r="C50">
        <v>2.0913051584395799E-3</v>
      </c>
      <c r="D50" s="2">
        <v>0.92620545073375204</v>
      </c>
      <c r="E50" s="2">
        <v>2.3193822534069999E-3</v>
      </c>
      <c r="F50" s="12">
        <v>0.93427672955974805</v>
      </c>
      <c r="G50" s="12">
        <v>2.3160637691783501E-3</v>
      </c>
      <c r="H50">
        <v>0.92362683438155102</v>
      </c>
      <c r="I50">
        <v>3.2100506498523602E-3</v>
      </c>
      <c r="J50" s="15"/>
      <c r="K50">
        <v>0.87509433962264105</v>
      </c>
      <c r="L50">
        <v>1.02883547404671E-2</v>
      </c>
      <c r="M50" s="2">
        <v>0.89396226400000001</v>
      </c>
      <c r="N50" s="2">
        <v>1.3389580999999999E-2</v>
      </c>
      <c r="O50" s="12">
        <v>0.88999999999999901</v>
      </c>
      <c r="P50" s="12">
        <v>9.9141921927695404E-3</v>
      </c>
      <c r="Q50">
        <v>0.89792452830188596</v>
      </c>
      <c r="R50">
        <v>1.1406037955022499E-2</v>
      </c>
      <c r="S50"/>
      <c r="T50" s="30">
        <f t="shared" ref="T50:T65" si="22">IF(Q50&gt;K50,1,"")</f>
        <v>1</v>
      </c>
      <c r="U50" s="30" t="str">
        <f t="shared" ref="U50:U65" si="23">IF(Q50=K50,1,"")</f>
        <v/>
      </c>
      <c r="V50" s="30" t="str">
        <f t="shared" ref="V50:V65" si="24">IF(Q50&lt;K50,1,"")</f>
        <v/>
      </c>
      <c r="W50" s="30">
        <f t="shared" ref="W50:W65" si="25">IF(Q50&gt;M50,1,"")</f>
        <v>1</v>
      </c>
      <c r="X50" s="30" t="str">
        <f t="shared" ref="X50:X65" si="26">IF(Q50=M50,1,"")</f>
        <v/>
      </c>
      <c r="Y50" s="30" t="str">
        <f t="shared" ref="Y50:Y65" si="27">IF(Q50&lt;M50,1,"")</f>
        <v/>
      </c>
      <c r="Z50"/>
      <c r="AA50" s="30">
        <f>IF(Q50&gt;O50,1,"")</f>
        <v>1</v>
      </c>
      <c r="AB50" s="30" t="str">
        <f t="shared" ref="AB50:AB65" si="28">IF(Q50=O50,1,"")</f>
        <v/>
      </c>
      <c r="AC50" s="30" t="str">
        <f t="shared" ref="AC50:AC65" si="29">IF(Q50&lt;O50,1,"")</f>
        <v/>
      </c>
      <c r="AD50"/>
      <c r="AE50"/>
      <c r="AF50"/>
      <c r="AG50"/>
      <c r="AH50"/>
      <c r="AI50"/>
      <c r="AJ50"/>
      <c r="AK50"/>
      <c r="AL50"/>
      <c r="AM50"/>
      <c r="AN50"/>
    </row>
    <row r="51" spans="1:40" s="30" customFormat="1" x14ac:dyDescent="0.25">
      <c r="A51" s="18" t="s">
        <v>6</v>
      </c>
      <c r="B51">
        <v>0.84452772286848399</v>
      </c>
      <c r="C51">
        <v>2.6967585813494998E-3</v>
      </c>
      <c r="D51" s="2">
        <v>0.95751706619522803</v>
      </c>
      <c r="E51" s="2">
        <v>8.8994976629553097E-3</v>
      </c>
      <c r="F51" s="12">
        <v>0.98160904453961495</v>
      </c>
      <c r="G51" s="12">
        <v>3.7553192429562502E-3</v>
      </c>
      <c r="H51">
        <v>0.99906124444844002</v>
      </c>
      <c r="I51">
        <v>8.3658687612816302E-4</v>
      </c>
      <c r="J51" s="15"/>
      <c r="K51">
        <v>0.84698373824451401</v>
      </c>
      <c r="L51">
        <v>2.36248374025642E-2</v>
      </c>
      <c r="M51" s="2">
        <v>0.912371669</v>
      </c>
      <c r="N51" s="2">
        <v>3.0447864000000002E-2</v>
      </c>
      <c r="O51" s="12">
        <v>0.93617554858934104</v>
      </c>
      <c r="P51" s="12">
        <v>9.8774074563811702E-3</v>
      </c>
      <c r="Q51">
        <v>0.95368240595611198</v>
      </c>
      <c r="R51">
        <v>1.5703774563401302E-2</v>
      </c>
      <c r="S51"/>
      <c r="T51" s="30">
        <f t="shared" si="22"/>
        <v>1</v>
      </c>
      <c r="U51" s="30" t="str">
        <f t="shared" si="23"/>
        <v/>
      </c>
      <c r="V51" s="30" t="str">
        <f t="shared" si="24"/>
        <v/>
      </c>
      <c r="W51" s="30">
        <f t="shared" si="25"/>
        <v>1</v>
      </c>
      <c r="X51" s="30" t="str">
        <f t="shared" si="26"/>
        <v/>
      </c>
      <c r="Y51" s="30" t="str">
        <f t="shared" si="27"/>
        <v/>
      </c>
      <c r="Z51"/>
      <c r="AA51" s="30">
        <f t="shared" ref="AA51:AA65" si="30">IF(Q51&gt;O51,1,"")</f>
        <v>1</v>
      </c>
      <c r="AB51" s="30" t="str">
        <f t="shared" si="28"/>
        <v/>
      </c>
      <c r="AC51" s="30" t="str">
        <f t="shared" si="29"/>
        <v/>
      </c>
      <c r="AD51"/>
      <c r="AE51"/>
      <c r="AF51"/>
      <c r="AG51"/>
      <c r="AH51"/>
      <c r="AI51"/>
      <c r="AJ51"/>
      <c r="AK51"/>
      <c r="AL51"/>
      <c r="AM51"/>
      <c r="AN51"/>
    </row>
    <row r="52" spans="1:40" s="30" customFormat="1" x14ac:dyDescent="0.25">
      <c r="A52" s="18" t="s">
        <v>16</v>
      </c>
      <c r="B52">
        <v>0.80685243603224599</v>
      </c>
      <c r="C52">
        <v>1.8471456049622E-3</v>
      </c>
      <c r="D52" s="2">
        <v>0.88760369202009504</v>
      </c>
      <c r="E52" s="2">
        <v>3.1502438982854999E-3</v>
      </c>
      <c r="F52" s="12">
        <v>0.90216730926510103</v>
      </c>
      <c r="G52" s="12">
        <v>2.5868112112939498E-3</v>
      </c>
      <c r="H52">
        <v>0.912186003037738</v>
      </c>
      <c r="I52">
        <v>4.2537711412454103E-3</v>
      </c>
      <c r="J52" s="15"/>
      <c r="K52">
        <v>0.805941114616193</v>
      </c>
      <c r="L52">
        <v>8.9652374430093003E-3</v>
      </c>
      <c r="M52" s="2">
        <v>0.84973711900000004</v>
      </c>
      <c r="N52" s="2">
        <v>7.7798620000000002E-3</v>
      </c>
      <c r="O52" s="12">
        <v>0.84200841219768596</v>
      </c>
      <c r="P52" s="12">
        <v>8.4392637658103706E-3</v>
      </c>
      <c r="Q52">
        <v>0.84106203995793805</v>
      </c>
      <c r="R52">
        <v>6.1815285258589999E-3</v>
      </c>
      <c r="S52"/>
      <c r="T52" s="30">
        <f t="shared" si="22"/>
        <v>1</v>
      </c>
      <c r="U52" s="30" t="str">
        <f t="shared" si="23"/>
        <v/>
      </c>
      <c r="V52" s="30" t="str">
        <f t="shared" si="24"/>
        <v/>
      </c>
      <c r="W52" s="30" t="str">
        <f t="shared" si="25"/>
        <v/>
      </c>
      <c r="X52" s="30" t="str">
        <f t="shared" si="26"/>
        <v/>
      </c>
      <c r="Y52" s="30">
        <f t="shared" si="27"/>
        <v>1</v>
      </c>
      <c r="Z52"/>
      <c r="AA52" s="30" t="str">
        <f t="shared" si="30"/>
        <v/>
      </c>
      <c r="AB52" s="30" t="str">
        <f t="shared" si="28"/>
        <v/>
      </c>
      <c r="AC52" s="30">
        <f t="shared" si="29"/>
        <v>1</v>
      </c>
      <c r="AD52"/>
      <c r="AE52"/>
      <c r="AF52"/>
      <c r="AG52"/>
      <c r="AH52"/>
      <c r="AI52"/>
      <c r="AJ52"/>
      <c r="AK52"/>
      <c r="AL52"/>
      <c r="AM52"/>
      <c r="AN52"/>
    </row>
    <row r="53" spans="1:40" s="30" customFormat="1" x14ac:dyDescent="0.25">
      <c r="A53" s="18" t="s">
        <v>17</v>
      </c>
      <c r="B53">
        <v>0.82478566529492403</v>
      </c>
      <c r="C53">
        <v>2.0832725699793898E-3</v>
      </c>
      <c r="D53" s="2">
        <v>0.89660493827160404</v>
      </c>
      <c r="E53" s="2">
        <v>5.9817433273362097E-3</v>
      </c>
      <c r="F53" s="12">
        <v>0.94619341563785997</v>
      </c>
      <c r="G53" s="12">
        <v>2.1088443805458001E-3</v>
      </c>
      <c r="H53">
        <v>0.98654835390946505</v>
      </c>
      <c r="I53">
        <v>1.61076804984078E-3</v>
      </c>
      <c r="J53" s="15"/>
      <c r="K53">
        <v>0.82669753086419695</v>
      </c>
      <c r="L53">
        <v>9.2392330300933995E-3</v>
      </c>
      <c r="M53" s="2">
        <v>0.86658950599999995</v>
      </c>
      <c r="N53" s="2">
        <v>1.1648168E-2</v>
      </c>
      <c r="O53" s="12">
        <v>0.88541666666666596</v>
      </c>
      <c r="P53" s="12">
        <v>4.7721129926130397E-3</v>
      </c>
      <c r="Q53">
        <v>0.92430555555555505</v>
      </c>
      <c r="R53">
        <v>1.5485376140286901E-2</v>
      </c>
      <c r="S53"/>
      <c r="T53" s="30">
        <f t="shared" si="22"/>
        <v>1</v>
      </c>
      <c r="U53" s="30" t="str">
        <f t="shared" si="23"/>
        <v/>
      </c>
      <c r="V53" s="30" t="str">
        <f t="shared" si="24"/>
        <v/>
      </c>
      <c r="W53" s="30">
        <f t="shared" si="25"/>
        <v>1</v>
      </c>
      <c r="X53" s="30" t="str">
        <f t="shared" si="26"/>
        <v/>
      </c>
      <c r="Y53" s="30" t="str">
        <f t="shared" si="27"/>
        <v/>
      </c>
      <c r="Z53"/>
      <c r="AA53" s="30">
        <f t="shared" si="30"/>
        <v>1</v>
      </c>
      <c r="AB53" s="30" t="str">
        <f t="shared" si="28"/>
        <v/>
      </c>
      <c r="AC53" s="30" t="str">
        <f t="shared" si="29"/>
        <v/>
      </c>
      <c r="AD53"/>
      <c r="AE53"/>
      <c r="AF53"/>
      <c r="AG53"/>
      <c r="AH53"/>
      <c r="AI53"/>
      <c r="AJ53"/>
      <c r="AK53"/>
      <c r="AL53"/>
      <c r="AM53"/>
      <c r="AN53"/>
    </row>
    <row r="54" spans="1:40" s="30" customFormat="1" x14ac:dyDescent="0.25">
      <c r="A54" s="18" t="s">
        <v>10</v>
      </c>
      <c r="B54">
        <v>0.95654644195837601</v>
      </c>
      <c r="C54">
        <v>1.60520469230033E-3</v>
      </c>
      <c r="D54" s="2">
        <v>0.95689151653354299</v>
      </c>
      <c r="E54" s="2">
        <v>3.6430407048350299E-3</v>
      </c>
      <c r="F54" s="12">
        <v>0.96862816331074897</v>
      </c>
      <c r="G54" s="12">
        <v>1.8482348295284299E-3</v>
      </c>
      <c r="H54">
        <v>0.97000892757734802</v>
      </c>
      <c r="I54">
        <v>1.6963929495427601E-3</v>
      </c>
      <c r="J54" s="15"/>
      <c r="K54">
        <v>0.95760218310892797</v>
      </c>
      <c r="L54">
        <v>1.0103792628419501E-2</v>
      </c>
      <c r="M54" s="2">
        <v>0.94700790000000001</v>
      </c>
      <c r="N54" s="2">
        <v>8.7659839999999992E-3</v>
      </c>
      <c r="O54" s="12">
        <v>0.95559455023419004</v>
      </c>
      <c r="P54" s="12">
        <v>6.0434880124856797E-3</v>
      </c>
      <c r="Q54">
        <v>0.95595951373784005</v>
      </c>
      <c r="R54">
        <v>9.9026356762042106E-3</v>
      </c>
      <c r="S54"/>
      <c r="T54" s="30" t="str">
        <f t="shared" si="22"/>
        <v/>
      </c>
      <c r="U54" s="30" t="str">
        <f t="shared" si="23"/>
        <v/>
      </c>
      <c r="V54" s="30">
        <f t="shared" si="24"/>
        <v>1</v>
      </c>
      <c r="W54" s="30">
        <f t="shared" si="25"/>
        <v>1</v>
      </c>
      <c r="X54" s="30" t="str">
        <f t="shared" si="26"/>
        <v/>
      </c>
      <c r="Y54" s="30" t="str">
        <f t="shared" si="27"/>
        <v/>
      </c>
      <c r="Z54"/>
      <c r="AA54" s="30">
        <f t="shared" si="30"/>
        <v>1</v>
      </c>
      <c r="AB54" s="30" t="str">
        <f t="shared" si="28"/>
        <v/>
      </c>
      <c r="AC54" s="30" t="str">
        <f t="shared" si="29"/>
        <v/>
      </c>
      <c r="AD54"/>
      <c r="AE54"/>
      <c r="AF54"/>
      <c r="AG54"/>
      <c r="AH54"/>
      <c r="AI54"/>
      <c r="AJ54"/>
      <c r="AK54"/>
      <c r="AL54"/>
      <c r="AM54"/>
      <c r="AN54"/>
    </row>
    <row r="55" spans="1:40" s="30" customFormat="1" x14ac:dyDescent="0.25">
      <c r="A55" s="18" t="s">
        <v>15</v>
      </c>
      <c r="B55">
        <v>0.99365194940728896</v>
      </c>
      <c r="C55">
        <v>3.8358230487554201E-4</v>
      </c>
      <c r="D55" s="2">
        <v>0.99864548238126505</v>
      </c>
      <c r="E55" s="2">
        <v>3.1383913771425699E-4</v>
      </c>
      <c r="F55" s="12">
        <v>0.99887797102248299</v>
      </c>
      <c r="G55" s="12">
        <v>2.04436861691273E-4</v>
      </c>
      <c r="H55">
        <v>0.99852419981297202</v>
      </c>
      <c r="I55">
        <v>3.3071745304423902E-4</v>
      </c>
      <c r="J55" s="15"/>
      <c r="K55">
        <v>0.993540067040662</v>
      </c>
      <c r="L55">
        <v>2.2502966250113202E-3</v>
      </c>
      <c r="M55" s="2">
        <v>0.97534607100000004</v>
      </c>
      <c r="N55" s="2">
        <v>4.607987E-3</v>
      </c>
      <c r="O55" s="12">
        <v>0.97752995937617604</v>
      </c>
      <c r="P55" s="12">
        <v>3.7015164966593202E-3</v>
      </c>
      <c r="Q55">
        <v>0.97716682174723402</v>
      </c>
      <c r="R55">
        <v>3.5093421183924399E-3</v>
      </c>
      <c r="S55"/>
      <c r="T55" s="30" t="str">
        <f t="shared" si="22"/>
        <v/>
      </c>
      <c r="U55" s="30" t="str">
        <f t="shared" si="23"/>
        <v/>
      </c>
      <c r="V55" s="30">
        <f t="shared" si="24"/>
        <v>1</v>
      </c>
      <c r="W55" s="30">
        <f t="shared" si="25"/>
        <v>1</v>
      </c>
      <c r="X55" s="30" t="str">
        <f t="shared" si="26"/>
        <v/>
      </c>
      <c r="Y55" s="30" t="str">
        <f t="shared" si="27"/>
        <v/>
      </c>
      <c r="Z55"/>
      <c r="AA55" s="30" t="str">
        <f t="shared" si="30"/>
        <v/>
      </c>
      <c r="AB55" s="30" t="str">
        <f t="shared" si="28"/>
        <v/>
      </c>
      <c r="AC55" s="30">
        <f t="shared" si="29"/>
        <v>1</v>
      </c>
      <c r="AD55"/>
      <c r="AE55"/>
      <c r="AF55"/>
      <c r="AG55"/>
      <c r="AH55"/>
      <c r="AI55"/>
      <c r="AJ55"/>
      <c r="AK55"/>
      <c r="AL55"/>
      <c r="AM55"/>
      <c r="AN55"/>
    </row>
    <row r="56" spans="1:40" s="30" customFormat="1" x14ac:dyDescent="0.25">
      <c r="A56" s="18" t="s">
        <v>18</v>
      </c>
      <c r="B56">
        <v>0.90998556162537703</v>
      </c>
      <c r="C56">
        <v>3.1702489410764402E-2</v>
      </c>
      <c r="D56" s="2">
        <v>0.91933938940117099</v>
      </c>
      <c r="E56" s="2">
        <v>5.0146426340917901E-3</v>
      </c>
      <c r="F56" s="12">
        <v>0.94008550568470794</v>
      </c>
      <c r="G56" s="12">
        <v>3.5300912593324201E-3</v>
      </c>
      <c r="H56">
        <v>0.93548073293775702</v>
      </c>
      <c r="I56">
        <v>2.2755329161952401E-2</v>
      </c>
      <c r="J56" s="15"/>
      <c r="K56">
        <v>0.87880742109947196</v>
      </c>
      <c r="L56">
        <v>6.3049631881326798E-2</v>
      </c>
      <c r="M56" s="2">
        <v>0.86194940799999997</v>
      </c>
      <c r="N56" s="2">
        <v>1.4755552E-2</v>
      </c>
      <c r="O56" s="12">
        <v>0.868427123981652</v>
      </c>
      <c r="P56" s="12">
        <v>1.37739519291986E-2</v>
      </c>
      <c r="Q56">
        <v>0.84623947422468604</v>
      </c>
      <c r="R56">
        <v>4.9991692466753397E-2</v>
      </c>
      <c r="S56"/>
      <c r="T56" s="30" t="str">
        <f t="shared" si="22"/>
        <v/>
      </c>
      <c r="U56" s="30" t="str">
        <f t="shared" si="23"/>
        <v/>
      </c>
      <c r="V56" s="30">
        <f t="shared" si="24"/>
        <v>1</v>
      </c>
      <c r="W56" s="30" t="str">
        <f t="shared" si="25"/>
        <v/>
      </c>
      <c r="X56" s="30" t="str">
        <f t="shared" si="26"/>
        <v/>
      </c>
      <c r="Y56" s="30">
        <f t="shared" si="27"/>
        <v>1</v>
      </c>
      <c r="Z56"/>
      <c r="AA56" s="30" t="str">
        <f t="shared" si="30"/>
        <v/>
      </c>
      <c r="AB56" s="30" t="str">
        <f t="shared" si="28"/>
        <v/>
      </c>
      <c r="AC56" s="30">
        <f t="shared" si="29"/>
        <v>1</v>
      </c>
      <c r="AD56"/>
      <c r="AE56"/>
      <c r="AF56"/>
      <c r="AG56"/>
      <c r="AH56"/>
      <c r="AI56"/>
      <c r="AJ56"/>
      <c r="AK56"/>
      <c r="AL56"/>
      <c r="AM56"/>
      <c r="AN56"/>
    </row>
    <row r="57" spans="1:40" s="30" customFormat="1" x14ac:dyDescent="0.25">
      <c r="A57" s="5" t="s">
        <v>56</v>
      </c>
      <c r="B57">
        <v>0.75072072072072005</v>
      </c>
      <c r="C57">
        <v>1.90032071673021E-3</v>
      </c>
      <c r="D57" s="2">
        <v>0.99554054054053998</v>
      </c>
      <c r="E57" s="2">
        <v>7.3573573573572197E-4</v>
      </c>
      <c r="F57" s="12">
        <v>0.99584084084084101</v>
      </c>
      <c r="G57" s="12">
        <v>1.01626253807914E-3</v>
      </c>
      <c r="H57">
        <v>0.99731231231231199</v>
      </c>
      <c r="I57">
        <v>8.2983526347248896E-4</v>
      </c>
      <c r="J57" s="15"/>
      <c r="K57">
        <v>0.75243243243243196</v>
      </c>
      <c r="L57">
        <v>8.1778779948902397E-3</v>
      </c>
      <c r="M57" s="2">
        <v>0.924729729729729</v>
      </c>
      <c r="N57" s="2">
        <v>9.89443919350564E-3</v>
      </c>
      <c r="O57" s="12">
        <v>0.92148648648648601</v>
      </c>
      <c r="P57" s="12">
        <v>1.0192629715206999E-2</v>
      </c>
      <c r="Q57">
        <v>0.92148648648648601</v>
      </c>
      <c r="R57">
        <v>1.39922700609764E-2</v>
      </c>
      <c r="S57"/>
      <c r="T57" s="30">
        <f t="shared" si="22"/>
        <v>1</v>
      </c>
      <c r="U57" s="30" t="str">
        <f t="shared" si="23"/>
        <v/>
      </c>
      <c r="V57" s="30" t="str">
        <f t="shared" si="24"/>
        <v/>
      </c>
      <c r="W57" s="30" t="str">
        <f t="shared" si="25"/>
        <v/>
      </c>
      <c r="X57" s="30" t="str">
        <f t="shared" si="26"/>
        <v/>
      </c>
      <c r="Y57" s="30">
        <f t="shared" si="27"/>
        <v>1</v>
      </c>
      <c r="Z57"/>
      <c r="AA57" s="30" t="str">
        <f t="shared" si="30"/>
        <v/>
      </c>
      <c r="AB57" s="30">
        <f t="shared" si="28"/>
        <v>1</v>
      </c>
      <c r="AC57" s="30" t="str">
        <f t="shared" si="29"/>
        <v/>
      </c>
      <c r="AD57"/>
      <c r="AE57"/>
      <c r="AF57"/>
      <c r="AG57"/>
      <c r="AH57"/>
      <c r="AI57"/>
      <c r="AJ57"/>
      <c r="AK57"/>
      <c r="AL57"/>
      <c r="AM57"/>
      <c r="AN57"/>
    </row>
    <row r="58" spans="1:40" s="30" customFormat="1" x14ac:dyDescent="0.25">
      <c r="A58" s="18" t="s">
        <v>12</v>
      </c>
      <c r="B58">
        <v>0.90739870873407502</v>
      </c>
      <c r="C58">
        <v>2.7254854833817501E-3</v>
      </c>
      <c r="D58" s="2">
        <v>0.92235157673840595</v>
      </c>
      <c r="E58" s="2">
        <v>4.9630359039073303E-3</v>
      </c>
      <c r="F58" s="12">
        <v>0.94512650158897504</v>
      </c>
      <c r="G58" s="12">
        <v>5.3033169477200602E-3</v>
      </c>
      <c r="H58">
        <v>0.979884400896048</v>
      </c>
      <c r="I58">
        <v>1.5393579694828201E-3</v>
      </c>
      <c r="J58" s="15"/>
      <c r="K58">
        <v>0.90582522739464899</v>
      </c>
      <c r="L58">
        <v>1.31789088582051E-2</v>
      </c>
      <c r="M58" s="2">
        <v>0.87599441499999997</v>
      </c>
      <c r="N58" s="2">
        <v>1.0050211999999999E-2</v>
      </c>
      <c r="O58" s="12">
        <v>0.88671666654178205</v>
      </c>
      <c r="P58" s="12">
        <v>1.31250744423789E-2</v>
      </c>
      <c r="Q58">
        <v>0.87598908897485495</v>
      </c>
      <c r="R58">
        <v>9.6473544758512702E-3</v>
      </c>
      <c r="S58"/>
      <c r="T58" s="30" t="str">
        <f t="shared" si="22"/>
        <v/>
      </c>
      <c r="U58" s="30" t="str">
        <f t="shared" si="23"/>
        <v/>
      </c>
      <c r="V58" s="30">
        <f t="shared" si="24"/>
        <v>1</v>
      </c>
      <c r="W58" s="30" t="str">
        <f t="shared" si="25"/>
        <v/>
      </c>
      <c r="X58" s="30" t="str">
        <f t="shared" si="26"/>
        <v/>
      </c>
      <c r="Y58" s="30">
        <f t="shared" si="27"/>
        <v>1</v>
      </c>
      <c r="Z58"/>
      <c r="AA58" s="30" t="str">
        <f t="shared" si="30"/>
        <v/>
      </c>
      <c r="AB58" s="30" t="str">
        <f t="shared" si="28"/>
        <v/>
      </c>
      <c r="AC58" s="30">
        <f t="shared" si="29"/>
        <v>1</v>
      </c>
      <c r="AD58"/>
      <c r="AE58"/>
      <c r="AF58"/>
      <c r="AG58"/>
      <c r="AH58"/>
      <c r="AI58"/>
      <c r="AJ58"/>
      <c r="AK58"/>
      <c r="AL58"/>
      <c r="AM58"/>
    </row>
    <row r="59" spans="1:40" s="30" customFormat="1" x14ac:dyDescent="0.25">
      <c r="A59" s="18" t="s">
        <v>4</v>
      </c>
      <c r="B59">
        <v>0.96734006734006694</v>
      </c>
      <c r="C59">
        <v>2.24981658536619E-3</v>
      </c>
      <c r="D59" s="2">
        <v>0.955026455026455</v>
      </c>
      <c r="E59" s="2">
        <v>8.2984781363458406E-3</v>
      </c>
      <c r="F59" s="12">
        <v>0.98292448292448198</v>
      </c>
      <c r="G59" s="12">
        <v>6.2093790158708204E-3</v>
      </c>
      <c r="H59">
        <v>0.98100048100048098</v>
      </c>
      <c r="I59">
        <v>2.54773907039772E-3</v>
      </c>
      <c r="J59" s="15"/>
      <c r="K59">
        <v>0.966233766233766</v>
      </c>
      <c r="L59">
        <v>7.0100766530973397E-3</v>
      </c>
      <c r="M59" s="2">
        <v>0.92207792200000005</v>
      </c>
      <c r="N59" s="2">
        <v>1.5487917E-2</v>
      </c>
      <c r="O59" s="12">
        <v>0.95454545454545403</v>
      </c>
      <c r="P59" s="12">
        <v>1.0470464608179899E-2</v>
      </c>
      <c r="Q59">
        <v>0.94329004329004296</v>
      </c>
      <c r="R59">
        <v>1.44948040448457E-2</v>
      </c>
      <c r="S59"/>
      <c r="T59" s="30" t="str">
        <f t="shared" si="22"/>
        <v/>
      </c>
      <c r="U59" s="30" t="str">
        <f t="shared" si="23"/>
        <v/>
      </c>
      <c r="V59" s="30">
        <f t="shared" si="24"/>
        <v>1</v>
      </c>
      <c r="W59" s="30">
        <f t="shared" si="25"/>
        <v>1</v>
      </c>
      <c r="X59" s="30" t="str">
        <f t="shared" si="26"/>
        <v/>
      </c>
      <c r="Y59" s="30" t="str">
        <f t="shared" si="27"/>
        <v/>
      </c>
      <c r="Z59"/>
      <c r="AA59" s="30" t="str">
        <f t="shared" si="30"/>
        <v/>
      </c>
      <c r="AB59" s="30" t="str">
        <f t="shared" si="28"/>
        <v/>
      </c>
      <c r="AC59" s="30">
        <f t="shared" si="29"/>
        <v>1</v>
      </c>
      <c r="AD59"/>
      <c r="AE59"/>
      <c r="AF59"/>
      <c r="AG59"/>
      <c r="AH59"/>
      <c r="AI59"/>
      <c r="AJ59"/>
      <c r="AK59"/>
      <c r="AL59"/>
      <c r="AM59"/>
      <c r="AN59"/>
    </row>
    <row r="60" spans="1:40" s="30" customFormat="1" x14ac:dyDescent="0.25">
      <c r="A60" s="18" t="s">
        <v>8</v>
      </c>
      <c r="B60">
        <v>0.90010390850910604</v>
      </c>
      <c r="C60">
        <v>4.0017258189496098E-3</v>
      </c>
      <c r="D60" s="2">
        <v>0.94295791448355304</v>
      </c>
      <c r="E60" s="2">
        <v>5.3719130323710501E-3</v>
      </c>
      <c r="F60" s="12">
        <v>0.95680764880653002</v>
      </c>
      <c r="G60" s="12">
        <v>4.63209860713592E-3</v>
      </c>
      <c r="H60">
        <v>0.95736353713257105</v>
      </c>
      <c r="I60">
        <v>4.3296971161169498E-3</v>
      </c>
      <c r="J60" s="15"/>
      <c r="K60">
        <v>0.894495595339585</v>
      </c>
      <c r="L60">
        <v>1.17135579065328E-2</v>
      </c>
      <c r="M60" s="2">
        <v>0.90755659799999999</v>
      </c>
      <c r="N60" s="2">
        <v>2.0364935000000001E-2</v>
      </c>
      <c r="O60" s="12">
        <v>0.907556123898835</v>
      </c>
      <c r="P60" s="12">
        <v>1.4874654391608601E-2</v>
      </c>
      <c r="Q60">
        <v>0.90341905844463299</v>
      </c>
      <c r="R60">
        <v>1.5639046194089599E-2</v>
      </c>
      <c r="S60"/>
      <c r="T60" s="30">
        <f t="shared" si="22"/>
        <v>1</v>
      </c>
      <c r="U60" s="30" t="str">
        <f t="shared" si="23"/>
        <v/>
      </c>
      <c r="V60" s="30" t="str">
        <f t="shared" si="24"/>
        <v/>
      </c>
      <c r="W60" s="30" t="str">
        <f t="shared" si="25"/>
        <v/>
      </c>
      <c r="X60" s="30" t="str">
        <f t="shared" si="26"/>
        <v/>
      </c>
      <c r="Y60" s="30">
        <f t="shared" si="27"/>
        <v>1</v>
      </c>
      <c r="Z60"/>
      <c r="AA60" s="30" t="str">
        <f t="shared" si="30"/>
        <v/>
      </c>
      <c r="AB60" s="30" t="str">
        <f t="shared" si="28"/>
        <v/>
      </c>
      <c r="AC60" s="30">
        <f t="shared" si="29"/>
        <v>1</v>
      </c>
      <c r="AD60"/>
      <c r="AE60"/>
      <c r="AF60"/>
      <c r="AG60"/>
      <c r="AH60"/>
      <c r="AI60"/>
      <c r="AJ60"/>
      <c r="AK60"/>
      <c r="AL60"/>
      <c r="AM60"/>
      <c r="AN60"/>
    </row>
    <row r="61" spans="1:40" s="30" customFormat="1" x14ac:dyDescent="0.25">
      <c r="A61" s="18" t="s">
        <v>5</v>
      </c>
      <c r="B61">
        <v>0.75252525252525204</v>
      </c>
      <c r="C61">
        <v>3.21441267848766E-3</v>
      </c>
      <c r="D61" s="2">
        <v>0.97593173110414499</v>
      </c>
      <c r="E61" s="2">
        <v>1.8328557460010901E-3</v>
      </c>
      <c r="F61" s="12">
        <v>0.99571577847439896</v>
      </c>
      <c r="G61" s="12">
        <v>8.81852239719398E-4</v>
      </c>
      <c r="H61">
        <v>0.99700452803900996</v>
      </c>
      <c r="I61">
        <v>7.7363665384687201E-4</v>
      </c>
      <c r="J61" s="15"/>
      <c r="K61">
        <v>0.749529780564263</v>
      </c>
      <c r="L61">
        <v>1.14895022005462E-2</v>
      </c>
      <c r="M61" s="2">
        <v>0.78244514099999996</v>
      </c>
      <c r="N61" s="2">
        <v>2.5203449999999999E-2</v>
      </c>
      <c r="O61" s="12">
        <v>0.78119122257053297</v>
      </c>
      <c r="P61" s="12">
        <v>1.8428762955108501E-2</v>
      </c>
      <c r="Q61">
        <v>0.81630094043887103</v>
      </c>
      <c r="R61">
        <v>1.9615799423627699E-2</v>
      </c>
      <c r="S61"/>
      <c r="T61" s="30">
        <f t="shared" si="22"/>
        <v>1</v>
      </c>
      <c r="U61" s="30" t="str">
        <f t="shared" si="23"/>
        <v/>
      </c>
      <c r="V61" s="30" t="str">
        <f t="shared" si="24"/>
        <v/>
      </c>
      <c r="W61" s="30">
        <f t="shared" si="25"/>
        <v>1</v>
      </c>
      <c r="X61" s="30" t="str">
        <f t="shared" si="26"/>
        <v/>
      </c>
      <c r="Y61" s="30" t="str">
        <f t="shared" si="27"/>
        <v/>
      </c>
      <c r="Z61"/>
      <c r="AA61" s="30">
        <f t="shared" si="30"/>
        <v>1</v>
      </c>
      <c r="AB61" s="30" t="str">
        <f t="shared" si="28"/>
        <v/>
      </c>
      <c r="AC61" s="30" t="str">
        <f t="shared" si="29"/>
        <v/>
      </c>
      <c r="AD61"/>
      <c r="AE61"/>
      <c r="AF61"/>
      <c r="AG61"/>
      <c r="AH61"/>
      <c r="AI61"/>
      <c r="AJ61"/>
      <c r="AK61"/>
      <c r="AL61"/>
      <c r="AM61"/>
      <c r="AN61"/>
    </row>
    <row r="62" spans="1:40" s="30" customFormat="1" x14ac:dyDescent="0.25">
      <c r="A62" s="18" t="s">
        <v>11</v>
      </c>
      <c r="B62">
        <v>0.99046464646464605</v>
      </c>
      <c r="C62">
        <v>4.2376115077582101E-4</v>
      </c>
      <c r="D62" s="2">
        <v>0.99577777777777698</v>
      </c>
      <c r="E62" s="2">
        <v>2.38768735666376E-3</v>
      </c>
      <c r="F62" s="12">
        <v>0.997717171717171</v>
      </c>
      <c r="G62" s="12">
        <v>1.00625530548786E-3</v>
      </c>
      <c r="H62">
        <v>0.99888888888888805</v>
      </c>
      <c r="I62">
        <v>4.7854109102868602E-4</v>
      </c>
      <c r="J62" s="15"/>
      <c r="K62">
        <v>0.99054545454545395</v>
      </c>
      <c r="L62">
        <v>4.0925922463355196E-3</v>
      </c>
      <c r="M62" s="2">
        <v>0.97636363599999998</v>
      </c>
      <c r="N62" s="2">
        <v>4.741238E-3</v>
      </c>
      <c r="O62" s="12">
        <v>0.976727272727272</v>
      </c>
      <c r="P62" s="12">
        <v>5.96407980612972E-3</v>
      </c>
      <c r="Q62">
        <v>0.969090909090909</v>
      </c>
      <c r="R62">
        <v>5.2135304648743101E-3</v>
      </c>
      <c r="S62"/>
      <c r="T62" s="30" t="str">
        <f t="shared" si="22"/>
        <v/>
      </c>
      <c r="U62" s="30" t="str">
        <f t="shared" si="23"/>
        <v/>
      </c>
      <c r="V62" s="30">
        <f t="shared" si="24"/>
        <v>1</v>
      </c>
      <c r="W62" s="30" t="str">
        <f t="shared" si="25"/>
        <v/>
      </c>
      <c r="X62" s="30" t="str">
        <f t="shared" si="26"/>
        <v/>
      </c>
      <c r="Y62" s="30">
        <f t="shared" si="27"/>
        <v>1</v>
      </c>
      <c r="Z62"/>
      <c r="AA62" s="30" t="str">
        <f t="shared" si="30"/>
        <v/>
      </c>
      <c r="AB62" s="30" t="str">
        <f t="shared" si="28"/>
        <v/>
      </c>
      <c r="AC62" s="30">
        <f t="shared" si="29"/>
        <v>1</v>
      </c>
      <c r="AD62"/>
      <c r="AE62"/>
      <c r="AF62"/>
      <c r="AG62"/>
      <c r="AH62"/>
      <c r="AI62"/>
      <c r="AJ62"/>
      <c r="AK62"/>
      <c r="AL62"/>
      <c r="AM62"/>
      <c r="AN62"/>
    </row>
    <row r="63" spans="1:40" x14ac:dyDescent="0.25">
      <c r="A63" s="18" t="s">
        <v>13</v>
      </c>
      <c r="B63">
        <v>0.924104938271604</v>
      </c>
      <c r="C63">
        <v>1.5650038575972401E-3</v>
      </c>
      <c r="D63" s="2">
        <v>0.94425925925925902</v>
      </c>
      <c r="E63" s="2">
        <v>6.1060429164513704E-3</v>
      </c>
      <c r="F63" s="12">
        <v>0.948734567901234</v>
      </c>
      <c r="G63" s="12">
        <v>1.94811528864931E-3</v>
      </c>
      <c r="H63">
        <v>0.95268518518518497</v>
      </c>
      <c r="I63">
        <v>3.8667254426540199E-3</v>
      </c>
      <c r="J63" s="15"/>
      <c r="K63">
        <v>0.92583333333333295</v>
      </c>
      <c r="L63">
        <v>8.0773438842831093E-3</v>
      </c>
      <c r="M63" s="2">
        <v>0.93736111099999997</v>
      </c>
      <c r="N63" s="2">
        <v>6.378313E-3</v>
      </c>
      <c r="O63" s="12">
        <v>0.94083333333333297</v>
      </c>
      <c r="P63" s="12">
        <v>4.6564040595111498E-3</v>
      </c>
      <c r="Q63">
        <v>0.94194444444444403</v>
      </c>
      <c r="R63">
        <v>6.8292921905873001E-3</v>
      </c>
      <c r="T63" s="30">
        <f t="shared" si="22"/>
        <v>1</v>
      </c>
      <c r="U63" s="30" t="str">
        <f t="shared" si="23"/>
        <v/>
      </c>
      <c r="V63" s="30" t="str">
        <f t="shared" si="24"/>
        <v/>
      </c>
      <c r="W63" s="30">
        <f t="shared" si="25"/>
        <v>1</v>
      </c>
      <c r="X63" s="30" t="str">
        <f t="shared" si="26"/>
        <v/>
      </c>
      <c r="Y63" s="30" t="str">
        <f t="shared" si="27"/>
        <v/>
      </c>
      <c r="AA63" s="30">
        <f t="shared" si="30"/>
        <v>1</v>
      </c>
      <c r="AB63" s="30" t="str">
        <f t="shared" si="28"/>
        <v/>
      </c>
      <c r="AC63" s="30" t="str">
        <f t="shared" si="29"/>
        <v/>
      </c>
    </row>
    <row r="64" spans="1:40" x14ac:dyDescent="0.25">
      <c r="A64" s="18" t="s">
        <v>3</v>
      </c>
      <c r="B64">
        <v>0.60088752237162102</v>
      </c>
      <c r="C64">
        <v>4.3736597678221897E-2</v>
      </c>
      <c r="D64" s="2">
        <v>0.79065080384868303</v>
      </c>
      <c r="E64" s="2">
        <v>2.4345736507993499E-3</v>
      </c>
      <c r="F64" s="12">
        <v>0.79065080384868303</v>
      </c>
      <c r="G64" s="12">
        <v>2.4345736507993499E-3</v>
      </c>
      <c r="H64">
        <v>0.78767248456294303</v>
      </c>
      <c r="I64">
        <v>3.2404047030490301E-3</v>
      </c>
      <c r="J64" s="15"/>
      <c r="K64">
        <v>0.60745989304812797</v>
      </c>
      <c r="L64">
        <v>6.6057206610155697E-2</v>
      </c>
      <c r="M64" s="2">
        <v>0.78828465700000006</v>
      </c>
      <c r="N64" s="2">
        <v>2.2217352999999999E-2</v>
      </c>
      <c r="O64" s="12">
        <v>0.78783011106540501</v>
      </c>
      <c r="P64" s="12">
        <v>2.1640032881344501E-2</v>
      </c>
      <c r="Q64">
        <v>0.78283422459893004</v>
      </c>
      <c r="R64">
        <v>2.47889788413285E-2</v>
      </c>
      <c r="T64" s="30">
        <f t="shared" si="22"/>
        <v>1</v>
      </c>
      <c r="U64" s="30" t="str">
        <f t="shared" si="23"/>
        <v/>
      </c>
      <c r="V64" s="30" t="str">
        <f t="shared" si="24"/>
        <v/>
      </c>
      <c r="W64" s="30" t="str">
        <f t="shared" si="25"/>
        <v/>
      </c>
      <c r="X64" s="30" t="str">
        <f t="shared" si="26"/>
        <v/>
      </c>
      <c r="Y64" s="30">
        <f t="shared" si="27"/>
        <v>1</v>
      </c>
      <c r="AA64" s="30" t="str">
        <f t="shared" si="30"/>
        <v/>
      </c>
      <c r="AB64" s="30" t="str">
        <f t="shared" si="28"/>
        <v/>
      </c>
      <c r="AC64" s="30">
        <f t="shared" si="29"/>
        <v>1</v>
      </c>
    </row>
    <row r="65" spans="1:39" x14ac:dyDescent="0.25">
      <c r="A65" s="18" t="s">
        <v>14</v>
      </c>
      <c r="B65">
        <v>0.94765765765765697</v>
      </c>
      <c r="C65">
        <v>9.0699750070665603E-4</v>
      </c>
      <c r="D65" s="2">
        <v>0.99385885885885805</v>
      </c>
      <c r="E65" s="2">
        <v>5.2638282711587497E-4</v>
      </c>
      <c r="F65" s="12">
        <v>0.99454954954954899</v>
      </c>
      <c r="G65" s="12">
        <v>8.7821794690029801E-4</v>
      </c>
      <c r="H65">
        <v>0.99481981981981904</v>
      </c>
      <c r="I65">
        <v>9.7629675691347903E-4</v>
      </c>
      <c r="J65" s="15"/>
      <c r="K65">
        <v>0.94675675675675597</v>
      </c>
      <c r="L65">
        <v>7.2967411644383898E-3</v>
      </c>
      <c r="M65" s="2">
        <v>0.956621622</v>
      </c>
      <c r="N65" s="2">
        <v>7.959219E-3</v>
      </c>
      <c r="O65" s="12">
        <v>0.95675675675675598</v>
      </c>
      <c r="P65" s="12">
        <v>1.31435853143652E-2</v>
      </c>
      <c r="Q65">
        <v>0.95378378378378303</v>
      </c>
      <c r="R65">
        <v>1.01085738037285E-2</v>
      </c>
      <c r="T65" s="30">
        <f t="shared" si="22"/>
        <v>1</v>
      </c>
      <c r="U65" s="30" t="str">
        <f t="shared" si="23"/>
        <v/>
      </c>
      <c r="V65" s="30" t="str">
        <f t="shared" si="24"/>
        <v/>
      </c>
      <c r="W65" s="30" t="str">
        <f t="shared" si="25"/>
        <v/>
      </c>
      <c r="X65" s="30" t="str">
        <f t="shared" si="26"/>
        <v/>
      </c>
      <c r="Y65" s="30">
        <f t="shared" si="27"/>
        <v>1</v>
      </c>
      <c r="AA65" s="30" t="str">
        <f t="shared" si="30"/>
        <v/>
      </c>
      <c r="AB65" s="30" t="str">
        <f t="shared" si="28"/>
        <v/>
      </c>
      <c r="AC65" s="30">
        <f t="shared" si="29"/>
        <v>1</v>
      </c>
    </row>
    <row r="66" spans="1:39" x14ac:dyDescent="0.25">
      <c r="A66" s="4"/>
      <c r="B66" s="12"/>
      <c r="C66" s="12"/>
      <c r="D66" s="31"/>
      <c r="E66" s="31"/>
      <c r="F66" s="12"/>
      <c r="G66" s="12"/>
      <c r="H66" s="12"/>
      <c r="I66" s="12"/>
      <c r="J66" s="15"/>
      <c r="K66" s="12"/>
      <c r="M66" s="31"/>
      <c r="N66" s="31"/>
      <c r="O66" s="12"/>
      <c r="P66" s="12"/>
      <c r="Q66" s="12"/>
      <c r="R66" s="12"/>
    </row>
    <row r="67" spans="1:39" x14ac:dyDescent="0.25">
      <c r="A67" s="6" t="s">
        <v>0</v>
      </c>
      <c r="B67" s="12">
        <f t="shared" ref="B67:C67" si="31">AVERAGE(B49:B65)</f>
        <v>0.83219889725436424</v>
      </c>
      <c r="C67" s="12">
        <f t="shared" si="31"/>
        <v>6.2619759681296697E-3</v>
      </c>
      <c r="D67" s="2">
        <f t="shared" ref="D67:G67" si="32">AVERAGE(D49:D65)</f>
        <v>0.90515281892551991</v>
      </c>
      <c r="E67" s="2">
        <f t="shared" si="32"/>
        <v>4.0687704743651836E-3</v>
      </c>
      <c r="F67" s="12">
        <f t="shared" si="32"/>
        <v>0.91986486311233795</v>
      </c>
      <c r="G67" s="12">
        <f t="shared" si="32"/>
        <v>2.8238657142416047E-3</v>
      </c>
      <c r="H67" s="12">
        <f>AVERAGE(H49:H65)</f>
        <v>0.92707278039417662</v>
      </c>
      <c r="I67" s="12">
        <f>AVERAGE(I49:I65)</f>
        <v>4.9642811549980405E-3</v>
      </c>
      <c r="J67" s="15"/>
      <c r="K67" s="2">
        <f t="shared" ref="K67:L67" si="33">AVERAGE(K49:K65)</f>
        <v>0.83075684972563602</v>
      </c>
      <c r="L67" s="2">
        <f t="shared" si="33"/>
        <v>1.6508519364601012E-2</v>
      </c>
      <c r="M67" s="2">
        <f t="shared" ref="M67:P67" si="34">AVERAGE(M49:M65)</f>
        <v>0.86089563780763101</v>
      </c>
      <c r="N67" s="2">
        <f t="shared" si="34"/>
        <v>1.3642417423147389E-2</v>
      </c>
      <c r="O67" s="2">
        <f t="shared" si="34"/>
        <v>0.86680506471103813</v>
      </c>
      <c r="P67" s="2">
        <f t="shared" si="34"/>
        <v>1.0957290763798718E-2</v>
      </c>
      <c r="Q67" s="12">
        <f>AVERAGE(Q49:Q65)</f>
        <v>0.86822770509184866</v>
      </c>
      <c r="R67" s="12">
        <f>AVERAGE(R49:R65)</f>
        <v>1.4403606467277279E-2</v>
      </c>
      <c r="T67" s="30">
        <f>COUNT(T49:T65)</f>
        <v>11</v>
      </c>
      <c r="U67" s="30">
        <f t="shared" ref="U67:V67" si="35">COUNT(U49:U65)</f>
        <v>0</v>
      </c>
      <c r="V67" s="30">
        <f t="shared" si="35"/>
        <v>6</v>
      </c>
      <c r="W67" s="30">
        <f>COUNT(W49:W65)</f>
        <v>8</v>
      </c>
      <c r="X67" s="30">
        <f t="shared" ref="X67:AB67" si="36">COUNT(X49:X65)</f>
        <v>0</v>
      </c>
      <c r="Y67" s="30">
        <f t="shared" si="36"/>
        <v>9</v>
      </c>
      <c r="Z67" s="30"/>
      <c r="AA67" s="30">
        <f>COUNT(AA49:AA65)</f>
        <v>6</v>
      </c>
      <c r="AB67" s="30">
        <f t="shared" si="36"/>
        <v>1</v>
      </c>
      <c r="AC67" s="30">
        <f>COUNT(AC49:AC65)</f>
        <v>10</v>
      </c>
      <c r="AE67" s="30"/>
      <c r="AF67" s="30"/>
      <c r="AG67" s="30"/>
      <c r="AJ67" s="2"/>
      <c r="AK67" s="2"/>
      <c r="AL67" s="2"/>
      <c r="AM67" s="2"/>
    </row>
    <row r="69" spans="1:39" x14ac:dyDescent="0.25">
      <c r="A69"/>
      <c r="M69" s="12"/>
      <c r="N69" s="12"/>
      <c r="Q69" s="12"/>
      <c r="R69" s="12"/>
      <c r="T69" s="12"/>
      <c r="U69" s="12"/>
      <c r="V69" s="12"/>
      <c r="W69" s="12"/>
      <c r="X69" s="12"/>
      <c r="Y69" s="12"/>
      <c r="AI69" s="30"/>
    </row>
    <row r="70" spans="1:39" x14ac:dyDescent="0.25">
      <c r="L70" s="30"/>
      <c r="M70" s="31" t="s">
        <v>65</v>
      </c>
      <c r="N70" s="31"/>
      <c r="O70" s="31" t="s">
        <v>2</v>
      </c>
      <c r="P70" s="31"/>
      <c r="T70" s="31" t="s">
        <v>98</v>
      </c>
      <c r="U70" s="12"/>
      <c r="V70" s="12"/>
      <c r="W70" s="12"/>
      <c r="X70" s="12"/>
      <c r="Y70" s="12"/>
      <c r="AI70" s="2"/>
      <c r="AJ70" s="2"/>
    </row>
    <row r="71" spans="1:39" x14ac:dyDescent="0.25">
      <c r="K71" s="31"/>
      <c r="L71" s="31"/>
      <c r="M71" s="31" t="s">
        <v>1</v>
      </c>
      <c r="N71" s="31" t="s">
        <v>77</v>
      </c>
      <c r="O71" s="31" t="s">
        <v>1</v>
      </c>
      <c r="P71" s="31" t="s">
        <v>77</v>
      </c>
      <c r="Q71" s="31" t="s">
        <v>89</v>
      </c>
      <c r="R71" s="31" t="s">
        <v>90</v>
      </c>
      <c r="S71" s="31" t="s">
        <v>91</v>
      </c>
      <c r="T71" s="31" t="s">
        <v>97</v>
      </c>
      <c r="U71" s="12"/>
      <c r="V71" s="12"/>
      <c r="W71" s="12"/>
      <c r="X71" s="12"/>
      <c r="Y71" s="12"/>
    </row>
    <row r="72" spans="1:39" x14ac:dyDescent="0.25">
      <c r="K72" s="31"/>
      <c r="L72" s="31" t="s">
        <v>94</v>
      </c>
      <c r="M72" s="2">
        <v>0.73672642798542276</v>
      </c>
      <c r="N72" s="2">
        <v>1.1619181496344109E-2</v>
      </c>
      <c r="O72" s="2">
        <v>0.73882880893709524</v>
      </c>
      <c r="P72" s="2">
        <v>6.1203192833226769E-2</v>
      </c>
      <c r="Q72" s="31">
        <v>27</v>
      </c>
      <c r="R72" s="31">
        <v>1</v>
      </c>
      <c r="S72" s="31">
        <v>12</v>
      </c>
      <c r="T72" s="31">
        <v>3.1E-2</v>
      </c>
      <c r="U72" s="12"/>
      <c r="V72" s="12"/>
      <c r="W72" s="12"/>
      <c r="X72" s="12"/>
      <c r="Y72" s="12"/>
    </row>
    <row r="73" spans="1:39" x14ac:dyDescent="0.25">
      <c r="K73" s="46" t="s">
        <v>84</v>
      </c>
      <c r="L73" s="11" t="s">
        <v>117</v>
      </c>
      <c r="M73" s="2">
        <v>0.86926432921644403</v>
      </c>
      <c r="N73" s="2">
        <v>1.3955222794392324E-2</v>
      </c>
      <c r="O73" s="2">
        <v>0.74150123275252666</v>
      </c>
      <c r="P73" s="2">
        <v>6.070286554592895E-2</v>
      </c>
      <c r="Q73" s="31">
        <v>28</v>
      </c>
      <c r="R73" s="31">
        <v>0</v>
      </c>
      <c r="S73" s="31">
        <v>12</v>
      </c>
      <c r="T73" s="31">
        <v>1E-3</v>
      </c>
    </row>
    <row r="74" spans="1:39" x14ac:dyDescent="0.25">
      <c r="K74" s="46"/>
      <c r="L74" s="31" t="s">
        <v>62</v>
      </c>
      <c r="M74" s="2">
        <v>0.87329690377050251</v>
      </c>
      <c r="N74" s="2">
        <v>1.0967423925261547E-2</v>
      </c>
      <c r="O74" s="2">
        <v>0.75493607222490056</v>
      </c>
      <c r="P74" s="2">
        <v>6.1500658608239958E-2</v>
      </c>
      <c r="Q74" s="31">
        <v>25</v>
      </c>
      <c r="R74" s="31">
        <v>0</v>
      </c>
      <c r="S74" s="31">
        <v>15</v>
      </c>
      <c r="T74" s="31">
        <v>4.3999999999999997E-2</v>
      </c>
    </row>
    <row r="75" spans="1:39" x14ac:dyDescent="0.25">
      <c r="K75" s="46"/>
      <c r="L75" s="31" t="s">
        <v>82</v>
      </c>
      <c r="M75" s="2">
        <v>0.87531961782319045</v>
      </c>
      <c r="N75" s="2">
        <v>1.4704126688913488E-2</v>
      </c>
      <c r="O75" s="2">
        <v>0.76556520497369507</v>
      </c>
      <c r="P75" s="2">
        <v>6.3770144249991639E-2</v>
      </c>
      <c r="Q75" s="36" t="s">
        <v>93</v>
      </c>
      <c r="R75" s="36" t="s">
        <v>93</v>
      </c>
      <c r="S75" s="36" t="s">
        <v>93</v>
      </c>
      <c r="T75" s="36" t="s">
        <v>93</v>
      </c>
    </row>
    <row r="76" spans="1:39" x14ac:dyDescent="0.25">
      <c r="K76" s="31"/>
      <c r="L76" s="31"/>
      <c r="M76" s="2"/>
      <c r="N76" s="2"/>
      <c r="O76" s="2"/>
      <c r="P76" s="2"/>
      <c r="Q76" s="31"/>
      <c r="R76" s="31"/>
      <c r="S76" s="31"/>
      <c r="T76" s="31"/>
    </row>
    <row r="77" spans="1:39" x14ac:dyDescent="0.25">
      <c r="K77" s="46" t="s">
        <v>85</v>
      </c>
      <c r="L77" s="31" t="s">
        <v>94</v>
      </c>
      <c r="M77" s="2">
        <v>0.83219889725436424</v>
      </c>
      <c r="N77" s="2">
        <v>6.2619759681296697E-3</v>
      </c>
      <c r="O77" s="2">
        <v>0.83075684972563602</v>
      </c>
      <c r="P77" s="2">
        <v>1.6508519364601012E-2</v>
      </c>
      <c r="Q77" s="30">
        <f>COUNT(Q59:Q75)</f>
        <v>11</v>
      </c>
      <c r="R77" s="30">
        <f t="shared" ref="R77:S77" si="37">COUNT(R59:R75)</f>
        <v>11</v>
      </c>
      <c r="S77" s="30">
        <f t="shared" si="37"/>
        <v>3</v>
      </c>
      <c r="T77" s="31">
        <v>0.08</v>
      </c>
    </row>
    <row r="78" spans="1:39" x14ac:dyDescent="0.25">
      <c r="K78" s="46"/>
      <c r="L78" s="11" t="s">
        <v>117</v>
      </c>
      <c r="M78" s="2">
        <v>0.90515281892551991</v>
      </c>
      <c r="N78" s="2">
        <v>4.0687704743651836E-3</v>
      </c>
      <c r="O78" s="2">
        <v>0.86089563780763101</v>
      </c>
      <c r="P78" s="2">
        <v>1.3642417423147389E-2</v>
      </c>
      <c r="Q78" s="31">
        <v>8</v>
      </c>
      <c r="R78" s="31">
        <v>0</v>
      </c>
      <c r="S78" s="31">
        <v>9</v>
      </c>
      <c r="T78" s="31">
        <v>0.51700000000000002</v>
      </c>
    </row>
    <row r="79" spans="1:39" x14ac:dyDescent="0.25">
      <c r="K79" s="46"/>
      <c r="L79" s="31" t="s">
        <v>62</v>
      </c>
      <c r="M79" s="2">
        <v>0.91986486311233795</v>
      </c>
      <c r="N79" s="2">
        <v>2.8238657142416047E-3</v>
      </c>
      <c r="O79" s="2">
        <v>0.86680506471103813</v>
      </c>
      <c r="P79" s="2">
        <v>1.0957290763798718E-2</v>
      </c>
      <c r="Q79" s="31">
        <v>6</v>
      </c>
      <c r="R79" s="31">
        <v>1</v>
      </c>
      <c r="S79" s="31">
        <v>10</v>
      </c>
      <c r="T79" s="31">
        <v>0.64200000000000002</v>
      </c>
    </row>
    <row r="80" spans="1:39" x14ac:dyDescent="0.25">
      <c r="K80" s="17"/>
      <c r="L80" s="31" t="s">
        <v>82</v>
      </c>
      <c r="M80" s="2">
        <v>0.92707278039417662</v>
      </c>
      <c r="N80" s="2">
        <v>4.9642811549980405E-3</v>
      </c>
      <c r="O80" s="2">
        <v>0.86822770509184866</v>
      </c>
      <c r="P80" s="2">
        <v>1.4403606467277279E-2</v>
      </c>
      <c r="Q80" s="36" t="s">
        <v>93</v>
      </c>
      <c r="R80" s="36" t="s">
        <v>93</v>
      </c>
      <c r="S80" s="36" t="s">
        <v>93</v>
      </c>
      <c r="T80" s="36" t="s">
        <v>93</v>
      </c>
    </row>
  </sheetData>
  <mergeCells count="2">
    <mergeCell ref="K73:K75"/>
    <mergeCell ref="K77:K7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9D9E-D7FD-4B38-9A0A-6A933E61F672}">
  <dimension ref="A1:AG88"/>
  <sheetViews>
    <sheetView zoomScale="70" zoomScaleNormal="70" workbookViewId="0">
      <selection activeCell="L11" sqref="L11"/>
    </sheetView>
  </sheetViews>
  <sheetFormatPr defaultRowHeight="15" x14ac:dyDescent="0.25"/>
  <cols>
    <col min="1" max="1" width="26.85546875" style="5" customWidth="1"/>
    <col min="2" max="10" width="8.140625" customWidth="1"/>
    <col min="11" max="12" width="12.5703125" customWidth="1"/>
    <col min="17" max="18" width="12.5703125" customWidth="1"/>
    <col min="19" max="19" width="10.5703125" style="7" customWidth="1"/>
    <col min="20" max="20" width="10.28515625" style="30" customWidth="1"/>
    <col min="21" max="25" width="4.7109375" style="30" customWidth="1"/>
    <col min="26" max="29" width="4.7109375" customWidth="1"/>
  </cols>
  <sheetData>
    <row r="1" spans="1:29" x14ac:dyDescent="0.25">
      <c r="B1" s="30"/>
      <c r="C1" s="30"/>
      <c r="J1" s="30"/>
      <c r="K1" s="30" t="s">
        <v>99</v>
      </c>
      <c r="L1" s="30" t="s">
        <v>100</v>
      </c>
      <c r="M1" s="30" t="s">
        <v>101</v>
      </c>
      <c r="N1" s="30" t="s">
        <v>102</v>
      </c>
      <c r="O1" s="30" t="s">
        <v>103</v>
      </c>
      <c r="P1" s="30" t="s">
        <v>104</v>
      </c>
      <c r="Q1" s="30" t="s">
        <v>105</v>
      </c>
      <c r="R1" s="30" t="s">
        <v>106</v>
      </c>
      <c r="S1"/>
    </row>
    <row r="2" spans="1:29" x14ac:dyDescent="0.25">
      <c r="B2" t="s">
        <v>80</v>
      </c>
      <c r="C2" s="17"/>
      <c r="D2" t="s">
        <v>63</v>
      </c>
      <c r="F2" t="s">
        <v>64</v>
      </c>
      <c r="H2" t="s">
        <v>82</v>
      </c>
      <c r="K2" t="s">
        <v>80</v>
      </c>
      <c r="L2" s="17"/>
      <c r="M2" t="s">
        <v>63</v>
      </c>
      <c r="O2" t="s">
        <v>64</v>
      </c>
      <c r="Q2" t="s">
        <v>82</v>
      </c>
      <c r="T2" t="s">
        <v>107</v>
      </c>
      <c r="U2" s="20"/>
      <c r="V2" s="20"/>
      <c r="W2" t="s">
        <v>108</v>
      </c>
      <c r="X2" s="20"/>
      <c r="Y2" s="20"/>
      <c r="Z2" s="22"/>
      <c r="AA2" t="s">
        <v>109</v>
      </c>
      <c r="AB2" s="20"/>
      <c r="AC2" s="20"/>
    </row>
    <row r="3" spans="1:29" x14ac:dyDescent="0.25">
      <c r="A3" s="17" t="s">
        <v>20</v>
      </c>
      <c r="B3" s="7" t="s">
        <v>1</v>
      </c>
      <c r="C3" s="7" t="s">
        <v>77</v>
      </c>
      <c r="D3" s="7" t="s">
        <v>1</v>
      </c>
      <c r="E3" s="7" t="s">
        <v>77</v>
      </c>
      <c r="F3" s="7" t="s">
        <v>1</v>
      </c>
      <c r="G3" s="7" t="s">
        <v>77</v>
      </c>
      <c r="H3" s="30" t="s">
        <v>1</v>
      </c>
      <c r="I3" s="30" t="s">
        <v>77</v>
      </c>
      <c r="J3" s="30"/>
      <c r="K3" s="30" t="s">
        <v>1</v>
      </c>
      <c r="L3" s="30" t="s">
        <v>77</v>
      </c>
      <c r="M3" s="7" t="s">
        <v>1</v>
      </c>
      <c r="N3" s="7" t="s">
        <v>77</v>
      </c>
      <c r="O3" s="7" t="s">
        <v>1</v>
      </c>
      <c r="P3" s="7" t="s">
        <v>77</v>
      </c>
      <c r="Q3" s="30" t="s">
        <v>1</v>
      </c>
      <c r="R3" s="30" t="s">
        <v>77</v>
      </c>
      <c r="T3" s="30" t="s">
        <v>89</v>
      </c>
      <c r="U3" s="30" t="s">
        <v>90</v>
      </c>
      <c r="V3" s="30" t="s">
        <v>91</v>
      </c>
      <c r="W3" s="30" t="s">
        <v>89</v>
      </c>
      <c r="X3" s="30" t="s">
        <v>90</v>
      </c>
      <c r="Y3" s="30" t="s">
        <v>91</v>
      </c>
      <c r="AA3" s="30" t="s">
        <v>89</v>
      </c>
      <c r="AB3" s="30" t="s">
        <v>90</v>
      </c>
      <c r="AC3" s="30" t="s">
        <v>91</v>
      </c>
    </row>
    <row r="4" spans="1:29" x14ac:dyDescent="0.25">
      <c r="A4" s="18" t="s">
        <v>21</v>
      </c>
      <c r="B4" s="15">
        <v>0.92139254385964897</v>
      </c>
      <c r="C4" s="15">
        <v>1.06815862320945E-2</v>
      </c>
      <c r="D4" s="15">
        <v>0.92348684210526299</v>
      </c>
      <c r="E4" s="15">
        <v>9.3967187124436198E-3</v>
      </c>
      <c r="F4" s="15">
        <v>0.90239999999999998</v>
      </c>
      <c r="G4" s="15">
        <v>6.2899999999999998E-2</v>
      </c>
      <c r="H4" s="15">
        <v>0.92035087719298203</v>
      </c>
      <c r="I4" s="15">
        <v>8.7014714158857899E-3</v>
      </c>
      <c r="J4" s="15"/>
      <c r="K4" s="15">
        <v>0.83272727272727198</v>
      </c>
      <c r="L4" s="15">
        <v>0.105250586461136</v>
      </c>
      <c r="M4" s="15">
        <v>0.85090909090909095</v>
      </c>
      <c r="N4" s="15">
        <v>9.0654188089584697E-2</v>
      </c>
      <c r="O4" s="15">
        <v>0.8236</v>
      </c>
      <c r="P4" s="15">
        <v>0.13059999999999999</v>
      </c>
      <c r="Q4" s="15">
        <v>0.85181818181818103</v>
      </c>
      <c r="R4" s="15">
        <v>0.12878253108326801</v>
      </c>
      <c r="T4" s="30">
        <f>IF(Q4&gt;K4,1,"")</f>
        <v>1</v>
      </c>
      <c r="U4" s="30" t="str">
        <f>IF(Q4=K4,1,"")</f>
        <v/>
      </c>
      <c r="V4" s="30" t="str">
        <f>IF(Q4&lt;K4,1,"")</f>
        <v/>
      </c>
      <c r="W4" s="30">
        <f>IF(Q4&gt;M4,1,"")</f>
        <v>1</v>
      </c>
      <c r="X4" s="30" t="str">
        <f>IF(Q4=M4,1,"")</f>
        <v/>
      </c>
      <c r="Y4" s="30" t="str">
        <f>IF(Q4&lt;M4,1,"")</f>
        <v/>
      </c>
      <c r="AA4" s="30">
        <f>IF(Q4&gt;O4,1,"")</f>
        <v>1</v>
      </c>
      <c r="AB4" s="30" t="str">
        <f>IF(Q4=6,1,"")</f>
        <v/>
      </c>
      <c r="AC4" s="30" t="str">
        <f>IF(Q4&lt;O4,1,"")</f>
        <v/>
      </c>
    </row>
    <row r="5" spans="1:29" x14ac:dyDescent="0.25">
      <c r="A5" s="18" t="s">
        <v>22</v>
      </c>
      <c r="B5" s="15">
        <v>0.90064412238325198</v>
      </c>
      <c r="C5" s="15">
        <v>3.6755916942072002E-3</v>
      </c>
      <c r="D5" s="15">
        <v>0.90032206119162606</v>
      </c>
      <c r="E5" s="15">
        <v>2.64109814281107E-3</v>
      </c>
      <c r="F5" s="15">
        <v>0.90720000000000001</v>
      </c>
      <c r="G5" s="15">
        <v>4.5999999999999999E-3</v>
      </c>
      <c r="H5" s="15">
        <v>0.91545893719806704</v>
      </c>
      <c r="I5" s="15">
        <v>6.9676623648669599E-3</v>
      </c>
      <c r="J5" s="15"/>
      <c r="K5" s="15">
        <v>0.85072463768115902</v>
      </c>
      <c r="L5" s="15">
        <v>3.4326722557469498E-2</v>
      </c>
      <c r="M5" s="15">
        <v>0.85362318840579698</v>
      </c>
      <c r="N5" s="15">
        <v>3.9130434782608699E-2</v>
      </c>
      <c r="O5" s="15">
        <v>0.85799999999999998</v>
      </c>
      <c r="P5" s="15">
        <v>2.8799999999999999E-2</v>
      </c>
      <c r="Q5" s="15">
        <v>0.83043478260869497</v>
      </c>
      <c r="R5" s="15">
        <v>4.5855565121098597E-2</v>
      </c>
      <c r="T5" s="30" t="str">
        <f t="shared" ref="T5:T43" si="0">IF(Q5&gt;K5,1,"")</f>
        <v/>
      </c>
      <c r="U5" s="30" t="str">
        <f t="shared" ref="U5:U43" si="1">IF(Q5=K5,1,"")</f>
        <v/>
      </c>
      <c r="V5" s="30">
        <f t="shared" ref="V5:V43" si="2">IF(Q5&lt;K5,1,"")</f>
        <v>1</v>
      </c>
      <c r="W5" s="30" t="str">
        <f t="shared" ref="W5:W43" si="3">IF(Q5&gt;M5,1,"")</f>
        <v/>
      </c>
      <c r="X5" s="30" t="str">
        <f t="shared" ref="X5:X43" si="4">IF(Q5=M5,1,"")</f>
        <v/>
      </c>
      <c r="Y5" s="30">
        <f t="shared" ref="Y5:Y43" si="5">IF(Q5&lt;M5,1,"")</f>
        <v>1</v>
      </c>
      <c r="AA5" s="30" t="str">
        <f t="shared" ref="AA5:AA43" si="6">IF(Q5&gt;O5,1,"")</f>
        <v/>
      </c>
      <c r="AB5" s="30" t="str">
        <f t="shared" ref="AB5:AB43" si="7">IF(Q5=6,1,"")</f>
        <v/>
      </c>
      <c r="AC5" s="30">
        <f t="shared" ref="AC5:AC43" si="8">IF(Q5&lt;O5,1,"")</f>
        <v>1</v>
      </c>
    </row>
    <row r="6" spans="1:29" x14ac:dyDescent="0.25">
      <c r="A6" s="18" t="s">
        <v>69</v>
      </c>
      <c r="B6" s="15">
        <v>0.79466850974140801</v>
      </c>
      <c r="C6" s="15">
        <v>4.4181983935078203E-2</v>
      </c>
      <c r="D6" s="15">
        <v>0.78822840320954202</v>
      </c>
      <c r="E6" s="15">
        <v>3.9783036357557901E-2</v>
      </c>
      <c r="F6" s="15">
        <v>0.82120000000000004</v>
      </c>
      <c r="G6" s="15">
        <v>3.6499999999999998E-2</v>
      </c>
      <c r="H6" s="15">
        <v>0.82177604528620296</v>
      </c>
      <c r="I6" s="15">
        <v>4.31646467452525E-2</v>
      </c>
      <c r="J6" s="15"/>
      <c r="K6" s="15">
        <v>0.58475743046681194</v>
      </c>
      <c r="L6" s="15">
        <v>7.3841832797366794E-2</v>
      </c>
      <c r="M6" s="15">
        <v>0.570740900340442</v>
      </c>
      <c r="N6" s="15">
        <v>0.107187739189311</v>
      </c>
      <c r="O6" s="15">
        <v>0.57869999999999999</v>
      </c>
      <c r="P6" s="15">
        <v>8.1100000000000005E-2</v>
      </c>
      <c r="Q6" s="15">
        <v>0.629535636791828</v>
      </c>
      <c r="R6" s="15">
        <v>8.6040988275758595E-2</v>
      </c>
      <c r="T6" s="30">
        <f t="shared" si="0"/>
        <v>1</v>
      </c>
      <c r="U6" s="30" t="str">
        <f t="shared" si="1"/>
        <v/>
      </c>
      <c r="V6" s="30" t="str">
        <f t="shared" si="2"/>
        <v/>
      </c>
      <c r="W6" s="30">
        <f t="shared" si="3"/>
        <v>1</v>
      </c>
      <c r="X6" s="30" t="str">
        <f t="shared" si="4"/>
        <v/>
      </c>
      <c r="Y6" s="30" t="str">
        <f t="shared" si="5"/>
        <v/>
      </c>
      <c r="AA6" s="30">
        <f t="shared" si="6"/>
        <v>1</v>
      </c>
      <c r="AB6" s="30" t="str">
        <f t="shared" si="7"/>
        <v/>
      </c>
      <c r="AC6" s="30" t="str">
        <f t="shared" si="8"/>
        <v/>
      </c>
    </row>
    <row r="7" spans="1:29" x14ac:dyDescent="0.25">
      <c r="A7" s="18" t="s">
        <v>70</v>
      </c>
      <c r="B7" s="15">
        <v>0.92106655498682999</v>
      </c>
      <c r="C7" s="15">
        <v>1.1834036153922701E-3</v>
      </c>
      <c r="D7" s="15">
        <v>0.91928877356290095</v>
      </c>
      <c r="E7" s="15">
        <v>1.8162132826562399E-3</v>
      </c>
      <c r="F7" s="15">
        <v>0.92</v>
      </c>
      <c r="G7" s="15">
        <v>2.8E-3</v>
      </c>
      <c r="H7" s="15">
        <v>0.93209162812318103</v>
      </c>
      <c r="I7" s="15">
        <v>7.9942121837583702E-3</v>
      </c>
      <c r="J7" s="15"/>
      <c r="K7" s="15">
        <v>0.89449145073153502</v>
      </c>
      <c r="L7" s="15">
        <v>2.5512996502098401E-2</v>
      </c>
      <c r="M7" s="15">
        <v>0.88949661302913496</v>
      </c>
      <c r="N7" s="15">
        <v>2.4727874896849501E-2</v>
      </c>
      <c r="O7" s="15">
        <v>0.87660000000000005</v>
      </c>
      <c r="P7" s="15">
        <v>3.1099999999999999E-2</v>
      </c>
      <c r="Q7" s="15">
        <v>0.88959985898113803</v>
      </c>
      <c r="R7" s="15">
        <v>1.74474240562662E-2</v>
      </c>
      <c r="T7" s="30" t="str">
        <f t="shared" si="0"/>
        <v/>
      </c>
      <c r="U7" s="30" t="str">
        <f t="shared" si="1"/>
        <v/>
      </c>
      <c r="V7" s="30">
        <f t="shared" si="2"/>
        <v>1</v>
      </c>
      <c r="W7" s="30">
        <f t="shared" si="3"/>
        <v>1</v>
      </c>
      <c r="X7" s="30" t="str">
        <f t="shared" si="4"/>
        <v/>
      </c>
      <c r="Y7" s="30" t="str">
        <f t="shared" si="5"/>
        <v/>
      </c>
      <c r="AA7" s="30">
        <f t="shared" si="6"/>
        <v>1</v>
      </c>
      <c r="AB7" s="30" t="str">
        <f t="shared" si="7"/>
        <v/>
      </c>
      <c r="AC7" s="30" t="str">
        <f t="shared" si="8"/>
        <v/>
      </c>
    </row>
    <row r="8" spans="1:29" x14ac:dyDescent="0.25">
      <c r="A8" s="18" t="s">
        <v>23</v>
      </c>
      <c r="B8" s="15">
        <v>0.82271732213312898</v>
      </c>
      <c r="C8" s="15">
        <v>5.9641047716395904E-3</v>
      </c>
      <c r="D8" s="15">
        <v>0.83033176360782301</v>
      </c>
      <c r="E8" s="15">
        <v>2.4900706106009699E-2</v>
      </c>
      <c r="F8" s="15">
        <v>0.84089999999999998</v>
      </c>
      <c r="G8" s="15">
        <v>1.7299999999999999E-2</v>
      </c>
      <c r="H8" s="15">
        <v>0.85507572864961101</v>
      </c>
      <c r="I8" s="15">
        <v>3.2128155690858202E-2</v>
      </c>
      <c r="J8" s="15"/>
      <c r="K8" s="15">
        <v>0.69025157232704404</v>
      </c>
      <c r="L8" s="15">
        <v>3.5493958533852898E-2</v>
      </c>
      <c r="M8" s="15">
        <v>0.70709294199860195</v>
      </c>
      <c r="N8" s="15">
        <v>6.9614980318194103E-2</v>
      </c>
      <c r="O8" s="15">
        <v>0.6623</v>
      </c>
      <c r="P8" s="15">
        <v>4.3700000000000003E-2</v>
      </c>
      <c r="Q8" s="15">
        <v>0.67341020265548501</v>
      </c>
      <c r="R8" s="15">
        <v>6.4599712887370403E-2</v>
      </c>
      <c r="T8" s="30" t="str">
        <f t="shared" si="0"/>
        <v/>
      </c>
      <c r="U8" s="30" t="str">
        <f t="shared" si="1"/>
        <v/>
      </c>
      <c r="V8" s="30">
        <f t="shared" si="2"/>
        <v>1</v>
      </c>
      <c r="W8" s="30" t="str">
        <f t="shared" si="3"/>
        <v/>
      </c>
      <c r="X8" s="30" t="str">
        <f t="shared" si="4"/>
        <v/>
      </c>
      <c r="Y8" s="30">
        <f t="shared" si="5"/>
        <v>1</v>
      </c>
      <c r="AA8" s="30">
        <f t="shared" si="6"/>
        <v>1</v>
      </c>
      <c r="AB8" s="30" t="str">
        <f t="shared" si="7"/>
        <v/>
      </c>
      <c r="AC8" s="30" t="str">
        <f t="shared" si="8"/>
        <v/>
      </c>
    </row>
    <row r="9" spans="1:29" x14ac:dyDescent="0.25">
      <c r="A9" s="18" t="s">
        <v>71</v>
      </c>
      <c r="B9" s="15">
        <v>0.80459420621813904</v>
      </c>
      <c r="C9" s="15">
        <v>8.7886738968593996E-3</v>
      </c>
      <c r="D9" s="15">
        <v>0.798756051488553</v>
      </c>
      <c r="E9" s="15">
        <v>6.2128820179687396E-3</v>
      </c>
      <c r="F9" s="15">
        <v>0.80579999999999996</v>
      </c>
      <c r="G9" s="15">
        <v>1.12E-2</v>
      </c>
      <c r="H9" s="15">
        <v>0.81122271881503905</v>
      </c>
      <c r="I9" s="15">
        <v>2.1276096923790001E-2</v>
      </c>
      <c r="J9" s="15"/>
      <c r="K9" s="15">
        <v>0.69923645320197003</v>
      </c>
      <c r="L9" s="15">
        <v>6.5433440342357693E-2</v>
      </c>
      <c r="M9" s="15">
        <v>0.71994252873563203</v>
      </c>
      <c r="N9" s="15">
        <v>7.9750919349952196E-2</v>
      </c>
      <c r="O9" s="15">
        <v>0.72689999999999999</v>
      </c>
      <c r="P9" s="15">
        <v>6.8099999999999994E-2</v>
      </c>
      <c r="Q9" s="15">
        <v>0.68935139573070603</v>
      </c>
      <c r="R9" s="15">
        <v>7.5511735491888901E-2</v>
      </c>
      <c r="T9" s="30" t="str">
        <f t="shared" si="0"/>
        <v/>
      </c>
      <c r="U9" s="30" t="str">
        <f t="shared" si="1"/>
        <v/>
      </c>
      <c r="V9" s="30">
        <f t="shared" si="2"/>
        <v>1</v>
      </c>
      <c r="W9" s="30" t="str">
        <f t="shared" si="3"/>
        <v/>
      </c>
      <c r="X9" s="30" t="str">
        <f t="shared" si="4"/>
        <v/>
      </c>
      <c r="Y9" s="30">
        <f t="shared" si="5"/>
        <v>1</v>
      </c>
      <c r="AA9" s="30" t="str">
        <f t="shared" si="6"/>
        <v/>
      </c>
      <c r="AB9" s="30" t="str">
        <f t="shared" si="7"/>
        <v/>
      </c>
      <c r="AC9" s="30">
        <f t="shared" si="8"/>
        <v>1</v>
      </c>
    </row>
    <row r="10" spans="1:29" x14ac:dyDescent="0.25">
      <c r="A10" s="18" t="s">
        <v>24</v>
      </c>
      <c r="B10" s="15">
        <v>0.80740349238291598</v>
      </c>
      <c r="C10" s="15">
        <v>1.38557390417073E-2</v>
      </c>
      <c r="D10" s="15">
        <v>0.78874220833660902</v>
      </c>
      <c r="E10" s="15">
        <v>1.48392318832375E-2</v>
      </c>
      <c r="F10" s="15">
        <v>0.78039999999999998</v>
      </c>
      <c r="G10" s="15">
        <v>1.61E-2</v>
      </c>
      <c r="H10" s="15">
        <v>0.81609673257194404</v>
      </c>
      <c r="I10" s="15">
        <v>1.0997032579597501E-2</v>
      </c>
      <c r="J10" s="15"/>
      <c r="K10" s="15">
        <v>0.62579560856600702</v>
      </c>
      <c r="L10" s="15">
        <v>8.47763668383677E-2</v>
      </c>
      <c r="M10" s="15">
        <v>0.60483870967741904</v>
      </c>
      <c r="N10" s="15">
        <v>7.0117369134561694E-2</v>
      </c>
      <c r="O10" s="15">
        <v>0.61329999999999996</v>
      </c>
      <c r="P10" s="15">
        <v>6.4299999999999996E-2</v>
      </c>
      <c r="Q10" s="15">
        <v>0.67473570073190503</v>
      </c>
      <c r="R10" s="15">
        <v>9.7829534940256396E-2</v>
      </c>
      <c r="T10" s="30">
        <f t="shared" si="0"/>
        <v>1</v>
      </c>
      <c r="U10" s="30" t="str">
        <f t="shared" si="1"/>
        <v/>
      </c>
      <c r="V10" s="30" t="str">
        <f t="shared" si="2"/>
        <v/>
      </c>
      <c r="W10" s="30">
        <f t="shared" si="3"/>
        <v>1</v>
      </c>
      <c r="X10" s="30" t="str">
        <f t="shared" si="4"/>
        <v/>
      </c>
      <c r="Y10" s="30" t="str">
        <f t="shared" si="5"/>
        <v/>
      </c>
      <c r="AA10" s="30">
        <f t="shared" si="6"/>
        <v>1</v>
      </c>
      <c r="AB10" s="30" t="str">
        <f t="shared" si="7"/>
        <v/>
      </c>
      <c r="AC10" s="30" t="str">
        <f t="shared" si="8"/>
        <v/>
      </c>
    </row>
    <row r="11" spans="1:29" x14ac:dyDescent="0.25">
      <c r="A11" s="18" t="s">
        <v>25</v>
      </c>
      <c r="B11" s="15">
        <v>0.95981087626778105</v>
      </c>
      <c r="C11" s="15">
        <v>8.6472641828713101E-3</v>
      </c>
      <c r="D11" s="15">
        <v>0.96128993461675105</v>
      </c>
      <c r="E11" s="15">
        <v>8.1064171174887196E-3</v>
      </c>
      <c r="F11" s="15">
        <v>0.96599999999999997</v>
      </c>
      <c r="G11" s="15">
        <v>8.8999999999999999E-3</v>
      </c>
      <c r="H11" s="15">
        <v>0.98945465741988203</v>
      </c>
      <c r="I11" s="15">
        <v>4.8237893117066798E-3</v>
      </c>
      <c r="J11" s="15"/>
      <c r="K11" s="15">
        <v>0.91030380427476798</v>
      </c>
      <c r="L11" s="15">
        <v>1.29688299943516E-2</v>
      </c>
      <c r="M11" s="15">
        <v>0.91203454765425396</v>
      </c>
      <c r="N11" s="15">
        <v>2.0979311815980201E-2</v>
      </c>
      <c r="O11" s="15">
        <v>0.91779999999999995</v>
      </c>
      <c r="P11" s="15">
        <v>2.2700000000000001E-2</v>
      </c>
      <c r="Q11" s="15">
        <v>0.93460142492270404</v>
      </c>
      <c r="R11" s="15">
        <v>1.9105915144621399E-2</v>
      </c>
      <c r="T11" s="30">
        <f t="shared" si="0"/>
        <v>1</v>
      </c>
      <c r="U11" s="30" t="str">
        <f t="shared" si="1"/>
        <v/>
      </c>
      <c r="V11" s="30" t="str">
        <f t="shared" si="2"/>
        <v/>
      </c>
      <c r="W11" s="30">
        <f t="shared" si="3"/>
        <v>1</v>
      </c>
      <c r="X11" s="30" t="str">
        <f t="shared" si="4"/>
        <v/>
      </c>
      <c r="Y11" s="30" t="str">
        <f t="shared" si="5"/>
        <v/>
      </c>
      <c r="AA11" s="30">
        <f t="shared" si="6"/>
        <v>1</v>
      </c>
      <c r="AB11" s="30" t="str">
        <f t="shared" si="7"/>
        <v/>
      </c>
      <c r="AC11" s="30" t="str">
        <f t="shared" si="8"/>
        <v/>
      </c>
    </row>
    <row r="12" spans="1:29" x14ac:dyDescent="0.25">
      <c r="A12" s="18" t="s">
        <v>26</v>
      </c>
      <c r="B12" s="15">
        <v>0.67180429864253399</v>
      </c>
      <c r="C12" s="15">
        <v>2.07667028267856E-2</v>
      </c>
      <c r="D12" s="15">
        <v>0.67326950010773501</v>
      </c>
      <c r="E12" s="15">
        <v>2.29474114424419E-2</v>
      </c>
      <c r="F12" s="15">
        <v>0.70479999999999998</v>
      </c>
      <c r="G12" s="15">
        <v>1.4E-2</v>
      </c>
      <c r="H12" s="15">
        <v>0.71946913380736899</v>
      </c>
      <c r="I12" s="15">
        <v>9.5870099184317895E-3</v>
      </c>
      <c r="J12" s="15"/>
      <c r="K12" s="15">
        <v>0.57096774193548305</v>
      </c>
      <c r="L12" s="15">
        <v>5.8908639196613197E-2</v>
      </c>
      <c r="M12" s="15">
        <v>0.57107526881720405</v>
      </c>
      <c r="N12" s="15">
        <v>4.5152200826201597E-2</v>
      </c>
      <c r="O12" s="15">
        <v>0.54769999999999996</v>
      </c>
      <c r="P12" s="15">
        <v>5.2200000000000003E-2</v>
      </c>
      <c r="Q12" s="15">
        <v>0.55129032258064503</v>
      </c>
      <c r="R12" s="15">
        <v>5.0640607871362597E-2</v>
      </c>
      <c r="T12" s="30" t="str">
        <f t="shared" si="0"/>
        <v/>
      </c>
      <c r="U12" s="30" t="str">
        <f t="shared" si="1"/>
        <v/>
      </c>
      <c r="V12" s="30">
        <f t="shared" si="2"/>
        <v>1</v>
      </c>
      <c r="W12" s="30" t="str">
        <f t="shared" si="3"/>
        <v/>
      </c>
      <c r="X12" s="30" t="str">
        <f t="shared" si="4"/>
        <v/>
      </c>
      <c r="Y12" s="30">
        <f t="shared" si="5"/>
        <v>1</v>
      </c>
      <c r="AA12" s="30">
        <f t="shared" si="6"/>
        <v>1</v>
      </c>
      <c r="AB12" s="30" t="str">
        <f t="shared" si="7"/>
        <v/>
      </c>
      <c r="AC12" s="30" t="str">
        <f t="shared" si="8"/>
        <v/>
      </c>
    </row>
    <row r="13" spans="1:29" x14ac:dyDescent="0.25">
      <c r="A13" s="18" t="s">
        <v>27</v>
      </c>
      <c r="B13" s="15">
        <v>0.61062010871111805</v>
      </c>
      <c r="C13" s="15">
        <v>1.15001358555976E-2</v>
      </c>
      <c r="D13" s="15">
        <v>0.627215572440877</v>
      </c>
      <c r="E13" s="15">
        <v>1.4561202887225001E-2</v>
      </c>
      <c r="F13" s="15">
        <v>0.61419999999999997</v>
      </c>
      <c r="G13" s="15">
        <v>1.83E-2</v>
      </c>
      <c r="H13" s="15">
        <v>0.67888739007939902</v>
      </c>
      <c r="I13" s="15">
        <v>1.5885546590526999E-2</v>
      </c>
      <c r="J13" s="15"/>
      <c r="K13" s="15">
        <v>0.49011766868909701</v>
      </c>
      <c r="L13" s="15">
        <v>4.3737876605581198E-2</v>
      </c>
      <c r="M13" s="15">
        <v>0.498956609670895</v>
      </c>
      <c r="N13" s="15">
        <v>4.2719053274374197E-2</v>
      </c>
      <c r="O13" s="15">
        <v>0.49359999999999998</v>
      </c>
      <c r="P13" s="15">
        <v>3.2500000000000001E-2</v>
      </c>
      <c r="Q13" s="15">
        <v>0.492255010112153</v>
      </c>
      <c r="R13" s="15">
        <v>4.4410051534677301E-2</v>
      </c>
      <c r="T13" s="30">
        <f t="shared" si="0"/>
        <v>1</v>
      </c>
      <c r="U13" s="30" t="str">
        <f t="shared" si="1"/>
        <v/>
      </c>
      <c r="V13" s="30" t="str">
        <f t="shared" si="2"/>
        <v/>
      </c>
      <c r="W13" s="30" t="str">
        <f t="shared" si="3"/>
        <v/>
      </c>
      <c r="X13" s="30" t="str">
        <f t="shared" si="4"/>
        <v/>
      </c>
      <c r="Y13" s="30">
        <f t="shared" si="5"/>
        <v>1</v>
      </c>
      <c r="AA13" s="30" t="str">
        <f t="shared" si="6"/>
        <v/>
      </c>
      <c r="AB13" s="30" t="str">
        <f t="shared" si="7"/>
        <v/>
      </c>
      <c r="AC13" s="30">
        <f t="shared" si="8"/>
        <v>1</v>
      </c>
    </row>
    <row r="14" spans="1:29" x14ac:dyDescent="0.25">
      <c r="A14" s="18" t="s">
        <v>81</v>
      </c>
      <c r="B14" s="15">
        <v>0.89694041867954899</v>
      </c>
      <c r="C14" s="15">
        <v>4.8842998029317696E-3</v>
      </c>
      <c r="D14" s="15">
        <v>0.89661835748792296</v>
      </c>
      <c r="E14" s="15">
        <v>6.10218850933863E-3</v>
      </c>
      <c r="F14" s="15">
        <v>0.90400000000000003</v>
      </c>
      <c r="G14" s="15">
        <v>5.4999999999999997E-3</v>
      </c>
      <c r="H14" s="15">
        <v>0.909661835748792</v>
      </c>
      <c r="I14" s="15">
        <v>1.07474435630532E-2</v>
      </c>
      <c r="J14" s="15"/>
      <c r="K14" s="15">
        <v>0.84492753623188399</v>
      </c>
      <c r="L14" s="15">
        <v>4.9805334137505999E-2</v>
      </c>
      <c r="M14" s="15">
        <v>0.86376811594202896</v>
      </c>
      <c r="N14" s="15">
        <v>4.4054156966871399E-2</v>
      </c>
      <c r="O14" s="15">
        <v>0.8478</v>
      </c>
      <c r="P14" s="15">
        <v>4.1599999999999998E-2</v>
      </c>
      <c r="Q14" s="15">
        <v>0.83478260869565202</v>
      </c>
      <c r="R14" s="15">
        <v>4.9831099355469102E-2</v>
      </c>
      <c r="T14" s="30" t="str">
        <f t="shared" si="0"/>
        <v/>
      </c>
      <c r="U14" s="30" t="str">
        <f t="shared" si="1"/>
        <v/>
      </c>
      <c r="V14" s="30">
        <f t="shared" si="2"/>
        <v>1</v>
      </c>
      <c r="W14" s="30" t="str">
        <f t="shared" si="3"/>
        <v/>
      </c>
      <c r="X14" s="30" t="str">
        <f t="shared" si="4"/>
        <v/>
      </c>
      <c r="Y14" s="30">
        <f t="shared" si="5"/>
        <v>1</v>
      </c>
      <c r="AA14" s="30" t="str">
        <f t="shared" si="6"/>
        <v/>
      </c>
      <c r="AB14" s="30" t="str">
        <f t="shared" si="7"/>
        <v/>
      </c>
      <c r="AC14" s="30">
        <f t="shared" si="8"/>
        <v>1</v>
      </c>
    </row>
    <row r="15" spans="1:29" x14ac:dyDescent="0.25">
      <c r="A15" s="18" t="s">
        <v>28</v>
      </c>
      <c r="B15" s="15">
        <v>0.99757391544625595</v>
      </c>
      <c r="C15" s="15">
        <v>2.9694567609672299E-3</v>
      </c>
      <c r="D15" s="15">
        <v>0.99666390347241396</v>
      </c>
      <c r="E15" s="15">
        <v>3.1652341583626601E-3</v>
      </c>
      <c r="F15" s="15">
        <v>0.99609999999999999</v>
      </c>
      <c r="G15" s="15">
        <v>1.9E-3</v>
      </c>
      <c r="H15" s="15">
        <v>0.99757391544625595</v>
      </c>
      <c r="I15" s="15">
        <v>2.3908573248636201E-3</v>
      </c>
      <c r="J15" s="15"/>
      <c r="K15" s="15">
        <v>0.95900900900900898</v>
      </c>
      <c r="L15" s="15">
        <v>2.5006199125004201E-2</v>
      </c>
      <c r="M15" s="15">
        <v>0.95645645645645605</v>
      </c>
      <c r="N15" s="15">
        <v>4.0433347329859003E-2</v>
      </c>
      <c r="O15" s="15">
        <v>0.9345</v>
      </c>
      <c r="P15" s="15">
        <v>3.4599999999999999E-2</v>
      </c>
      <c r="Q15" s="15">
        <v>0.92650150150150101</v>
      </c>
      <c r="R15" s="15">
        <v>6.1104582940583303E-2</v>
      </c>
      <c r="T15" s="30" t="str">
        <f t="shared" si="0"/>
        <v/>
      </c>
      <c r="U15" s="30" t="str">
        <f t="shared" si="1"/>
        <v/>
      </c>
      <c r="V15" s="30">
        <f t="shared" si="2"/>
        <v>1</v>
      </c>
      <c r="W15" s="30" t="str">
        <f t="shared" si="3"/>
        <v/>
      </c>
      <c r="X15" s="30" t="str">
        <f t="shared" si="4"/>
        <v/>
      </c>
      <c r="Y15" s="30">
        <f t="shared" si="5"/>
        <v>1</v>
      </c>
      <c r="AA15" s="30" t="str">
        <f t="shared" si="6"/>
        <v/>
      </c>
      <c r="AB15" s="30" t="str">
        <f t="shared" si="7"/>
        <v/>
      </c>
      <c r="AC15" s="30">
        <f t="shared" si="8"/>
        <v>1</v>
      </c>
    </row>
    <row r="16" spans="1:29" x14ac:dyDescent="0.25">
      <c r="A16" s="18" t="s">
        <v>29</v>
      </c>
      <c r="B16" s="15">
        <v>0.88987825934911302</v>
      </c>
      <c r="C16" s="15">
        <v>6.6686419135714402E-3</v>
      </c>
      <c r="D16" s="15">
        <v>0.89119948418682904</v>
      </c>
      <c r="E16" s="15">
        <v>7.0725614275188803E-3</v>
      </c>
      <c r="F16" s="15">
        <v>0.88719999999999999</v>
      </c>
      <c r="G16" s="15">
        <v>6.7000000000000002E-3</v>
      </c>
      <c r="H16" s="15">
        <v>0.88722815990208304</v>
      </c>
      <c r="I16" s="15">
        <v>1.02501282922436E-2</v>
      </c>
      <c r="J16" s="15"/>
      <c r="K16" s="15">
        <v>0.80953654188948299</v>
      </c>
      <c r="L16" s="15">
        <v>6.4042317253153194E-2</v>
      </c>
      <c r="M16" s="15">
        <v>0.81871657754010696</v>
      </c>
      <c r="N16" s="15">
        <v>4.5610163169461003E-2</v>
      </c>
      <c r="O16" s="15">
        <v>0.7772</v>
      </c>
      <c r="P16" s="15">
        <v>6.9500000000000006E-2</v>
      </c>
      <c r="Q16" s="15">
        <v>0.78930481283422405</v>
      </c>
      <c r="R16" s="15">
        <v>7.8979968001520406E-2</v>
      </c>
      <c r="T16" s="30" t="str">
        <f t="shared" si="0"/>
        <v/>
      </c>
      <c r="U16" s="30" t="str">
        <f t="shared" si="1"/>
        <v/>
      </c>
      <c r="V16" s="30">
        <f t="shared" si="2"/>
        <v>1</v>
      </c>
      <c r="W16" s="30" t="str">
        <f t="shared" si="3"/>
        <v/>
      </c>
      <c r="X16" s="30" t="str">
        <f t="shared" si="4"/>
        <v/>
      </c>
      <c r="Y16" s="30">
        <f t="shared" si="5"/>
        <v>1</v>
      </c>
      <c r="AA16" s="30">
        <f t="shared" si="6"/>
        <v>1</v>
      </c>
      <c r="AB16" s="30" t="str">
        <f t="shared" si="7"/>
        <v/>
      </c>
      <c r="AC16" s="30" t="str">
        <f t="shared" si="8"/>
        <v/>
      </c>
    </row>
    <row r="17" spans="1:29" x14ac:dyDescent="0.25">
      <c r="A17" s="18" t="s">
        <v>30</v>
      </c>
      <c r="B17" s="15">
        <v>0.68490712982273105</v>
      </c>
      <c r="C17" s="15">
        <v>3.52620111318024E-3</v>
      </c>
      <c r="D17" s="15">
        <v>0.68376042752867505</v>
      </c>
      <c r="E17" s="15">
        <v>4.1634451527478803E-3</v>
      </c>
      <c r="F17" s="15">
        <v>0.68640000000000001</v>
      </c>
      <c r="G17" s="15">
        <v>4.1999999999999997E-3</v>
      </c>
      <c r="H17" s="15">
        <v>0.68490723844282198</v>
      </c>
      <c r="I17" s="15">
        <v>3.3661955426024601E-3</v>
      </c>
      <c r="J17" s="15"/>
      <c r="K17" s="15">
        <v>0.65853464997354905</v>
      </c>
      <c r="L17" s="15">
        <v>3.4397075615605399E-2</v>
      </c>
      <c r="M17" s="15">
        <v>0.66320754716981101</v>
      </c>
      <c r="N17" s="15">
        <v>3.3135673859244201E-2</v>
      </c>
      <c r="O17" s="15">
        <v>0.65290000000000004</v>
      </c>
      <c r="P17" s="15">
        <v>3.2300000000000002E-2</v>
      </c>
      <c r="Q17" s="15">
        <v>0.65759125374713401</v>
      </c>
      <c r="R17" s="15">
        <v>3.2619311132427699E-2</v>
      </c>
      <c r="T17" s="30" t="str">
        <f t="shared" si="0"/>
        <v/>
      </c>
      <c r="U17" s="30" t="str">
        <f t="shared" si="1"/>
        <v/>
      </c>
      <c r="V17" s="30">
        <f t="shared" si="2"/>
        <v>1</v>
      </c>
      <c r="W17" s="30" t="str">
        <f t="shared" si="3"/>
        <v/>
      </c>
      <c r="X17" s="30" t="str">
        <f t="shared" si="4"/>
        <v/>
      </c>
      <c r="Y17" s="30">
        <f t="shared" si="5"/>
        <v>1</v>
      </c>
      <c r="AA17" s="30">
        <f t="shared" si="6"/>
        <v>1</v>
      </c>
      <c r="AB17" s="30" t="str">
        <f t="shared" si="7"/>
        <v/>
      </c>
      <c r="AC17" s="30" t="str">
        <f t="shared" si="8"/>
        <v/>
      </c>
    </row>
    <row r="18" spans="1:29" x14ac:dyDescent="0.25">
      <c r="A18" s="18" t="s">
        <v>31</v>
      </c>
      <c r="B18" s="15">
        <v>0.82911111111111102</v>
      </c>
      <c r="C18" s="15">
        <v>8.8163708555010593E-3</v>
      </c>
      <c r="D18" s="15">
        <v>0.83322222222222198</v>
      </c>
      <c r="E18" s="15">
        <v>1.45419784005639E-2</v>
      </c>
      <c r="F18" s="15">
        <v>0.85760000000000003</v>
      </c>
      <c r="G18" s="15">
        <v>1.5800000000000002E-2</v>
      </c>
      <c r="H18" s="15">
        <v>0.90344444444444405</v>
      </c>
      <c r="I18" s="15">
        <v>1.18570590412786E-2</v>
      </c>
      <c r="J18" s="15"/>
      <c r="K18" s="15">
        <v>0.71299999999999997</v>
      </c>
      <c r="L18" s="15">
        <v>4.5398237851264601E-2</v>
      </c>
      <c r="M18" s="15">
        <v>0.70899999999999896</v>
      </c>
      <c r="N18" s="15">
        <v>5.0685303589896702E-2</v>
      </c>
      <c r="O18" s="15">
        <v>0.71599999999999997</v>
      </c>
      <c r="P18" s="15">
        <v>5.2400000000000002E-2</v>
      </c>
      <c r="Q18" s="15">
        <v>0.73099999999999998</v>
      </c>
      <c r="R18" s="15">
        <v>2.37814119756493E-2</v>
      </c>
      <c r="T18" s="30">
        <f t="shared" si="0"/>
        <v>1</v>
      </c>
      <c r="U18" s="30" t="str">
        <f t="shared" si="1"/>
        <v/>
      </c>
      <c r="V18" s="30" t="str">
        <f t="shared" si="2"/>
        <v/>
      </c>
      <c r="W18" s="30">
        <f t="shared" si="3"/>
        <v>1</v>
      </c>
      <c r="X18" s="30" t="str">
        <f t="shared" si="4"/>
        <v/>
      </c>
      <c r="Y18" s="30" t="str">
        <f t="shared" si="5"/>
        <v/>
      </c>
      <c r="AA18" s="30">
        <f t="shared" si="6"/>
        <v>1</v>
      </c>
      <c r="AB18" s="30" t="str">
        <f t="shared" si="7"/>
        <v/>
      </c>
      <c r="AC18" s="30" t="str">
        <f t="shared" si="8"/>
        <v/>
      </c>
    </row>
    <row r="19" spans="1:29" x14ac:dyDescent="0.25">
      <c r="A19" s="18" t="s">
        <v>32</v>
      </c>
      <c r="B19" s="15">
        <v>0.81834011065380696</v>
      </c>
      <c r="C19" s="15">
        <v>1.9297373850820601E-2</v>
      </c>
      <c r="D19" s="15">
        <v>0.81983791950046103</v>
      </c>
      <c r="E19" s="15">
        <v>1.2199703656975499E-2</v>
      </c>
      <c r="F19" s="15">
        <v>0.77839999999999998</v>
      </c>
      <c r="G19" s="15">
        <v>2.4E-2</v>
      </c>
      <c r="H19" s="15">
        <v>0.77997650889866199</v>
      </c>
      <c r="I19" s="15">
        <v>2.9387466054224098E-2</v>
      </c>
      <c r="J19" s="15"/>
      <c r="K19" s="15">
        <v>0.68932461258548205</v>
      </c>
      <c r="L19" s="15">
        <v>9.4627049660766099E-2</v>
      </c>
      <c r="M19" s="15">
        <v>0.68227366836062397</v>
      </c>
      <c r="N19" s="15">
        <v>0.13912968410002599</v>
      </c>
      <c r="O19" s="15">
        <v>0.65349999999999997</v>
      </c>
      <c r="P19" s="15">
        <v>0.1242</v>
      </c>
      <c r="Q19" s="15">
        <v>0.63587238848108396</v>
      </c>
      <c r="R19" s="15">
        <v>0.13942317005971</v>
      </c>
      <c r="T19" s="30" t="str">
        <f t="shared" si="0"/>
        <v/>
      </c>
      <c r="U19" s="30" t="str">
        <f t="shared" si="1"/>
        <v/>
      </c>
      <c r="V19" s="30">
        <f t="shared" si="2"/>
        <v>1</v>
      </c>
      <c r="W19" s="30" t="str">
        <f t="shared" si="3"/>
        <v/>
      </c>
      <c r="X19" s="30" t="str">
        <f t="shared" si="4"/>
        <v/>
      </c>
      <c r="Y19" s="30">
        <f t="shared" si="5"/>
        <v>1</v>
      </c>
      <c r="AA19" s="30" t="str">
        <f t="shared" si="6"/>
        <v/>
      </c>
      <c r="AB19" s="30" t="str">
        <f t="shared" si="7"/>
        <v/>
      </c>
      <c r="AC19" s="30">
        <f t="shared" si="8"/>
        <v>1</v>
      </c>
    </row>
    <row r="20" spans="1:29" x14ac:dyDescent="0.25">
      <c r="A20" s="18" t="s">
        <v>33</v>
      </c>
      <c r="B20" s="15">
        <v>0.798098814229249</v>
      </c>
      <c r="C20" s="15">
        <v>9.7590330896920301E-3</v>
      </c>
      <c r="D20" s="15">
        <v>0.79265744400527005</v>
      </c>
      <c r="E20" s="15">
        <v>8.5235739524573192E-3</v>
      </c>
      <c r="F20" s="15">
        <v>0.79159999999999997</v>
      </c>
      <c r="G20" s="15">
        <v>1.21E-2</v>
      </c>
      <c r="H20" s="15">
        <v>0.79193148880105402</v>
      </c>
      <c r="I20" s="15">
        <v>9.0886582028177603E-3</v>
      </c>
      <c r="J20" s="15"/>
      <c r="K20" s="15">
        <v>0.73838709677419301</v>
      </c>
      <c r="L20" s="15">
        <v>5.6720914231231601E-2</v>
      </c>
      <c r="M20" s="15">
        <v>0.70268817204301004</v>
      </c>
      <c r="N20" s="15">
        <v>4.4005302448030102E-2</v>
      </c>
      <c r="O20" s="15">
        <v>0.70550000000000002</v>
      </c>
      <c r="P20" s="15">
        <v>5.0799999999999998E-2</v>
      </c>
      <c r="Q20" s="15">
        <v>0.74118279569892398</v>
      </c>
      <c r="R20" s="15">
        <v>6.37832729297277E-2</v>
      </c>
      <c r="T20" s="30">
        <f t="shared" si="0"/>
        <v>1</v>
      </c>
      <c r="U20" s="30" t="str">
        <f t="shared" si="1"/>
        <v/>
      </c>
      <c r="V20" s="30" t="str">
        <f t="shared" si="2"/>
        <v/>
      </c>
      <c r="W20" s="30">
        <f t="shared" si="3"/>
        <v>1</v>
      </c>
      <c r="X20" s="30" t="str">
        <f t="shared" si="4"/>
        <v/>
      </c>
      <c r="Y20" s="30" t="str">
        <f t="shared" si="5"/>
        <v/>
      </c>
      <c r="AA20" s="30">
        <f t="shared" si="6"/>
        <v>1</v>
      </c>
      <c r="AB20" s="30" t="str">
        <f t="shared" si="7"/>
        <v/>
      </c>
      <c r="AC20" s="30" t="str">
        <f t="shared" si="8"/>
        <v/>
      </c>
    </row>
    <row r="21" spans="1:29" x14ac:dyDescent="0.25">
      <c r="A21" s="18" t="s">
        <v>34</v>
      </c>
      <c r="B21" s="15">
        <v>0.83170371788615405</v>
      </c>
      <c r="C21" s="15">
        <v>1.33229209186497E-2</v>
      </c>
      <c r="D21" s="15">
        <v>0.80042612210207698</v>
      </c>
      <c r="E21" s="15">
        <v>2.22588717681012E-2</v>
      </c>
      <c r="F21" s="15">
        <v>0.83330000000000004</v>
      </c>
      <c r="G21" s="15">
        <v>3.9899999999999998E-2</v>
      </c>
      <c r="H21" s="15">
        <v>0.78347124901641596</v>
      </c>
      <c r="I21" s="15">
        <v>3.7804707828082602E-2</v>
      </c>
      <c r="J21" s="15"/>
      <c r="K21" s="15">
        <v>0.68648351648351602</v>
      </c>
      <c r="L21" s="15">
        <v>0.13761212507975101</v>
      </c>
      <c r="M21" s="15">
        <v>0.73208791208791202</v>
      </c>
      <c r="N21" s="15">
        <v>0.10492612452241699</v>
      </c>
      <c r="O21" s="15">
        <v>0.63649999999999995</v>
      </c>
      <c r="P21" s="15">
        <v>0.1331</v>
      </c>
      <c r="Q21" s="15">
        <v>0.69516483516483496</v>
      </c>
      <c r="R21" s="15">
        <v>8.6557326858159006E-2</v>
      </c>
      <c r="T21" s="30">
        <f t="shared" si="0"/>
        <v>1</v>
      </c>
      <c r="U21" s="30" t="str">
        <f t="shared" si="1"/>
        <v/>
      </c>
      <c r="V21" s="30" t="str">
        <f t="shared" si="2"/>
        <v/>
      </c>
      <c r="W21" s="30" t="str">
        <f t="shared" si="3"/>
        <v/>
      </c>
      <c r="X21" s="30" t="str">
        <f t="shared" si="4"/>
        <v/>
      </c>
      <c r="Y21" s="30">
        <f t="shared" si="5"/>
        <v>1</v>
      </c>
      <c r="AA21" s="30">
        <f t="shared" si="6"/>
        <v>1</v>
      </c>
      <c r="AB21" s="30" t="str">
        <f t="shared" si="7"/>
        <v/>
      </c>
      <c r="AC21" s="30" t="str">
        <f t="shared" si="8"/>
        <v/>
      </c>
    </row>
    <row r="22" spans="1:29" x14ac:dyDescent="0.25">
      <c r="A22" s="18" t="s">
        <v>35</v>
      </c>
      <c r="B22" s="15">
        <v>0.904938271604938</v>
      </c>
      <c r="C22" s="15">
        <v>7.23390774948433E-3</v>
      </c>
      <c r="D22" s="15">
        <v>0.90123456790123402</v>
      </c>
      <c r="E22" s="15">
        <v>6.8860907533668603E-3</v>
      </c>
      <c r="F22" s="15">
        <v>0.91110000000000002</v>
      </c>
      <c r="G22" s="15">
        <v>1.03E-2</v>
      </c>
      <c r="H22" s="15">
        <v>0.91769547325102896</v>
      </c>
      <c r="I22" s="15">
        <v>1.8708068171448301E-2</v>
      </c>
      <c r="J22" s="15"/>
      <c r="K22" s="15">
        <v>0.81481481481481399</v>
      </c>
      <c r="L22" s="15">
        <v>7.2198476628214506E-2</v>
      </c>
      <c r="M22" s="15">
        <v>0.81481481481481399</v>
      </c>
      <c r="N22" s="15">
        <v>7.2198476628214506E-2</v>
      </c>
      <c r="O22" s="15">
        <v>0.82220000000000004</v>
      </c>
      <c r="P22" s="15">
        <v>8.2500000000000004E-2</v>
      </c>
      <c r="Q22" s="15">
        <v>0.81851851851851798</v>
      </c>
      <c r="R22" s="15">
        <v>9.4748562243703094E-2</v>
      </c>
      <c r="T22" s="30">
        <f t="shared" si="0"/>
        <v>1</v>
      </c>
      <c r="U22" s="30" t="str">
        <f t="shared" si="1"/>
        <v/>
      </c>
      <c r="V22" s="30" t="str">
        <f t="shared" si="2"/>
        <v/>
      </c>
      <c r="W22" s="30">
        <f t="shared" si="3"/>
        <v>1</v>
      </c>
      <c r="X22" s="30" t="str">
        <f t="shared" si="4"/>
        <v/>
      </c>
      <c r="Y22" s="30" t="str">
        <f t="shared" si="5"/>
        <v/>
      </c>
      <c r="AA22" s="30" t="str">
        <f t="shared" si="6"/>
        <v/>
      </c>
      <c r="AB22" s="30" t="str">
        <f t="shared" si="7"/>
        <v/>
      </c>
      <c r="AC22" s="30">
        <f t="shared" si="8"/>
        <v>1</v>
      </c>
    </row>
    <row r="23" spans="1:29" x14ac:dyDescent="0.25">
      <c r="A23" s="18" t="s">
        <v>36</v>
      </c>
      <c r="B23" s="15">
        <v>0.93765159301130496</v>
      </c>
      <c r="C23" s="15">
        <v>1.2370597211902101E-2</v>
      </c>
      <c r="D23" s="15">
        <v>0.935477903391572</v>
      </c>
      <c r="E23" s="15">
        <v>1.06732932651461E-2</v>
      </c>
      <c r="F23" s="15">
        <v>0.95199999999999996</v>
      </c>
      <c r="G23" s="15">
        <v>1.5599999999999999E-2</v>
      </c>
      <c r="H23" s="15">
        <v>0.93477389516957798</v>
      </c>
      <c r="I23" s="15">
        <v>1.32300521104866E-2</v>
      </c>
      <c r="J23" s="15"/>
      <c r="K23" s="15">
        <v>0.82</v>
      </c>
      <c r="L23" s="15">
        <v>8.4528923386547897E-2</v>
      </c>
      <c r="M23" s="15">
        <v>0.80583333333333296</v>
      </c>
      <c r="N23" s="15">
        <v>0.109293819079071</v>
      </c>
      <c r="O23" s="15">
        <v>0.83919999999999995</v>
      </c>
      <c r="P23" s="15">
        <v>6.9900000000000004E-2</v>
      </c>
      <c r="Q23" s="15">
        <v>0.78708333333333302</v>
      </c>
      <c r="R23" s="15">
        <v>0.102146144697405</v>
      </c>
      <c r="T23" s="30" t="str">
        <f t="shared" si="0"/>
        <v/>
      </c>
      <c r="U23" s="30" t="str">
        <f t="shared" si="1"/>
        <v/>
      </c>
      <c r="V23" s="30">
        <f t="shared" si="2"/>
        <v>1</v>
      </c>
      <c r="W23" s="30" t="str">
        <f t="shared" si="3"/>
        <v/>
      </c>
      <c r="X23" s="30" t="str">
        <f t="shared" si="4"/>
        <v/>
      </c>
      <c r="Y23" s="30">
        <f t="shared" si="5"/>
        <v>1</v>
      </c>
      <c r="AA23" s="30" t="str">
        <f t="shared" si="6"/>
        <v/>
      </c>
      <c r="AB23" s="30" t="str">
        <f t="shared" si="7"/>
        <v/>
      </c>
      <c r="AC23" s="30">
        <f t="shared" si="8"/>
        <v>1</v>
      </c>
    </row>
    <row r="24" spans="1:29" x14ac:dyDescent="0.25">
      <c r="A24" s="18" t="s">
        <v>37</v>
      </c>
      <c r="B24" s="15">
        <v>0.97726329662299705</v>
      </c>
      <c r="C24" s="15">
        <v>5.0569204521565703E-3</v>
      </c>
      <c r="D24" s="15">
        <v>0.97138877290046399</v>
      </c>
      <c r="E24" s="15">
        <v>4.5627090984131802E-3</v>
      </c>
      <c r="F24" s="15">
        <v>0.98160000000000003</v>
      </c>
      <c r="G24" s="15">
        <v>4.4999999999999997E-3</v>
      </c>
      <c r="H24" s="15">
        <v>0.98901560624249696</v>
      </c>
      <c r="I24" s="15">
        <v>5.1149750407915098E-3</v>
      </c>
      <c r="J24" s="15"/>
      <c r="K24" s="15">
        <v>0.94445031712473504</v>
      </c>
      <c r="L24" s="15">
        <v>4.4399633743368701E-2</v>
      </c>
      <c r="M24" s="15">
        <v>0.92610993657505203</v>
      </c>
      <c r="N24" s="15">
        <v>6.4137470581505193E-2</v>
      </c>
      <c r="O24" s="15">
        <v>0.91920000000000002</v>
      </c>
      <c r="P24" s="15">
        <v>4.4699999999999997E-2</v>
      </c>
      <c r="Q24" s="15">
        <v>0.91479915433403802</v>
      </c>
      <c r="R24" s="15">
        <v>4.6448052734447999E-2</v>
      </c>
      <c r="T24" s="30" t="str">
        <f t="shared" si="0"/>
        <v/>
      </c>
      <c r="U24" s="30" t="str">
        <f t="shared" si="1"/>
        <v/>
      </c>
      <c r="V24" s="30">
        <f t="shared" si="2"/>
        <v>1</v>
      </c>
      <c r="W24" s="30" t="str">
        <f t="shared" si="3"/>
        <v/>
      </c>
      <c r="X24" s="30" t="str">
        <f t="shared" si="4"/>
        <v/>
      </c>
      <c r="Y24" s="30">
        <f t="shared" si="5"/>
        <v>1</v>
      </c>
      <c r="AA24" s="30" t="str">
        <f t="shared" si="6"/>
        <v/>
      </c>
      <c r="AB24" s="30" t="str">
        <f t="shared" si="7"/>
        <v/>
      </c>
      <c r="AC24" s="30">
        <f t="shared" si="8"/>
        <v>1</v>
      </c>
    </row>
    <row r="25" spans="1:29" x14ac:dyDescent="0.25">
      <c r="A25" s="18" t="s">
        <v>38</v>
      </c>
      <c r="B25" s="15">
        <v>0.99185185185185198</v>
      </c>
      <c r="C25" s="15">
        <v>3.98901096824778E-3</v>
      </c>
      <c r="D25" s="15">
        <v>0.99185185185185099</v>
      </c>
      <c r="E25" s="15">
        <v>3.98901096824778E-3</v>
      </c>
      <c r="F25" s="15">
        <v>0.97929999999999995</v>
      </c>
      <c r="G25" s="15">
        <v>3.0300000000000001E-2</v>
      </c>
      <c r="H25" s="15">
        <v>0.99333333333333296</v>
      </c>
      <c r="I25" s="15">
        <v>2.3424278964210201E-3</v>
      </c>
      <c r="J25" s="15"/>
      <c r="K25" s="15">
        <v>0.95333333333333303</v>
      </c>
      <c r="L25" s="15">
        <v>4.2687494916218899E-2</v>
      </c>
      <c r="M25" s="15">
        <v>0.95333333333333303</v>
      </c>
      <c r="N25" s="15">
        <v>3.0550504633038902E-2</v>
      </c>
      <c r="O25" s="15">
        <v>0.94</v>
      </c>
      <c r="P25" s="15">
        <v>4.6699999999999998E-2</v>
      </c>
      <c r="Q25" s="15">
        <v>0.93333333333333302</v>
      </c>
      <c r="R25" s="15">
        <v>5.4433105395181702E-2</v>
      </c>
      <c r="T25" s="30" t="str">
        <f t="shared" si="0"/>
        <v/>
      </c>
      <c r="U25" s="30" t="str">
        <f t="shared" si="1"/>
        <v/>
      </c>
      <c r="V25" s="30">
        <f t="shared" si="2"/>
        <v>1</v>
      </c>
      <c r="W25" s="30" t="str">
        <f t="shared" si="3"/>
        <v/>
      </c>
      <c r="X25" s="30" t="str">
        <f t="shared" si="4"/>
        <v/>
      </c>
      <c r="Y25" s="30">
        <f t="shared" si="5"/>
        <v>1</v>
      </c>
      <c r="AA25" s="30" t="str">
        <f t="shared" si="6"/>
        <v/>
      </c>
      <c r="AB25" s="30" t="str">
        <f t="shared" si="7"/>
        <v/>
      </c>
      <c r="AC25" s="30">
        <f t="shared" si="8"/>
        <v>1</v>
      </c>
    </row>
    <row r="26" spans="1:29" x14ac:dyDescent="0.25">
      <c r="A26" s="18" t="s">
        <v>39</v>
      </c>
      <c r="B26" s="15">
        <v>0.78844444444444395</v>
      </c>
      <c r="C26" s="15">
        <v>3.4138425546082602E-3</v>
      </c>
      <c r="D26" s="15">
        <v>0.78911111111111099</v>
      </c>
      <c r="E26" s="15">
        <v>4.1514537093931903E-3</v>
      </c>
      <c r="F26" s="15">
        <v>0.78759999999999997</v>
      </c>
      <c r="G26" s="15">
        <v>3.2000000000000002E-3</v>
      </c>
      <c r="H26" s="15">
        <v>0.78955555555555501</v>
      </c>
      <c r="I26" s="15">
        <v>4.1968045849526897E-3</v>
      </c>
      <c r="J26" s="15"/>
      <c r="K26" s="15">
        <v>0.71199999999999997</v>
      </c>
      <c r="L26" s="15">
        <v>3.9191835884530797E-2</v>
      </c>
      <c r="M26" s="15">
        <v>0.72</v>
      </c>
      <c r="N26" s="15">
        <v>4.38178046004132E-2</v>
      </c>
      <c r="O26" s="15">
        <v>0.71</v>
      </c>
      <c r="P26" s="15">
        <v>3.61E-2</v>
      </c>
      <c r="Q26" s="15">
        <v>0.70799999999999996</v>
      </c>
      <c r="R26" s="15">
        <v>4.1311822359545697E-2</v>
      </c>
      <c r="T26" s="30" t="str">
        <f t="shared" si="0"/>
        <v/>
      </c>
      <c r="U26" s="30" t="str">
        <f t="shared" si="1"/>
        <v/>
      </c>
      <c r="V26" s="30">
        <f t="shared" si="2"/>
        <v>1</v>
      </c>
      <c r="W26" s="30" t="str">
        <f t="shared" si="3"/>
        <v/>
      </c>
      <c r="X26" s="30" t="str">
        <f t="shared" si="4"/>
        <v/>
      </c>
      <c r="Y26" s="30">
        <f t="shared" si="5"/>
        <v>1</v>
      </c>
      <c r="AA26" s="30" t="str">
        <f t="shared" si="6"/>
        <v/>
      </c>
      <c r="AB26" s="30" t="str">
        <f t="shared" si="7"/>
        <v/>
      </c>
      <c r="AC26" s="30">
        <f t="shared" si="8"/>
        <v>1</v>
      </c>
    </row>
    <row r="27" spans="1:29" x14ac:dyDescent="0.25">
      <c r="A27" s="18" t="s">
        <v>72</v>
      </c>
      <c r="B27" s="15">
        <v>0.921213038863536</v>
      </c>
      <c r="C27" s="15">
        <v>1.36476954326584E-2</v>
      </c>
      <c r="D27" s="15">
        <v>0.91894540669778502</v>
      </c>
      <c r="E27" s="15">
        <v>2.0770491557138299E-2</v>
      </c>
      <c r="F27" s="15">
        <v>0.95420000000000005</v>
      </c>
      <c r="G27" s="15">
        <v>6.3E-3</v>
      </c>
      <c r="H27" s="15">
        <v>0.95044173039411795</v>
      </c>
      <c r="I27" s="15">
        <v>2.01175914881793E-2</v>
      </c>
      <c r="J27" s="15"/>
      <c r="K27" s="15">
        <v>0.82184873949579795</v>
      </c>
      <c r="L27" s="15">
        <v>8.7921633595430204E-2</v>
      </c>
      <c r="M27" s="15">
        <v>0.76865546218487302</v>
      </c>
      <c r="N27" s="15">
        <v>0.10350588832032</v>
      </c>
      <c r="O27" s="15">
        <v>0.73470000000000002</v>
      </c>
      <c r="P27" s="15">
        <v>0.1263</v>
      </c>
      <c r="Q27" s="15">
        <v>0.80851540616246498</v>
      </c>
      <c r="R27" s="15">
        <v>0.128027119413922</v>
      </c>
      <c r="T27" s="30" t="str">
        <f t="shared" si="0"/>
        <v/>
      </c>
      <c r="U27" s="30" t="str">
        <f t="shared" si="1"/>
        <v/>
      </c>
      <c r="V27" s="30">
        <f t="shared" si="2"/>
        <v>1</v>
      </c>
      <c r="W27" s="30">
        <f t="shared" si="3"/>
        <v>1</v>
      </c>
      <c r="X27" s="30" t="str">
        <f t="shared" si="4"/>
        <v/>
      </c>
      <c r="Y27" s="30" t="str">
        <f t="shared" si="5"/>
        <v/>
      </c>
      <c r="AA27" s="30">
        <f t="shared" si="6"/>
        <v>1</v>
      </c>
      <c r="AB27" s="30" t="str">
        <f t="shared" si="7"/>
        <v/>
      </c>
      <c r="AC27" s="30" t="str">
        <f t="shared" si="8"/>
        <v/>
      </c>
    </row>
    <row r="28" spans="1:29" x14ac:dyDescent="0.25">
      <c r="A28" s="18" t="s">
        <v>40</v>
      </c>
      <c r="B28" s="15">
        <v>0.843220134874759</v>
      </c>
      <c r="C28" s="15">
        <v>9.8477781803669798E-3</v>
      </c>
      <c r="D28" s="15">
        <v>0.84194792335688295</v>
      </c>
      <c r="E28" s="15">
        <v>7.3490391223486797E-3</v>
      </c>
      <c r="F28" s="15">
        <v>0.83879999999999999</v>
      </c>
      <c r="G28" s="15">
        <v>1.09E-2</v>
      </c>
      <c r="H28" s="15">
        <v>0.84183097837722098</v>
      </c>
      <c r="I28" s="15">
        <v>1.32635452246809E-2</v>
      </c>
      <c r="J28" s="15"/>
      <c r="K28" s="15">
        <v>0.81689218213058401</v>
      </c>
      <c r="L28" s="15">
        <v>5.9563846069140398E-2</v>
      </c>
      <c r="M28" s="15">
        <v>0.82417310996563498</v>
      </c>
      <c r="N28" s="15">
        <v>5.7212057447727498E-2</v>
      </c>
      <c r="O28" s="15">
        <v>0.81269999999999998</v>
      </c>
      <c r="P28" s="15">
        <v>6.08E-2</v>
      </c>
      <c r="Q28" s="15">
        <v>0.802298109965635</v>
      </c>
      <c r="R28" s="15">
        <v>4.3869145813356603E-2</v>
      </c>
      <c r="T28" s="30" t="str">
        <f t="shared" si="0"/>
        <v/>
      </c>
      <c r="U28" s="30" t="str">
        <f t="shared" si="1"/>
        <v/>
      </c>
      <c r="V28" s="30">
        <f t="shared" si="2"/>
        <v>1</v>
      </c>
      <c r="W28" s="30" t="str">
        <f t="shared" si="3"/>
        <v/>
      </c>
      <c r="X28" s="30" t="str">
        <f t="shared" si="4"/>
        <v/>
      </c>
      <c r="Y28" s="30">
        <f t="shared" si="5"/>
        <v>1</v>
      </c>
      <c r="AA28" s="30" t="str">
        <f t="shared" si="6"/>
        <v/>
      </c>
      <c r="AB28" s="30" t="str">
        <f t="shared" si="7"/>
        <v/>
      </c>
      <c r="AC28" s="30">
        <f t="shared" si="8"/>
        <v>1</v>
      </c>
    </row>
    <row r="29" spans="1:29" x14ac:dyDescent="0.25">
      <c r="A29" s="18" t="s">
        <v>41</v>
      </c>
      <c r="B29" s="15">
        <v>0.97172165876696204</v>
      </c>
      <c r="C29" s="15">
        <v>9.7966299350228398E-3</v>
      </c>
      <c r="D29" s="15">
        <v>0.97043299897314805</v>
      </c>
      <c r="E29" s="15">
        <v>6.5841850597770004E-3</v>
      </c>
      <c r="F29" s="15">
        <v>0.97509999999999997</v>
      </c>
      <c r="G29" s="15">
        <v>8.2000000000000007E-3</v>
      </c>
      <c r="H29" s="15">
        <v>0.99149877021298805</v>
      </c>
      <c r="I29" s="15">
        <v>8.4249515804906798E-3</v>
      </c>
      <c r="J29" s="15"/>
      <c r="K29" s="15">
        <v>0.97489429175475695</v>
      </c>
      <c r="L29" s="15">
        <v>2.1543809786436399E-2</v>
      </c>
      <c r="M29" s="15">
        <v>0.97034883720930198</v>
      </c>
      <c r="N29" s="15">
        <v>2.2810029279616999E-2</v>
      </c>
      <c r="O29" s="15">
        <v>0.96730000000000005</v>
      </c>
      <c r="P29" s="15">
        <v>2.5999999999999999E-2</v>
      </c>
      <c r="Q29" s="15">
        <v>0.96178925114053604</v>
      </c>
      <c r="R29" s="15">
        <v>4.3054217828385498E-2</v>
      </c>
      <c r="T29" s="30" t="str">
        <f t="shared" si="0"/>
        <v/>
      </c>
      <c r="U29" s="30" t="str">
        <f t="shared" si="1"/>
        <v/>
      </c>
      <c r="V29" s="30">
        <f t="shared" si="2"/>
        <v>1</v>
      </c>
      <c r="W29" s="30" t="str">
        <f t="shared" si="3"/>
        <v/>
      </c>
      <c r="X29" s="30" t="str">
        <f t="shared" si="4"/>
        <v/>
      </c>
      <c r="Y29" s="30">
        <f t="shared" si="5"/>
        <v>1</v>
      </c>
      <c r="AA29" s="30" t="str">
        <f t="shared" si="6"/>
        <v/>
      </c>
      <c r="AB29" s="30" t="str">
        <f t="shared" si="7"/>
        <v/>
      </c>
      <c r="AC29" s="30">
        <f t="shared" si="8"/>
        <v>1</v>
      </c>
    </row>
    <row r="30" spans="1:29" x14ac:dyDescent="0.25">
      <c r="A30" s="18" t="s">
        <v>42</v>
      </c>
      <c r="B30" s="15">
        <v>0.91450617283950597</v>
      </c>
      <c r="C30" s="15">
        <v>1.8417936725722998E-2</v>
      </c>
      <c r="D30" s="15">
        <v>0.90925925925925899</v>
      </c>
      <c r="E30" s="15">
        <v>2.1481126717660799E-2</v>
      </c>
      <c r="F30" s="15">
        <v>0.95189999999999997</v>
      </c>
      <c r="G30" s="15">
        <v>1.4800000000000001E-2</v>
      </c>
      <c r="H30" s="15">
        <v>0.81728395061728398</v>
      </c>
      <c r="I30" s="15">
        <v>3.53646184010597E-2</v>
      </c>
      <c r="J30" s="15"/>
      <c r="K30" s="15">
        <v>0.73333333333333295</v>
      </c>
      <c r="L30" s="15">
        <v>7.2648315725677898E-2</v>
      </c>
      <c r="M30" s="15">
        <v>0.72777777777777697</v>
      </c>
      <c r="N30" s="15">
        <v>5.6655772373253102E-2</v>
      </c>
      <c r="O30" s="15">
        <v>0.7389</v>
      </c>
      <c r="P30" s="15">
        <v>5.5800000000000002E-2</v>
      </c>
      <c r="Q30" s="15">
        <v>0.63333333333333297</v>
      </c>
      <c r="R30" s="15">
        <v>5.2049886379834001E-2</v>
      </c>
      <c r="T30" s="30" t="str">
        <f t="shared" si="0"/>
        <v/>
      </c>
      <c r="U30" s="30" t="str">
        <f t="shared" si="1"/>
        <v/>
      </c>
      <c r="V30" s="30">
        <f t="shared" si="2"/>
        <v>1</v>
      </c>
      <c r="W30" s="30" t="str">
        <f t="shared" si="3"/>
        <v/>
      </c>
      <c r="X30" s="30" t="str">
        <f t="shared" si="4"/>
        <v/>
      </c>
      <c r="Y30" s="30">
        <f t="shared" si="5"/>
        <v>1</v>
      </c>
      <c r="AA30" s="30" t="str">
        <f t="shared" si="6"/>
        <v/>
      </c>
      <c r="AB30" s="30" t="str">
        <f t="shared" si="7"/>
        <v/>
      </c>
      <c r="AC30" s="30">
        <f t="shared" si="8"/>
        <v>1</v>
      </c>
    </row>
    <row r="31" spans="1:29" x14ac:dyDescent="0.25">
      <c r="A31" s="18" t="s">
        <v>43</v>
      </c>
      <c r="B31" s="15">
        <v>0.99896907216494801</v>
      </c>
      <c r="C31" s="15">
        <v>2.0618556701030798E-3</v>
      </c>
      <c r="D31" s="15">
        <v>0.99690454569734499</v>
      </c>
      <c r="E31" s="15">
        <v>4.1250543043355502E-3</v>
      </c>
      <c r="F31" s="15">
        <v>0.98040000000000005</v>
      </c>
      <c r="G31" s="15">
        <v>6.0000000000000001E-3</v>
      </c>
      <c r="H31" s="15">
        <v>0.99793547353239598</v>
      </c>
      <c r="I31" s="15">
        <v>2.66530336022958E-3</v>
      </c>
      <c r="J31" s="15"/>
      <c r="K31" s="15">
        <v>0.98160173160173103</v>
      </c>
      <c r="L31" s="15">
        <v>3.0353236084468101E-2</v>
      </c>
      <c r="M31" s="15">
        <v>0.96774891774891703</v>
      </c>
      <c r="N31" s="15">
        <v>2.9320017472683899E-2</v>
      </c>
      <c r="O31" s="15">
        <v>0.96750000000000003</v>
      </c>
      <c r="P31" s="15">
        <v>3.6299999999999999E-2</v>
      </c>
      <c r="Q31" s="15">
        <v>0.96796536796536703</v>
      </c>
      <c r="R31" s="15">
        <v>4.3203376449782303E-2</v>
      </c>
      <c r="T31" s="30" t="str">
        <f t="shared" si="0"/>
        <v/>
      </c>
      <c r="U31" s="30" t="str">
        <f t="shared" si="1"/>
        <v/>
      </c>
      <c r="V31" s="30">
        <f t="shared" si="2"/>
        <v>1</v>
      </c>
      <c r="W31" s="30">
        <f t="shared" si="3"/>
        <v>1</v>
      </c>
      <c r="X31" s="30" t="str">
        <f t="shared" si="4"/>
        <v/>
      </c>
      <c r="Y31" s="30" t="str">
        <f t="shared" si="5"/>
        <v/>
      </c>
      <c r="AA31" s="30">
        <f t="shared" si="6"/>
        <v>1</v>
      </c>
      <c r="AB31" s="30" t="str">
        <f t="shared" si="7"/>
        <v/>
      </c>
      <c r="AC31" s="30" t="str">
        <f t="shared" si="8"/>
        <v/>
      </c>
    </row>
    <row r="32" spans="1:29" x14ac:dyDescent="0.25">
      <c r="A32" s="18" t="s">
        <v>44</v>
      </c>
      <c r="B32" s="15">
        <v>0.83955515249075896</v>
      </c>
      <c r="C32" s="15">
        <v>7.6512941179099096E-3</v>
      </c>
      <c r="D32" s="15">
        <v>0.84490929647896995</v>
      </c>
      <c r="E32" s="15">
        <v>8.6404882648956904E-3</v>
      </c>
      <c r="F32" s="15">
        <v>0.83299999999999996</v>
      </c>
      <c r="G32" s="15">
        <v>7.4000000000000003E-3</v>
      </c>
      <c r="H32" s="15">
        <v>0.86545275200834204</v>
      </c>
      <c r="I32" s="15">
        <v>8.6850337998466403E-3</v>
      </c>
      <c r="J32" s="15"/>
      <c r="K32" s="15">
        <v>0.738353313353313</v>
      </c>
      <c r="L32" s="15">
        <v>2.5579538505745E-2</v>
      </c>
      <c r="M32" s="15">
        <v>0.70865099812468202</v>
      </c>
      <c r="N32" s="15">
        <v>4.9946093569532397E-2</v>
      </c>
      <c r="O32" s="15">
        <v>0.70189999999999997</v>
      </c>
      <c r="P32" s="15">
        <v>4.9500000000000002E-2</v>
      </c>
      <c r="Q32" s="15">
        <v>0.70060465849939502</v>
      </c>
      <c r="R32" s="15">
        <v>7.8824339162222895E-2</v>
      </c>
      <c r="T32" s="30" t="str">
        <f t="shared" si="0"/>
        <v/>
      </c>
      <c r="U32" s="30" t="str">
        <f t="shared" si="1"/>
        <v/>
      </c>
      <c r="V32" s="30">
        <f t="shared" si="2"/>
        <v>1</v>
      </c>
      <c r="W32" s="30" t="str">
        <f t="shared" si="3"/>
        <v/>
      </c>
      <c r="X32" s="30" t="str">
        <f t="shared" si="4"/>
        <v/>
      </c>
      <c r="Y32" s="30">
        <f t="shared" si="5"/>
        <v>1</v>
      </c>
      <c r="AA32" s="30" t="str">
        <f t="shared" si="6"/>
        <v/>
      </c>
      <c r="AB32" s="30" t="str">
        <f t="shared" si="7"/>
        <v/>
      </c>
      <c r="AC32" s="30">
        <f t="shared" si="8"/>
        <v>1</v>
      </c>
    </row>
    <row r="33" spans="1:33" x14ac:dyDescent="0.25">
      <c r="A33" s="18" t="s">
        <v>45</v>
      </c>
      <c r="B33" s="15">
        <v>0.80423250695088</v>
      </c>
      <c r="C33" s="15">
        <v>6.9894766832670702E-3</v>
      </c>
      <c r="D33" s="15">
        <v>0.80976424930491198</v>
      </c>
      <c r="E33" s="15">
        <v>9.2764929526956003E-3</v>
      </c>
      <c r="F33" s="15">
        <v>0.80930000000000002</v>
      </c>
      <c r="G33" s="15">
        <v>6.8999999999999999E-3</v>
      </c>
      <c r="H33" s="15">
        <v>0.822744439295644</v>
      </c>
      <c r="I33" s="15">
        <v>1.2788453207047801E-2</v>
      </c>
      <c r="J33" s="15"/>
      <c r="K33" s="15">
        <v>0.72502312673450497</v>
      </c>
      <c r="L33" s="15">
        <v>2.2716293093407999E-2</v>
      </c>
      <c r="M33" s="15">
        <v>0.70777058279370897</v>
      </c>
      <c r="N33" s="15">
        <v>4.5829135897814198E-2</v>
      </c>
      <c r="O33" s="15">
        <v>0.68840000000000001</v>
      </c>
      <c r="P33" s="15">
        <v>4.6100000000000002E-2</v>
      </c>
      <c r="Q33" s="15">
        <v>0.67969472710453205</v>
      </c>
      <c r="R33" s="15">
        <v>2.3846592879919699E-2</v>
      </c>
      <c r="T33" s="30" t="str">
        <f t="shared" si="0"/>
        <v/>
      </c>
      <c r="U33" s="30" t="str">
        <f t="shared" si="1"/>
        <v/>
      </c>
      <c r="V33" s="30">
        <f t="shared" si="2"/>
        <v>1</v>
      </c>
      <c r="W33" s="30" t="str">
        <f t="shared" si="3"/>
        <v/>
      </c>
      <c r="X33" s="30" t="str">
        <f t="shared" si="4"/>
        <v/>
      </c>
      <c r="Y33" s="30">
        <f t="shared" si="5"/>
        <v>1</v>
      </c>
      <c r="AA33" s="30" t="str">
        <f t="shared" si="6"/>
        <v/>
      </c>
      <c r="AB33" s="30" t="str">
        <f t="shared" si="7"/>
        <v/>
      </c>
      <c r="AC33" s="30">
        <f t="shared" si="8"/>
        <v>1</v>
      </c>
    </row>
    <row r="34" spans="1:33" x14ac:dyDescent="0.25">
      <c r="A34" s="18" t="s">
        <v>46</v>
      </c>
      <c r="B34" s="15">
        <v>0.97488622141312997</v>
      </c>
      <c r="C34" s="15">
        <v>1.53304056291343E-2</v>
      </c>
      <c r="D34" s="15">
        <v>0.97435715098418396</v>
      </c>
      <c r="E34" s="15">
        <v>1.0093267354402699E-2</v>
      </c>
      <c r="F34" s="15">
        <v>0.97650000000000003</v>
      </c>
      <c r="G34" s="15">
        <v>1.2200000000000001E-2</v>
      </c>
      <c r="H34" s="15">
        <v>0.97382523609056704</v>
      </c>
      <c r="I34" s="15">
        <v>1.4952025642494799E-2</v>
      </c>
      <c r="J34" s="15"/>
      <c r="K34" s="15">
        <v>0.787619047619047</v>
      </c>
      <c r="L34" s="15">
        <v>0.106807942157577</v>
      </c>
      <c r="M34" s="15">
        <v>0.84166666666666601</v>
      </c>
      <c r="N34" s="15">
        <v>0.10233803087004401</v>
      </c>
      <c r="O34" s="15">
        <v>0.76500000000000001</v>
      </c>
      <c r="P34" s="15">
        <v>7.0699999999999999E-2</v>
      </c>
      <c r="Q34" s="15">
        <v>0.77523809523809495</v>
      </c>
      <c r="R34" s="15">
        <v>0.12280422140611599</v>
      </c>
      <c r="T34" s="30" t="str">
        <f t="shared" si="0"/>
        <v/>
      </c>
      <c r="U34" s="30" t="str">
        <f t="shared" si="1"/>
        <v/>
      </c>
      <c r="V34" s="30">
        <f t="shared" si="2"/>
        <v>1</v>
      </c>
      <c r="W34" s="30" t="str">
        <f t="shared" si="3"/>
        <v/>
      </c>
      <c r="X34" s="30" t="str">
        <f t="shared" si="4"/>
        <v/>
      </c>
      <c r="Y34" s="30">
        <f t="shared" si="5"/>
        <v>1</v>
      </c>
      <c r="AA34" s="30">
        <f t="shared" si="6"/>
        <v>1</v>
      </c>
      <c r="AB34" s="30" t="str">
        <f t="shared" si="7"/>
        <v/>
      </c>
      <c r="AC34" s="30" t="str">
        <f t="shared" si="8"/>
        <v/>
      </c>
    </row>
    <row r="35" spans="1:33" x14ac:dyDescent="0.25">
      <c r="A35" s="18" t="s">
        <v>73</v>
      </c>
      <c r="B35" s="15">
        <v>0.90054979253112</v>
      </c>
      <c r="C35" s="15">
        <v>1.1896864481525E-2</v>
      </c>
      <c r="D35" s="15">
        <v>0.91470608575380297</v>
      </c>
      <c r="E35" s="15">
        <v>1.5828816914632698E-2</v>
      </c>
      <c r="F35" s="15">
        <v>0.89510000000000001</v>
      </c>
      <c r="G35" s="15">
        <v>1.2E-2</v>
      </c>
      <c r="H35" s="15">
        <v>0.90346645919778701</v>
      </c>
      <c r="I35" s="15">
        <v>2.7823341535261701E-2</v>
      </c>
      <c r="J35" s="15"/>
      <c r="K35" s="15">
        <v>0.794301994301994</v>
      </c>
      <c r="L35" s="15">
        <v>7.6500368584843603E-2</v>
      </c>
      <c r="M35" s="15">
        <v>0.78276353276353206</v>
      </c>
      <c r="N35" s="15">
        <v>4.0387818501531302E-2</v>
      </c>
      <c r="O35" s="15">
        <v>0.76819999999999999</v>
      </c>
      <c r="P35" s="15">
        <v>6.5000000000000002E-2</v>
      </c>
      <c r="Q35" s="15">
        <v>0.76381766381766303</v>
      </c>
      <c r="R35" s="15">
        <v>6.8750294900145101E-2</v>
      </c>
      <c r="T35" s="30" t="str">
        <f t="shared" si="0"/>
        <v/>
      </c>
      <c r="U35" s="30" t="str">
        <f t="shared" si="1"/>
        <v/>
      </c>
      <c r="V35" s="30">
        <f t="shared" si="2"/>
        <v>1</v>
      </c>
      <c r="W35" s="30" t="str">
        <f t="shared" si="3"/>
        <v/>
      </c>
      <c r="X35" s="30" t="str">
        <f t="shared" si="4"/>
        <v/>
      </c>
      <c r="Y35" s="30">
        <f t="shared" si="5"/>
        <v>1</v>
      </c>
      <c r="AA35" s="30" t="str">
        <f t="shared" si="6"/>
        <v/>
      </c>
      <c r="AB35" s="30" t="str">
        <f t="shared" si="7"/>
        <v/>
      </c>
      <c r="AC35" s="30">
        <f t="shared" si="8"/>
        <v>1</v>
      </c>
    </row>
    <row r="36" spans="1:33" x14ac:dyDescent="0.25">
      <c r="A36" s="18" t="s">
        <v>47</v>
      </c>
      <c r="B36" s="15">
        <v>0.68508169934640495</v>
      </c>
      <c r="C36" s="15">
        <v>1.9931700468932299E-2</v>
      </c>
      <c r="D36" s="15">
        <v>0.68360021786492298</v>
      </c>
      <c r="E36" s="15">
        <v>1.5575084201894599E-2</v>
      </c>
      <c r="F36" s="15">
        <v>0.68730000000000002</v>
      </c>
      <c r="G36" s="15">
        <v>3.6400000000000002E-2</v>
      </c>
      <c r="H36" s="15">
        <v>0.65565904139433495</v>
      </c>
      <c r="I36" s="15">
        <v>2.61876730938496E-2</v>
      </c>
      <c r="J36" s="15"/>
      <c r="K36" s="15">
        <v>0.54458333333333298</v>
      </c>
      <c r="L36" s="15">
        <v>0.139344322732495</v>
      </c>
      <c r="M36" s="15">
        <v>0.54458333333333298</v>
      </c>
      <c r="N36" s="15">
        <v>0.139344322732495</v>
      </c>
      <c r="O36" s="15">
        <v>0.58330000000000004</v>
      </c>
      <c r="P36" s="15">
        <v>0.1128</v>
      </c>
      <c r="Q36" s="15">
        <v>0.56374999999999997</v>
      </c>
      <c r="R36" s="15">
        <v>0.108831653041308</v>
      </c>
      <c r="T36" s="30">
        <f t="shared" si="0"/>
        <v>1</v>
      </c>
      <c r="U36" s="30" t="str">
        <f t="shared" si="1"/>
        <v/>
      </c>
      <c r="V36" s="30" t="str">
        <f t="shared" si="2"/>
        <v/>
      </c>
      <c r="W36" s="30">
        <f t="shared" si="3"/>
        <v>1</v>
      </c>
      <c r="X36" s="30" t="str">
        <f t="shared" si="4"/>
        <v/>
      </c>
      <c r="Y36" s="30" t="str">
        <f t="shared" si="5"/>
        <v/>
      </c>
      <c r="AA36" s="30" t="str">
        <f t="shared" si="6"/>
        <v/>
      </c>
      <c r="AB36" s="30" t="str">
        <f t="shared" si="7"/>
        <v/>
      </c>
      <c r="AC36" s="30">
        <f t="shared" si="8"/>
        <v>1</v>
      </c>
    </row>
    <row r="37" spans="1:33" x14ac:dyDescent="0.25">
      <c r="A37" s="18" t="s">
        <v>48</v>
      </c>
      <c r="B37" s="15">
        <v>0.88146419036813695</v>
      </c>
      <c r="C37" s="15">
        <v>1.2940754548141999E-2</v>
      </c>
      <c r="D37" s="15">
        <v>0.87346170080628405</v>
      </c>
      <c r="E37" s="15">
        <v>1.8094343603395902E-2</v>
      </c>
      <c r="F37" s="15">
        <v>0.94269999999999998</v>
      </c>
      <c r="G37" s="15">
        <v>1.8200000000000001E-2</v>
      </c>
      <c r="H37" s="15">
        <v>0.95326062701470304</v>
      </c>
      <c r="I37" s="15">
        <v>1.46376538782682E-2</v>
      </c>
      <c r="J37" s="15"/>
      <c r="K37" s="15">
        <v>0.78080043859649095</v>
      </c>
      <c r="L37" s="15">
        <v>6.3233546347607097E-2</v>
      </c>
      <c r="M37" s="15">
        <v>0.74516447368421002</v>
      </c>
      <c r="N37" s="15">
        <v>5.5356442996293602E-2</v>
      </c>
      <c r="O37" s="15">
        <v>0.78700000000000003</v>
      </c>
      <c r="P37" s="15">
        <v>4.8800000000000003E-2</v>
      </c>
      <c r="Q37" s="15">
        <v>0.76092105263157905</v>
      </c>
      <c r="R37" s="15">
        <v>3.3783762894929001E-2</v>
      </c>
      <c r="T37" s="30" t="str">
        <f t="shared" si="0"/>
        <v/>
      </c>
      <c r="U37" s="30" t="str">
        <f t="shared" si="1"/>
        <v/>
      </c>
      <c r="V37" s="30">
        <f t="shared" si="2"/>
        <v>1</v>
      </c>
      <c r="W37" s="30">
        <f t="shared" si="3"/>
        <v>1</v>
      </c>
      <c r="X37" s="30" t="str">
        <f t="shared" si="4"/>
        <v/>
      </c>
      <c r="Y37" s="30" t="str">
        <f t="shared" si="5"/>
        <v/>
      </c>
      <c r="AA37" s="30" t="str">
        <f t="shared" si="6"/>
        <v/>
      </c>
      <c r="AB37" s="30" t="str">
        <f t="shared" si="7"/>
        <v/>
      </c>
      <c r="AC37" s="30">
        <f t="shared" si="8"/>
        <v>1</v>
      </c>
    </row>
    <row r="38" spans="1:33" x14ac:dyDescent="0.25">
      <c r="A38" s="18" t="s">
        <v>49</v>
      </c>
      <c r="B38" s="15">
        <v>0.81993784942453796</v>
      </c>
      <c r="C38" s="15">
        <v>1.07779065330675E-2</v>
      </c>
      <c r="D38" s="15">
        <v>0.82715966351775005</v>
      </c>
      <c r="E38" s="15">
        <v>1.56209430233349E-2</v>
      </c>
      <c r="F38" s="15">
        <v>0.82820000000000005</v>
      </c>
      <c r="G38" s="15">
        <v>1.49E-2</v>
      </c>
      <c r="H38" s="15">
        <v>0.87339269023697896</v>
      </c>
      <c r="I38" s="15">
        <v>1.73962781756112E-2</v>
      </c>
      <c r="J38" s="15"/>
      <c r="K38" s="15">
        <v>0.66208683473389296</v>
      </c>
      <c r="L38" s="15">
        <v>5.6478988540315099E-2</v>
      </c>
      <c r="M38" s="15">
        <v>0.66684873949579804</v>
      </c>
      <c r="N38" s="15">
        <v>5.97828947087767E-2</v>
      </c>
      <c r="O38" s="15">
        <v>0.66910000000000003</v>
      </c>
      <c r="P38" s="15">
        <v>5.1400000000000001E-2</v>
      </c>
      <c r="Q38" s="15">
        <v>0.71039215686274504</v>
      </c>
      <c r="R38" s="15">
        <v>2.6861951581569201E-2</v>
      </c>
      <c r="T38" s="30">
        <f t="shared" si="0"/>
        <v>1</v>
      </c>
      <c r="U38" s="30" t="str">
        <f t="shared" si="1"/>
        <v/>
      </c>
      <c r="V38" s="30" t="str">
        <f t="shared" si="2"/>
        <v/>
      </c>
      <c r="W38" s="30">
        <f t="shared" si="3"/>
        <v>1</v>
      </c>
      <c r="X38" s="30" t="str">
        <f t="shared" si="4"/>
        <v/>
      </c>
      <c r="Y38" s="30" t="str">
        <f t="shared" si="5"/>
        <v/>
      </c>
      <c r="AA38" s="30">
        <f t="shared" si="6"/>
        <v>1</v>
      </c>
      <c r="AB38" s="30" t="str">
        <f t="shared" si="7"/>
        <v/>
      </c>
      <c r="AC38" s="30" t="str">
        <f t="shared" si="8"/>
        <v/>
      </c>
    </row>
    <row r="39" spans="1:33" x14ac:dyDescent="0.25">
      <c r="A39" s="18" t="s">
        <v>50</v>
      </c>
      <c r="B39" s="15">
        <v>0.97070707070706996</v>
      </c>
      <c r="C39" s="15">
        <v>1.39589713436679E-2</v>
      </c>
      <c r="D39" s="15">
        <v>0.98484848484848497</v>
      </c>
      <c r="E39" s="15">
        <v>5.4580545076488704E-3</v>
      </c>
      <c r="F39" s="15">
        <v>0.97770000000000001</v>
      </c>
      <c r="G39" s="15">
        <v>3.7000000000000002E-3</v>
      </c>
      <c r="H39" s="15">
        <v>0.86453423120089701</v>
      </c>
      <c r="I39" s="15">
        <v>3.1704927550506502E-2</v>
      </c>
      <c r="J39" s="15"/>
      <c r="K39" s="15">
        <v>0.84646464646464603</v>
      </c>
      <c r="L39" s="15">
        <v>4.2568297991324201E-2</v>
      </c>
      <c r="M39" s="15">
        <v>0.884848484848484</v>
      </c>
      <c r="N39" s="15">
        <v>2.6028482276212302E-2</v>
      </c>
      <c r="O39" s="15">
        <v>0.82020000000000004</v>
      </c>
      <c r="P39" s="15">
        <v>4.0899999999999999E-2</v>
      </c>
      <c r="Q39" s="15">
        <v>0.688888888888888</v>
      </c>
      <c r="R39" s="15">
        <v>4.09059731945789E-2</v>
      </c>
      <c r="T39" s="30" t="str">
        <f t="shared" si="0"/>
        <v/>
      </c>
      <c r="U39" s="30" t="str">
        <f t="shared" si="1"/>
        <v/>
      </c>
      <c r="V39" s="30">
        <f t="shared" si="2"/>
        <v>1</v>
      </c>
      <c r="W39" s="30" t="str">
        <f t="shared" si="3"/>
        <v/>
      </c>
      <c r="X39" s="30" t="str">
        <f t="shared" si="4"/>
        <v/>
      </c>
      <c r="Y39" s="30">
        <f t="shared" si="5"/>
        <v>1</v>
      </c>
      <c r="AA39" s="30" t="str">
        <f t="shared" si="6"/>
        <v/>
      </c>
      <c r="AB39" s="30" t="str">
        <f t="shared" si="7"/>
        <v/>
      </c>
      <c r="AC39" s="30">
        <f t="shared" si="8"/>
        <v>1</v>
      </c>
    </row>
    <row r="40" spans="1:33" x14ac:dyDescent="0.25">
      <c r="A40" s="18" t="s">
        <v>51</v>
      </c>
      <c r="B40" s="15">
        <v>0.99937500000000001</v>
      </c>
      <c r="C40" s="15">
        <v>1.87499999999999E-3</v>
      </c>
      <c r="D40" s="15">
        <v>0.99937500000000001</v>
      </c>
      <c r="E40" s="15">
        <v>1.87499999999999E-3</v>
      </c>
      <c r="F40" s="15">
        <v>1</v>
      </c>
      <c r="G40" s="15">
        <v>0</v>
      </c>
      <c r="H40" s="15">
        <v>1</v>
      </c>
      <c r="I40" s="15">
        <v>0</v>
      </c>
      <c r="J40" s="15"/>
      <c r="K40" s="15">
        <v>0.98333333333333295</v>
      </c>
      <c r="L40" s="15">
        <v>2.5458753860865699E-2</v>
      </c>
      <c r="M40" s="15">
        <v>0.93267973856209097</v>
      </c>
      <c r="N40" s="15">
        <v>4.1419554294783903E-2</v>
      </c>
      <c r="O40" s="15">
        <v>0.95520000000000005</v>
      </c>
      <c r="P40" s="15">
        <v>3.3500000000000002E-2</v>
      </c>
      <c r="Q40" s="15">
        <v>0.96045751633986898</v>
      </c>
      <c r="R40" s="15">
        <v>7.5036203197137497E-2</v>
      </c>
      <c r="T40" s="30" t="str">
        <f t="shared" si="0"/>
        <v/>
      </c>
      <c r="U40" s="30" t="str">
        <f t="shared" si="1"/>
        <v/>
      </c>
      <c r="V40" s="30">
        <f t="shared" si="2"/>
        <v>1</v>
      </c>
      <c r="W40" s="30">
        <f t="shared" si="3"/>
        <v>1</v>
      </c>
      <c r="X40" s="30" t="str">
        <f t="shared" si="4"/>
        <v/>
      </c>
      <c r="Y40" s="30" t="str">
        <f t="shared" si="5"/>
        <v/>
      </c>
      <c r="AA40" s="30">
        <f t="shared" si="6"/>
        <v>1</v>
      </c>
      <c r="AB40" s="30" t="str">
        <f t="shared" si="7"/>
        <v/>
      </c>
      <c r="AC40" s="30" t="str">
        <f t="shared" si="8"/>
        <v/>
      </c>
    </row>
    <row r="41" spans="1:33" x14ac:dyDescent="0.25">
      <c r="A41" s="18" t="s">
        <v>52</v>
      </c>
      <c r="B41" s="15">
        <v>0.98378655966891204</v>
      </c>
      <c r="C41" s="15">
        <v>2.2241839712392598E-3</v>
      </c>
      <c r="D41" s="15">
        <v>0.98362757715698801</v>
      </c>
      <c r="E41" s="15">
        <v>3.1826627196892602E-3</v>
      </c>
      <c r="F41" s="15">
        <v>0.98360000000000003</v>
      </c>
      <c r="G41" s="15">
        <v>2.5999999999999999E-3</v>
      </c>
      <c r="H41" s="15">
        <v>0.98617054028818696</v>
      </c>
      <c r="I41" s="15">
        <v>3.4392327878919101E-3</v>
      </c>
      <c r="J41" s="15"/>
      <c r="K41" s="15">
        <v>0.96708074534161403</v>
      </c>
      <c r="L41" s="15">
        <v>1.9252654674344699E-2</v>
      </c>
      <c r="M41" s="15">
        <v>0.95703933747411996</v>
      </c>
      <c r="N41" s="15">
        <v>2.6455423027403301E-2</v>
      </c>
      <c r="O41" s="15">
        <v>0.95860000000000001</v>
      </c>
      <c r="P41" s="15">
        <v>1.6199999999999999E-2</v>
      </c>
      <c r="Q41" s="15">
        <v>0.96136645962732903</v>
      </c>
      <c r="R41" s="15">
        <v>2.2400087200071798E-2</v>
      </c>
      <c r="T41" s="30" t="str">
        <f t="shared" si="0"/>
        <v/>
      </c>
      <c r="U41" s="30" t="str">
        <f t="shared" si="1"/>
        <v/>
      </c>
      <c r="V41" s="30">
        <f t="shared" si="2"/>
        <v>1</v>
      </c>
      <c r="W41" s="30">
        <f t="shared" si="3"/>
        <v>1</v>
      </c>
      <c r="X41" s="30" t="str">
        <f t="shared" si="4"/>
        <v/>
      </c>
      <c r="Y41" s="30" t="str">
        <f t="shared" si="5"/>
        <v/>
      </c>
      <c r="AA41" s="30">
        <f t="shared" si="6"/>
        <v>1</v>
      </c>
      <c r="AB41" s="30" t="str">
        <f t="shared" si="7"/>
        <v/>
      </c>
      <c r="AC41" s="30" t="str">
        <f t="shared" si="8"/>
        <v/>
      </c>
    </row>
    <row r="42" spans="1:33" x14ac:dyDescent="0.25">
      <c r="A42" s="18" t="s">
        <v>53</v>
      </c>
      <c r="B42" s="15">
        <v>0.68763147861580198</v>
      </c>
      <c r="C42" s="15">
        <v>7.17353975928345E-3</v>
      </c>
      <c r="D42" s="15">
        <v>0.70005999237480099</v>
      </c>
      <c r="E42" s="15">
        <v>7.0501919806567502E-3</v>
      </c>
      <c r="F42" s="15">
        <v>0.66490000000000005</v>
      </c>
      <c r="G42" s="15">
        <v>5.7999999999999996E-3</v>
      </c>
      <c r="H42" s="15">
        <v>0.70275421067976396</v>
      </c>
      <c r="I42" s="15">
        <v>1.41282252104569E-2</v>
      </c>
      <c r="J42" s="15"/>
      <c r="K42" s="15">
        <v>0.57281425721023005</v>
      </c>
      <c r="L42" s="15">
        <v>2.63356846475266E-2</v>
      </c>
      <c r="M42" s="15">
        <v>0.56607563939778704</v>
      </c>
      <c r="N42" s="15">
        <v>2.2419979609231901E-2</v>
      </c>
      <c r="O42" s="15">
        <v>0.58430000000000004</v>
      </c>
      <c r="P42" s="15">
        <v>1.8800000000000001E-2</v>
      </c>
      <c r="Q42" s="15">
        <v>0.55924179212769798</v>
      </c>
      <c r="R42" s="15">
        <v>4.6700718233819501E-2</v>
      </c>
      <c r="T42" s="30" t="str">
        <f t="shared" si="0"/>
        <v/>
      </c>
      <c r="U42" s="30" t="str">
        <f t="shared" si="1"/>
        <v/>
      </c>
      <c r="V42" s="30">
        <f t="shared" si="2"/>
        <v>1</v>
      </c>
      <c r="W42" s="30" t="str">
        <f t="shared" si="3"/>
        <v/>
      </c>
      <c r="X42" s="30" t="str">
        <f t="shared" si="4"/>
        <v/>
      </c>
      <c r="Y42" s="30">
        <f t="shared" si="5"/>
        <v>1</v>
      </c>
      <c r="AA42" s="30" t="str">
        <f t="shared" si="6"/>
        <v/>
      </c>
      <c r="AB42" s="30" t="str">
        <f t="shared" si="7"/>
        <v/>
      </c>
      <c r="AC42" s="30">
        <f t="shared" si="8"/>
        <v>1</v>
      </c>
    </row>
    <row r="43" spans="1:33" x14ac:dyDescent="0.25">
      <c r="A43" s="18" t="s">
        <v>54</v>
      </c>
      <c r="B43" s="15">
        <v>0.99003919580285804</v>
      </c>
      <c r="C43" s="15">
        <v>9.3032934478370407E-3</v>
      </c>
      <c r="D43" s="15">
        <v>0.98781695607096598</v>
      </c>
      <c r="E43" s="15">
        <v>9.2554820171388899E-3</v>
      </c>
      <c r="F43" s="15">
        <v>0.99890000000000001</v>
      </c>
      <c r="G43" s="15">
        <v>3.3E-3</v>
      </c>
      <c r="H43" s="15">
        <v>0.990081028990209</v>
      </c>
      <c r="I43" s="15">
        <v>1.6575745242723299E-2</v>
      </c>
      <c r="J43" s="15"/>
      <c r="K43" s="15">
        <v>0.94499999999999995</v>
      </c>
      <c r="L43" s="15">
        <v>7.3805299418281706E-2</v>
      </c>
      <c r="M43" s="15">
        <v>0.94333333333333302</v>
      </c>
      <c r="N43" s="15">
        <v>8.6986589004665896E-2</v>
      </c>
      <c r="O43" s="15">
        <v>0.92390000000000005</v>
      </c>
      <c r="P43" s="15">
        <v>6.4199999999999993E-2</v>
      </c>
      <c r="Q43" s="15">
        <v>0.93416666666666603</v>
      </c>
      <c r="R43" s="15">
        <v>8.6464329332468504E-2</v>
      </c>
      <c r="T43" s="30" t="str">
        <f t="shared" si="0"/>
        <v/>
      </c>
      <c r="U43" s="30" t="str">
        <f t="shared" si="1"/>
        <v/>
      </c>
      <c r="V43" s="30">
        <f t="shared" si="2"/>
        <v>1</v>
      </c>
      <c r="W43" s="30" t="str">
        <f t="shared" si="3"/>
        <v/>
      </c>
      <c r="X43" s="30" t="str">
        <f t="shared" si="4"/>
        <v/>
      </c>
      <c r="Y43" s="30">
        <f t="shared" si="5"/>
        <v>1</v>
      </c>
      <c r="AA43" s="30">
        <f t="shared" si="6"/>
        <v>1</v>
      </c>
      <c r="AB43" s="30" t="str">
        <f t="shared" si="7"/>
        <v/>
      </c>
      <c r="AC43" s="30" t="str">
        <f t="shared" si="8"/>
        <v/>
      </c>
    </row>
    <row r="44" spans="1:33" x14ac:dyDescent="0.25">
      <c r="A44" s="4"/>
      <c r="B44" s="16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AA44" s="30"/>
      <c r="AB44" s="30"/>
      <c r="AC44" s="30"/>
    </row>
    <row r="45" spans="1:33" x14ac:dyDescent="0.25">
      <c r="A45" s="6" t="s">
        <v>0</v>
      </c>
      <c r="B45" s="16">
        <f t="shared" ref="B45:G45" si="9">SUM(B4:B43)/COUNT(B4:B43)</f>
        <v>0.86870754412173956</v>
      </c>
      <c r="C45" s="16">
        <f t="shared" si="9"/>
        <v>1.0109476255545652E-2</v>
      </c>
      <c r="D45" s="16">
        <f t="shared" si="9"/>
        <v>0.86838894268690692</v>
      </c>
      <c r="E45" s="16">
        <f t="shared" si="9"/>
        <v>1.0843893926802992E-2</v>
      </c>
      <c r="F45" s="16">
        <f t="shared" si="9"/>
        <v>0.87266750000000004</v>
      </c>
      <c r="G45" s="16">
        <f t="shared" si="9"/>
        <v>1.3405000000000004E-2</v>
      </c>
      <c r="H45" s="32">
        <f>SUM(H4:H43)/COUNT(H4:H43)</f>
        <v>0.87531961782319045</v>
      </c>
      <c r="I45" s="32">
        <f>SUM(I4:I43)/COUNT(I4:I43)</f>
        <v>1.4704126688913488E-2</v>
      </c>
      <c r="J45" s="15"/>
      <c r="K45" s="15">
        <f t="shared" ref="K45:P45" si="10">SUM(K4:K43)/COUNT(K4:K43)</f>
        <v>0.77923016045399351</v>
      </c>
      <c r="L45" s="15">
        <f t="shared" si="10"/>
        <v>5.7024484978946119E-2</v>
      </c>
      <c r="M45" s="15">
        <f t="shared" si="10"/>
        <v>0.77667823080647991</v>
      </c>
      <c r="N45" s="15">
        <f t="shared" si="10"/>
        <v>5.9445260889201303E-2</v>
      </c>
      <c r="O45" s="15">
        <f t="shared" si="10"/>
        <v>0.76698000000000011</v>
      </c>
      <c r="P45" s="15">
        <f t="shared" si="10"/>
        <v>5.7415000000000015E-2</v>
      </c>
      <c r="Q45" s="32">
        <f>SUM(Q4:Q43)/COUNT(Q4:Q43)</f>
        <v>0.76556520497369507</v>
      </c>
      <c r="R45" s="32">
        <f>SUM(R4:R43)/COUNT(R4:R43)</f>
        <v>6.3770144249991639E-2</v>
      </c>
      <c r="T45" s="30">
        <f>COUNT(T4:T43)</f>
        <v>11</v>
      </c>
      <c r="U45" s="30">
        <f t="shared" ref="U45:V45" si="11">COUNT(U4:U43)</f>
        <v>0</v>
      </c>
      <c r="V45" s="30">
        <f t="shared" si="11"/>
        <v>29</v>
      </c>
      <c r="W45" s="30">
        <f>COUNT(W4:W43)</f>
        <v>15</v>
      </c>
      <c r="X45" s="30">
        <f t="shared" ref="X45:AC45" si="12">COUNT(X4:X43)</f>
        <v>0</v>
      </c>
      <c r="Y45" s="30">
        <f t="shared" si="12"/>
        <v>25</v>
      </c>
      <c r="Z45" s="30">
        <f t="shared" si="12"/>
        <v>0</v>
      </c>
      <c r="AA45" s="30">
        <f t="shared" si="12"/>
        <v>19</v>
      </c>
      <c r="AB45" s="30">
        <f t="shared" si="12"/>
        <v>0</v>
      </c>
      <c r="AC45" s="30">
        <f t="shared" si="12"/>
        <v>21</v>
      </c>
      <c r="AE45" s="30"/>
      <c r="AF45" s="30"/>
      <c r="AG45" s="30"/>
    </row>
    <row r="46" spans="1:33" x14ac:dyDescent="0.25">
      <c r="A46" s="4"/>
      <c r="B46" s="15"/>
      <c r="C46" s="15"/>
      <c r="D46" s="15"/>
      <c r="E46" s="15"/>
      <c r="F46" s="15"/>
      <c r="G46" s="15"/>
      <c r="H46" s="15"/>
      <c r="I46" s="15"/>
      <c r="J46" s="15"/>
      <c r="K46" s="32"/>
      <c r="L46" s="32"/>
      <c r="M46" s="15"/>
      <c r="N46" s="15"/>
      <c r="O46" s="15"/>
      <c r="P46" s="15"/>
      <c r="Q46" s="15"/>
      <c r="R46" s="15"/>
    </row>
    <row r="47" spans="1:33" x14ac:dyDescent="0.25">
      <c r="A47" s="4"/>
      <c r="B47" s="15"/>
      <c r="C47" s="15"/>
      <c r="D47" s="15"/>
      <c r="E47" s="15"/>
      <c r="F47" s="15"/>
      <c r="G47" s="15"/>
      <c r="H47" s="15"/>
      <c r="I47" s="15"/>
      <c r="J47" s="15"/>
      <c r="K47" s="32"/>
      <c r="L47" s="32"/>
      <c r="M47" s="15"/>
      <c r="N47" s="15"/>
      <c r="O47" s="15"/>
      <c r="P47" s="15"/>
      <c r="Q47" s="15"/>
      <c r="R47" s="15"/>
    </row>
    <row r="48" spans="1:33" x14ac:dyDescent="0.25">
      <c r="A48" s="18" t="s">
        <v>19</v>
      </c>
      <c r="B48" s="15" t="s">
        <v>80</v>
      </c>
      <c r="C48" s="19"/>
      <c r="D48" s="15" t="s">
        <v>63</v>
      </c>
      <c r="E48" s="15"/>
      <c r="F48" s="15" t="s">
        <v>64</v>
      </c>
      <c r="G48" s="15"/>
      <c r="H48" s="15" t="s">
        <v>82</v>
      </c>
      <c r="I48" s="15"/>
      <c r="J48" s="15"/>
      <c r="K48" s="15" t="s">
        <v>80</v>
      </c>
      <c r="L48" s="19"/>
      <c r="M48" s="15" t="s">
        <v>63</v>
      </c>
      <c r="N48" s="15"/>
      <c r="O48" s="15" t="s">
        <v>64</v>
      </c>
      <c r="P48" s="15"/>
      <c r="Q48" s="15" t="s">
        <v>82</v>
      </c>
      <c r="R48" s="15"/>
    </row>
    <row r="49" spans="1:29" x14ac:dyDescent="0.25">
      <c r="A49" s="18" t="s">
        <v>7</v>
      </c>
      <c r="B49" s="15">
        <v>0.36493092907438901</v>
      </c>
      <c r="C49" s="15">
        <v>6.9709520609861101E-3</v>
      </c>
      <c r="D49" s="15">
        <v>0.372571065781928</v>
      </c>
      <c r="E49" s="15">
        <v>6.8765052168935099E-3</v>
      </c>
      <c r="F49" s="15">
        <v>0.40959922025566398</v>
      </c>
      <c r="G49" s="15">
        <v>1.02633089081098E-2</v>
      </c>
      <c r="H49" s="15">
        <v>0.38816933275847398</v>
      </c>
      <c r="I49" s="15">
        <v>3.11169292863985E-2</v>
      </c>
      <c r="J49" s="15"/>
      <c r="K49" s="15">
        <v>0.25946611132146902</v>
      </c>
      <c r="L49" s="15">
        <v>1.31400346390849E-2</v>
      </c>
      <c r="M49" s="15">
        <v>0.259711082808394</v>
      </c>
      <c r="N49" s="15">
        <v>1.37986136398225E-2</v>
      </c>
      <c r="O49" s="15">
        <v>0.25324716303512201</v>
      </c>
      <c r="P49" s="15">
        <v>1.44022947655478E-2</v>
      </c>
      <c r="Q49" s="15">
        <v>0.25539166752722198</v>
      </c>
      <c r="R49" s="15">
        <v>1.23512729978847E-2</v>
      </c>
      <c r="T49" s="30" t="str">
        <f>IF(Q49&gt;K49,1,"")</f>
        <v/>
      </c>
      <c r="U49" s="30" t="str">
        <f t="shared" ref="U49:U65" si="13">IF(Q49=K49,1,"")</f>
        <v/>
      </c>
      <c r="V49" s="30">
        <f t="shared" ref="V49:V65" si="14">IF(Q49&lt;K49,1,"")</f>
        <v>1</v>
      </c>
      <c r="W49" s="30" t="str">
        <f t="shared" ref="W49:W65" si="15">IF(Q49&gt;M49,1,"")</f>
        <v/>
      </c>
      <c r="X49" s="30" t="str">
        <f t="shared" ref="X49:X65" si="16">IF(Q49=M49,1,"")</f>
        <v/>
      </c>
      <c r="Y49" s="30">
        <f t="shared" ref="Y49:Y65" si="17">IF(Q49&lt;M49,1,"")</f>
        <v>1</v>
      </c>
      <c r="AA49" s="30">
        <f>IF(Q49&gt;O49,1,"")</f>
        <v>1</v>
      </c>
      <c r="AB49" s="30" t="str">
        <f>IF(Q49=O49,1,"")</f>
        <v/>
      </c>
      <c r="AC49" s="30" t="str">
        <f>IF(Q49&lt;O49,1,"")</f>
        <v/>
      </c>
    </row>
    <row r="50" spans="1:29" x14ac:dyDescent="0.25">
      <c r="A50" s="18" t="s">
        <v>9</v>
      </c>
      <c r="B50" s="15">
        <v>0.92071278825995795</v>
      </c>
      <c r="C50" s="15">
        <v>2.3807244556106198E-3</v>
      </c>
      <c r="D50" s="15">
        <v>0.91796645702306001</v>
      </c>
      <c r="E50" s="15">
        <v>2.5676848963108001E-3</v>
      </c>
      <c r="F50" s="15">
        <v>0.92549266247379403</v>
      </c>
      <c r="G50" s="15">
        <v>2.9798904672924801E-3</v>
      </c>
      <c r="H50" s="15">
        <v>0.92362683438155102</v>
      </c>
      <c r="I50" s="15">
        <v>3.2100506498523602E-3</v>
      </c>
      <c r="J50" s="15"/>
      <c r="K50" s="15">
        <v>0.89849056603773503</v>
      </c>
      <c r="L50" s="15">
        <v>1.06666370000774E-2</v>
      </c>
      <c r="M50" s="15">
        <v>0.89867924528301801</v>
      </c>
      <c r="N50" s="15">
        <v>9.2837091321830503E-3</v>
      </c>
      <c r="O50" s="15">
        <v>0.89867924528301801</v>
      </c>
      <c r="P50" s="15">
        <v>9.6226415094339598E-3</v>
      </c>
      <c r="Q50" s="15">
        <v>0.89792452830188596</v>
      </c>
      <c r="R50" s="15">
        <v>1.1406037955022499E-2</v>
      </c>
      <c r="T50" s="30" t="str">
        <f t="shared" ref="T50:T65" si="18">IF(Q50&gt;K50,1,"")</f>
        <v/>
      </c>
      <c r="U50" s="30" t="str">
        <f t="shared" si="13"/>
        <v/>
      </c>
      <c r="V50" s="30">
        <f t="shared" si="14"/>
        <v>1</v>
      </c>
      <c r="W50" s="30" t="str">
        <f t="shared" si="15"/>
        <v/>
      </c>
      <c r="X50" s="30" t="str">
        <f t="shared" si="16"/>
        <v/>
      </c>
      <c r="Y50" s="30">
        <f t="shared" si="17"/>
        <v>1</v>
      </c>
      <c r="AA50" s="30" t="str">
        <f>IF(Q50&gt;O50,1,"")</f>
        <v/>
      </c>
      <c r="AB50" s="30" t="str">
        <f t="shared" ref="AB50:AB65" si="19">IF(Q50=O50,1,"")</f>
        <v/>
      </c>
      <c r="AC50" s="30">
        <f t="shared" ref="AC50:AC65" si="20">IF(Q50&lt;O50,1,"")</f>
        <v>1</v>
      </c>
    </row>
    <row r="51" spans="1:29" x14ac:dyDescent="0.25">
      <c r="A51" s="18" t="s">
        <v>6</v>
      </c>
      <c r="B51" s="15">
        <v>0.95713384122214296</v>
      </c>
      <c r="C51" s="15">
        <v>9.0132997121328204E-3</v>
      </c>
      <c r="D51" s="15">
        <v>0.95313577589853404</v>
      </c>
      <c r="E51" s="15">
        <v>8.7708054971341199E-3</v>
      </c>
      <c r="F51" s="15">
        <v>0.97555977265376903</v>
      </c>
      <c r="G51" s="15">
        <v>4.4196506055621003E-3</v>
      </c>
      <c r="H51" s="15">
        <v>0.99906124444844002</v>
      </c>
      <c r="I51" s="15">
        <v>8.3658687612816302E-4</v>
      </c>
      <c r="J51" s="15"/>
      <c r="K51" s="15">
        <v>0.93397727272727205</v>
      </c>
      <c r="L51" s="15">
        <v>2.17829714874643E-2</v>
      </c>
      <c r="M51" s="15">
        <v>0.93397923197492105</v>
      </c>
      <c r="N51" s="15">
        <v>2.25311576590028E-2</v>
      </c>
      <c r="O51" s="15">
        <v>0.94962088557993696</v>
      </c>
      <c r="P51" s="15">
        <v>9.3556886354227101E-3</v>
      </c>
      <c r="Q51" s="15">
        <v>0.95368240595611198</v>
      </c>
      <c r="R51" s="15">
        <v>1.5703774563401302E-2</v>
      </c>
      <c r="T51" s="30">
        <f t="shared" si="18"/>
        <v>1</v>
      </c>
      <c r="U51" s="30" t="str">
        <f t="shared" si="13"/>
        <v/>
      </c>
      <c r="V51" s="30" t="str">
        <f t="shared" si="14"/>
        <v/>
      </c>
      <c r="W51" s="30">
        <f t="shared" si="15"/>
        <v>1</v>
      </c>
      <c r="X51" s="30" t="str">
        <f t="shared" si="16"/>
        <v/>
      </c>
      <c r="Y51" s="30" t="str">
        <f t="shared" si="17"/>
        <v/>
      </c>
      <c r="AA51" s="30">
        <f t="shared" ref="AA51:AA65" si="21">IF(Q51&gt;O51,1,"")</f>
        <v>1</v>
      </c>
      <c r="AB51" s="30" t="str">
        <f t="shared" si="19"/>
        <v/>
      </c>
      <c r="AC51" s="30" t="str">
        <f t="shared" si="20"/>
        <v/>
      </c>
    </row>
    <row r="52" spans="1:29" x14ac:dyDescent="0.25">
      <c r="A52" s="18" t="s">
        <v>16</v>
      </c>
      <c r="B52" s="15">
        <v>0.87785372122911498</v>
      </c>
      <c r="C52" s="15">
        <v>2.9448081169622699E-3</v>
      </c>
      <c r="D52" s="15">
        <v>0.88037153873116003</v>
      </c>
      <c r="E52" s="15">
        <v>3.3340071305254801E-3</v>
      </c>
      <c r="F52" s="15">
        <v>0.91537562799392402</v>
      </c>
      <c r="G52" s="15">
        <v>4.4854403942862298E-3</v>
      </c>
      <c r="H52" s="15">
        <v>0.912186003037738</v>
      </c>
      <c r="I52" s="15">
        <v>4.2537711412454103E-3</v>
      </c>
      <c r="J52" s="15"/>
      <c r="K52" s="15">
        <v>0.83259726603575102</v>
      </c>
      <c r="L52" s="15">
        <v>4.3431916778261604E-3</v>
      </c>
      <c r="M52" s="15">
        <v>0.832176656151419</v>
      </c>
      <c r="N52" s="15">
        <v>5.7776474733191004E-3</v>
      </c>
      <c r="O52" s="15">
        <v>0.83717139852786504</v>
      </c>
      <c r="P52" s="15">
        <v>8.4680388972072102E-3</v>
      </c>
      <c r="Q52" s="15">
        <v>0.84106203995793805</v>
      </c>
      <c r="R52" s="15">
        <v>6.1815285258589999E-3</v>
      </c>
      <c r="T52" s="30">
        <f t="shared" si="18"/>
        <v>1</v>
      </c>
      <c r="U52" s="30" t="str">
        <f t="shared" si="13"/>
        <v/>
      </c>
      <c r="V52" s="30" t="str">
        <f t="shared" si="14"/>
        <v/>
      </c>
      <c r="W52" s="30">
        <f t="shared" si="15"/>
        <v>1</v>
      </c>
      <c r="X52" s="30" t="str">
        <f t="shared" si="16"/>
        <v/>
      </c>
      <c r="Y52" s="30" t="str">
        <f t="shared" si="17"/>
        <v/>
      </c>
      <c r="AA52" s="30">
        <f t="shared" si="21"/>
        <v>1</v>
      </c>
      <c r="AB52" s="30" t="str">
        <f t="shared" si="19"/>
        <v/>
      </c>
      <c r="AC52" s="30" t="str">
        <f t="shared" si="20"/>
        <v/>
      </c>
    </row>
    <row r="53" spans="1:29" x14ac:dyDescent="0.25">
      <c r="A53" s="18" t="s">
        <v>17</v>
      </c>
      <c r="B53" s="15">
        <v>0.90259773662551401</v>
      </c>
      <c r="C53" s="15">
        <v>2.78429279251642E-3</v>
      </c>
      <c r="D53" s="15">
        <v>0.90003429355281195</v>
      </c>
      <c r="E53" s="15">
        <v>3.0555440088829702E-3</v>
      </c>
      <c r="F53" s="15">
        <v>0.94198388203017802</v>
      </c>
      <c r="G53" s="15">
        <v>6.0382525883818797E-3</v>
      </c>
      <c r="H53" s="15">
        <v>0.98654835390946505</v>
      </c>
      <c r="I53" s="15">
        <v>1.61076804984078E-3</v>
      </c>
      <c r="J53" s="15"/>
      <c r="K53" s="15">
        <v>0.87029320987654302</v>
      </c>
      <c r="L53" s="15">
        <v>9.8236551731124694E-3</v>
      </c>
      <c r="M53" s="15">
        <v>0.86998456790123402</v>
      </c>
      <c r="N53" s="15">
        <v>1.06707690477926E-2</v>
      </c>
      <c r="O53" s="15">
        <v>0.88163580246913498</v>
      </c>
      <c r="P53" s="15">
        <v>1.0592087170306901E-2</v>
      </c>
      <c r="Q53" s="15">
        <v>0.92430555555555505</v>
      </c>
      <c r="R53" s="15">
        <v>1.5485376140286901E-2</v>
      </c>
      <c r="T53" s="30">
        <f t="shared" si="18"/>
        <v>1</v>
      </c>
      <c r="U53" s="30" t="str">
        <f t="shared" si="13"/>
        <v/>
      </c>
      <c r="V53" s="30" t="str">
        <f t="shared" si="14"/>
        <v/>
      </c>
      <c r="W53" s="30">
        <f t="shared" si="15"/>
        <v>1</v>
      </c>
      <c r="X53" s="30" t="str">
        <f t="shared" si="16"/>
        <v/>
      </c>
      <c r="Y53" s="30" t="str">
        <f t="shared" si="17"/>
        <v/>
      </c>
      <c r="AA53" s="30">
        <f t="shared" si="21"/>
        <v>1</v>
      </c>
      <c r="AB53" s="30" t="str">
        <f t="shared" si="19"/>
        <v/>
      </c>
      <c r="AC53" s="30" t="str">
        <f t="shared" si="20"/>
        <v/>
      </c>
    </row>
    <row r="54" spans="1:29" x14ac:dyDescent="0.25">
      <c r="A54" s="18" t="s">
        <v>10</v>
      </c>
      <c r="B54" s="15">
        <v>0.96972472547184196</v>
      </c>
      <c r="C54" s="15">
        <v>1.9497194549512699E-3</v>
      </c>
      <c r="D54" s="15">
        <v>0.97065873974771799</v>
      </c>
      <c r="E54" s="15">
        <v>1.7183951395886899E-3</v>
      </c>
      <c r="F54" s="15">
        <v>0.97591787865917201</v>
      </c>
      <c r="G54" s="15">
        <v>2.4056571988160698E-3</v>
      </c>
      <c r="H54" s="15">
        <v>0.97000892757734802</v>
      </c>
      <c r="I54" s="15">
        <v>1.6963929495427601E-3</v>
      </c>
      <c r="J54" s="15"/>
      <c r="K54" s="15">
        <v>0.95559154779220401</v>
      </c>
      <c r="L54" s="15">
        <v>7.03524451308011E-3</v>
      </c>
      <c r="M54" s="15">
        <v>0.95742003496176797</v>
      </c>
      <c r="N54" s="15">
        <v>6.8798619981113801E-3</v>
      </c>
      <c r="O54" s="15">
        <v>0.96107367325424597</v>
      </c>
      <c r="P54" s="15">
        <v>6.7426253673947096E-3</v>
      </c>
      <c r="Q54" s="15">
        <v>0.95595951373784005</v>
      </c>
      <c r="R54" s="15">
        <v>9.9026356762042106E-3</v>
      </c>
      <c r="T54" s="30">
        <f t="shared" si="18"/>
        <v>1</v>
      </c>
      <c r="U54" s="30" t="str">
        <f t="shared" si="13"/>
        <v/>
      </c>
      <c r="V54" s="30" t="str">
        <f t="shared" si="14"/>
        <v/>
      </c>
      <c r="W54" s="30" t="str">
        <f t="shared" si="15"/>
        <v/>
      </c>
      <c r="X54" s="30" t="str">
        <f t="shared" si="16"/>
        <v/>
      </c>
      <c r="Y54" s="30">
        <f t="shared" si="17"/>
        <v>1</v>
      </c>
      <c r="AA54" s="30" t="str">
        <f t="shared" si="21"/>
        <v/>
      </c>
      <c r="AB54" s="30" t="str">
        <f t="shared" si="19"/>
        <v/>
      </c>
      <c r="AC54" s="30">
        <f t="shared" si="20"/>
        <v>1</v>
      </c>
    </row>
    <row r="55" spans="1:29" x14ac:dyDescent="0.25">
      <c r="A55" s="18" t="s">
        <v>15</v>
      </c>
      <c r="B55" s="15">
        <v>0.99706853932765305</v>
      </c>
      <c r="C55" s="15">
        <v>9.4511416012063902E-4</v>
      </c>
      <c r="D55" s="15">
        <v>0.99691688733739303</v>
      </c>
      <c r="E55" s="15">
        <v>8.0409403800182498E-4</v>
      </c>
      <c r="F55" s="15">
        <v>0.99914078516091198</v>
      </c>
      <c r="G55" s="15">
        <v>2.3163754651937601E-4</v>
      </c>
      <c r="H55" s="15">
        <v>0.99852419981297202</v>
      </c>
      <c r="I55" s="15">
        <v>3.3071745304423902E-4</v>
      </c>
      <c r="J55" s="15"/>
      <c r="K55" s="15">
        <v>0.98453393702112602</v>
      </c>
      <c r="L55" s="15">
        <v>3.6382405876167101E-3</v>
      </c>
      <c r="M55" s="15">
        <v>0.98344236451088396</v>
      </c>
      <c r="N55" s="15">
        <v>2.92888715879961E-3</v>
      </c>
      <c r="O55" s="15">
        <v>0.97798044038950604</v>
      </c>
      <c r="P55" s="15">
        <v>6.2658301357330897E-3</v>
      </c>
      <c r="Q55" s="15">
        <v>0.97716682174723402</v>
      </c>
      <c r="R55" s="15">
        <v>3.5093421183924399E-3</v>
      </c>
      <c r="T55" s="30" t="str">
        <f t="shared" si="18"/>
        <v/>
      </c>
      <c r="U55" s="30" t="str">
        <f t="shared" si="13"/>
        <v/>
      </c>
      <c r="V55" s="30">
        <f t="shared" si="14"/>
        <v>1</v>
      </c>
      <c r="W55" s="30" t="str">
        <f t="shared" si="15"/>
        <v/>
      </c>
      <c r="X55" s="30" t="str">
        <f t="shared" si="16"/>
        <v/>
      </c>
      <c r="Y55" s="30">
        <f t="shared" si="17"/>
        <v>1</v>
      </c>
      <c r="AA55" s="30" t="str">
        <f t="shared" si="21"/>
        <v/>
      </c>
      <c r="AB55" s="30" t="str">
        <f t="shared" si="19"/>
        <v/>
      </c>
      <c r="AC55" s="30">
        <f t="shared" si="20"/>
        <v>1</v>
      </c>
    </row>
    <row r="56" spans="1:29" x14ac:dyDescent="0.25">
      <c r="A56" s="18" t="s">
        <v>18</v>
      </c>
      <c r="B56" s="15">
        <v>0.90953202873875705</v>
      </c>
      <c r="C56" s="15">
        <v>3.6921121151068E-3</v>
      </c>
      <c r="D56" s="15">
        <v>0.91765366942379001</v>
      </c>
      <c r="E56" s="15">
        <v>4.1479880574930199E-3</v>
      </c>
      <c r="F56" s="15">
        <v>0.94654169812060895</v>
      </c>
      <c r="G56" s="15">
        <v>3.0390433208610798E-3</v>
      </c>
      <c r="H56" s="15">
        <v>0.93548073293775702</v>
      </c>
      <c r="I56" s="15">
        <v>2.2755329161952401E-2</v>
      </c>
      <c r="J56" s="15"/>
      <c r="K56" s="15">
        <v>0.86083726980214903</v>
      </c>
      <c r="L56" s="15">
        <v>2.1092268297352699E-2</v>
      </c>
      <c r="M56" s="15">
        <v>0.86231806668035804</v>
      </c>
      <c r="N56" s="15">
        <v>1.83890972785711E-2</v>
      </c>
      <c r="O56" s="15">
        <v>0.87323680427192396</v>
      </c>
      <c r="P56" s="15">
        <v>1.3626720070838001E-2</v>
      </c>
      <c r="Q56" s="15">
        <v>0.84623947422468604</v>
      </c>
      <c r="R56" s="15">
        <v>4.9991692466753397E-2</v>
      </c>
      <c r="T56" s="30" t="str">
        <f t="shared" si="18"/>
        <v/>
      </c>
      <c r="U56" s="30" t="str">
        <f t="shared" si="13"/>
        <v/>
      </c>
      <c r="V56" s="30">
        <f t="shared" si="14"/>
        <v>1</v>
      </c>
      <c r="W56" s="30" t="str">
        <f t="shared" si="15"/>
        <v/>
      </c>
      <c r="X56" s="30" t="str">
        <f t="shared" si="16"/>
        <v/>
      </c>
      <c r="Y56" s="30">
        <f t="shared" si="17"/>
        <v>1</v>
      </c>
      <c r="AA56" s="30" t="str">
        <f t="shared" si="21"/>
        <v/>
      </c>
      <c r="AB56" s="30" t="str">
        <f t="shared" si="19"/>
        <v/>
      </c>
      <c r="AC56" s="30">
        <f t="shared" si="20"/>
        <v>1</v>
      </c>
    </row>
    <row r="57" spans="1:29" x14ac:dyDescent="0.25">
      <c r="A57" s="5" t="s">
        <v>56</v>
      </c>
      <c r="B57" s="15">
        <v>0.98142642642642597</v>
      </c>
      <c r="C57" s="15">
        <v>2.27718927548895E-3</v>
      </c>
      <c r="D57" s="15">
        <v>0.97785285285285195</v>
      </c>
      <c r="E57" s="15">
        <v>1.1120238114886E-3</v>
      </c>
      <c r="F57" s="15">
        <v>0.99741741741741696</v>
      </c>
      <c r="G57" s="15">
        <v>3.84572026272224E-4</v>
      </c>
      <c r="H57" s="15">
        <v>0.99731231231231199</v>
      </c>
      <c r="I57" s="15">
        <v>8.2983526347248896E-4</v>
      </c>
      <c r="J57" s="15"/>
      <c r="K57" s="15">
        <v>0.94418918918918904</v>
      </c>
      <c r="L57" s="15">
        <v>6.3971893938079101E-3</v>
      </c>
      <c r="M57" s="15">
        <v>0.94108108108108102</v>
      </c>
      <c r="N57" s="15">
        <v>8.1798626759035202E-3</v>
      </c>
      <c r="O57" s="15">
        <v>0.929729729729729</v>
      </c>
      <c r="P57" s="15">
        <v>4.3158701142354799E-3</v>
      </c>
      <c r="Q57" s="15">
        <v>0.92148648648648601</v>
      </c>
      <c r="R57" s="15">
        <v>1.39922700609764E-2</v>
      </c>
      <c r="T57" s="30" t="str">
        <f t="shared" si="18"/>
        <v/>
      </c>
      <c r="U57" s="30" t="str">
        <f t="shared" si="13"/>
        <v/>
      </c>
      <c r="V57" s="30">
        <f t="shared" si="14"/>
        <v>1</v>
      </c>
      <c r="W57" s="30" t="str">
        <f t="shared" si="15"/>
        <v/>
      </c>
      <c r="X57" s="30" t="str">
        <f t="shared" si="16"/>
        <v/>
      </c>
      <c r="Y57" s="30">
        <f t="shared" si="17"/>
        <v>1</v>
      </c>
      <c r="AA57" s="30" t="str">
        <f t="shared" si="21"/>
        <v/>
      </c>
      <c r="AB57" s="30" t="str">
        <f t="shared" si="19"/>
        <v/>
      </c>
      <c r="AC57" s="30">
        <f t="shared" si="20"/>
        <v>1</v>
      </c>
    </row>
    <row r="58" spans="1:29" x14ac:dyDescent="0.25">
      <c r="A58" s="18" t="s">
        <v>12</v>
      </c>
      <c r="B58" s="15">
        <v>0.94117245026526597</v>
      </c>
      <c r="C58" s="15">
        <v>2.5379975330297498E-3</v>
      </c>
      <c r="D58" s="15">
        <v>0.940222804986792</v>
      </c>
      <c r="E58" s="15">
        <v>3.0755408588007999E-3</v>
      </c>
      <c r="F58" s="15">
        <v>0.96296291924892397</v>
      </c>
      <c r="G58" s="15">
        <v>2.2892152469703199E-3</v>
      </c>
      <c r="H58" s="15">
        <v>0.979884400896048</v>
      </c>
      <c r="I58" s="15">
        <v>1.5393579694828201E-3</v>
      </c>
      <c r="J58" s="15"/>
      <c r="K58" s="15">
        <v>0.88982515676757601</v>
      </c>
      <c r="L58" s="15">
        <v>7.4767307488227503E-3</v>
      </c>
      <c r="M58" s="15">
        <v>0.89028422747598901</v>
      </c>
      <c r="N58" s="15">
        <v>7.5399620553289999E-3</v>
      </c>
      <c r="O58" s="15">
        <v>0.88904103074841501</v>
      </c>
      <c r="P58" s="15">
        <v>1.25613883687262E-2</v>
      </c>
      <c r="Q58" s="15">
        <v>0.87598908897485495</v>
      </c>
      <c r="R58" s="15">
        <v>9.6473544758512702E-3</v>
      </c>
      <c r="T58" s="30" t="str">
        <f t="shared" si="18"/>
        <v/>
      </c>
      <c r="U58" s="30" t="str">
        <f t="shared" si="13"/>
        <v/>
      </c>
      <c r="V58" s="30">
        <f t="shared" si="14"/>
        <v>1</v>
      </c>
      <c r="W58" s="30" t="str">
        <f t="shared" si="15"/>
        <v/>
      </c>
      <c r="X58" s="30" t="str">
        <f t="shared" si="16"/>
        <v/>
      </c>
      <c r="Y58" s="30">
        <f t="shared" si="17"/>
        <v>1</v>
      </c>
      <c r="AA58" s="30" t="str">
        <f t="shared" si="21"/>
        <v/>
      </c>
      <c r="AB58" s="30" t="str">
        <f t="shared" si="19"/>
        <v/>
      </c>
      <c r="AC58" s="30">
        <f t="shared" si="20"/>
        <v>1</v>
      </c>
    </row>
    <row r="59" spans="1:29" x14ac:dyDescent="0.25">
      <c r="A59" s="18" t="s">
        <v>4</v>
      </c>
      <c r="B59" s="15">
        <v>0.98128908128908099</v>
      </c>
      <c r="C59" s="15">
        <v>2.7162689569014799E-3</v>
      </c>
      <c r="D59" s="15">
        <v>0.98345358345358302</v>
      </c>
      <c r="E59" s="15">
        <v>3.8431908331771499E-3</v>
      </c>
      <c r="F59" s="15">
        <v>0.99514189514189499</v>
      </c>
      <c r="G59" s="15">
        <v>2.0344671459890801E-3</v>
      </c>
      <c r="H59" s="15">
        <v>0.98100048100048098</v>
      </c>
      <c r="I59" s="15">
        <v>2.54773907039772E-3</v>
      </c>
      <c r="J59" s="15"/>
      <c r="K59" s="15">
        <v>0.94978354978354895</v>
      </c>
      <c r="L59" s="15">
        <v>1.34408438928658E-2</v>
      </c>
      <c r="M59" s="15">
        <v>0.95194805194805199</v>
      </c>
      <c r="N59" s="15">
        <v>1.71474478963968E-2</v>
      </c>
      <c r="O59" s="15">
        <v>0.952380952380952</v>
      </c>
      <c r="P59" s="15">
        <v>1.4870618214127799E-2</v>
      </c>
      <c r="Q59" s="15">
        <v>0.94329004329004296</v>
      </c>
      <c r="R59" s="15">
        <v>1.44948040448457E-2</v>
      </c>
      <c r="T59" s="30" t="str">
        <f t="shared" si="18"/>
        <v/>
      </c>
      <c r="U59" s="30" t="str">
        <f t="shared" si="13"/>
        <v/>
      </c>
      <c r="V59" s="30">
        <f t="shared" si="14"/>
        <v>1</v>
      </c>
      <c r="W59" s="30" t="str">
        <f t="shared" si="15"/>
        <v/>
      </c>
      <c r="X59" s="30" t="str">
        <f t="shared" si="16"/>
        <v/>
      </c>
      <c r="Y59" s="30">
        <f t="shared" si="17"/>
        <v>1</v>
      </c>
      <c r="AA59" s="30" t="str">
        <f t="shared" si="21"/>
        <v/>
      </c>
      <c r="AB59" s="30" t="str">
        <f t="shared" si="19"/>
        <v/>
      </c>
      <c r="AC59" s="30">
        <f t="shared" si="20"/>
        <v>1</v>
      </c>
    </row>
    <row r="60" spans="1:29" x14ac:dyDescent="0.25">
      <c r="A60" s="18" t="s">
        <v>8</v>
      </c>
      <c r="B60" s="15">
        <v>0.94873476728010497</v>
      </c>
      <c r="C60" s="15">
        <v>2.34266753530658E-3</v>
      </c>
      <c r="D60" s="15">
        <v>0.94646268283732604</v>
      </c>
      <c r="E60" s="15">
        <v>2.08233296478886E-3</v>
      </c>
      <c r="F60" s="15">
        <v>0.97324336613566298</v>
      </c>
      <c r="G60" s="15">
        <v>2.3492586981699701E-3</v>
      </c>
      <c r="H60" s="15">
        <v>0.95736353713257105</v>
      </c>
      <c r="I60" s="15">
        <v>4.3296971161169498E-3</v>
      </c>
      <c r="J60" s="15"/>
      <c r="K60" s="15">
        <v>0.91625130245334796</v>
      </c>
      <c r="L60" s="15">
        <v>1.4908848868941799E-2</v>
      </c>
      <c r="M60" s="15">
        <v>0.88884247418774198</v>
      </c>
      <c r="N60" s="15">
        <v>1.7841552921763901E-2</v>
      </c>
      <c r="O60" s="15">
        <v>0.906462063086104</v>
      </c>
      <c r="P60" s="15">
        <v>9.7245966366416598E-3</v>
      </c>
      <c r="Q60" s="15">
        <v>0.90341905844463299</v>
      </c>
      <c r="R60" s="15">
        <v>1.5639046194089599E-2</v>
      </c>
      <c r="T60" s="30" t="str">
        <f t="shared" si="18"/>
        <v/>
      </c>
      <c r="U60" s="30" t="str">
        <f t="shared" si="13"/>
        <v/>
      </c>
      <c r="V60" s="30">
        <f t="shared" si="14"/>
        <v>1</v>
      </c>
      <c r="W60" s="30">
        <f t="shared" si="15"/>
        <v>1</v>
      </c>
      <c r="X60" s="30" t="str">
        <f t="shared" si="16"/>
        <v/>
      </c>
      <c r="Y60" s="30" t="str">
        <f t="shared" si="17"/>
        <v/>
      </c>
      <c r="AA60" s="30" t="str">
        <f t="shared" si="21"/>
        <v/>
      </c>
      <c r="AB60" s="30" t="str">
        <f t="shared" si="19"/>
        <v/>
      </c>
      <c r="AC60" s="30">
        <f t="shared" si="20"/>
        <v>1</v>
      </c>
    </row>
    <row r="61" spans="1:29" x14ac:dyDescent="0.25">
      <c r="A61" s="18" t="s">
        <v>5</v>
      </c>
      <c r="B61" s="15">
        <v>0.93657262277951903</v>
      </c>
      <c r="C61" s="15">
        <v>3.50550098169977E-3</v>
      </c>
      <c r="D61" s="15">
        <v>0.91093695576454103</v>
      </c>
      <c r="E61" s="15">
        <v>6.6636669530165801E-3</v>
      </c>
      <c r="F61" s="15">
        <v>0.99164054336468099</v>
      </c>
      <c r="G61" s="15">
        <v>1.7205279045946801E-3</v>
      </c>
      <c r="H61" s="15">
        <v>0.99700452803900996</v>
      </c>
      <c r="I61" s="15">
        <v>7.7363665384687201E-4</v>
      </c>
      <c r="J61" s="15"/>
      <c r="K61" s="15">
        <v>0.82884012539184904</v>
      </c>
      <c r="L61" s="15">
        <v>1.6776286094369399E-2</v>
      </c>
      <c r="M61" s="15">
        <v>0.80470219435736701</v>
      </c>
      <c r="N61" s="15">
        <v>1.94786663108539E-2</v>
      </c>
      <c r="O61" s="15">
        <v>0.80344827586206902</v>
      </c>
      <c r="P61" s="15">
        <v>1.6231465161128E-2</v>
      </c>
      <c r="Q61" s="15">
        <v>0.81630094043887103</v>
      </c>
      <c r="R61" s="15">
        <v>1.9615799423627699E-2</v>
      </c>
      <c r="T61" s="30" t="str">
        <f t="shared" si="18"/>
        <v/>
      </c>
      <c r="U61" s="30" t="str">
        <f t="shared" si="13"/>
        <v/>
      </c>
      <c r="V61" s="30">
        <f t="shared" si="14"/>
        <v>1</v>
      </c>
      <c r="W61" s="30">
        <f t="shared" si="15"/>
        <v>1</v>
      </c>
      <c r="X61" s="30" t="str">
        <f t="shared" si="16"/>
        <v/>
      </c>
      <c r="Y61" s="30" t="str">
        <f t="shared" si="17"/>
        <v/>
      </c>
      <c r="AA61" s="30">
        <f t="shared" si="21"/>
        <v>1</v>
      </c>
      <c r="AB61" s="30" t="str">
        <f t="shared" si="19"/>
        <v/>
      </c>
      <c r="AC61" s="30" t="str">
        <f t="shared" si="20"/>
        <v/>
      </c>
    </row>
    <row r="62" spans="1:29" x14ac:dyDescent="0.25">
      <c r="A62" s="18" t="s">
        <v>11</v>
      </c>
      <c r="B62" s="15">
        <v>0.99274747474747405</v>
      </c>
      <c r="C62" s="15">
        <v>1.2035047279681701E-3</v>
      </c>
      <c r="D62" s="15">
        <v>0.99294949494949403</v>
      </c>
      <c r="E62" s="15">
        <v>1.23695107190637E-3</v>
      </c>
      <c r="F62" s="15">
        <v>0.99949494949494899</v>
      </c>
      <c r="G62" s="15">
        <v>2.5949964805384198E-4</v>
      </c>
      <c r="H62" s="15">
        <v>0.99888888888888805</v>
      </c>
      <c r="I62" s="15">
        <v>4.7854109102868602E-4</v>
      </c>
      <c r="J62" s="15"/>
      <c r="K62" s="15">
        <v>0.96436363636363598</v>
      </c>
      <c r="L62" s="15">
        <v>6.2562365578491801E-3</v>
      </c>
      <c r="M62" s="15">
        <v>0.96454545454545404</v>
      </c>
      <c r="N62" s="15">
        <v>6.3114745300762798E-3</v>
      </c>
      <c r="O62" s="15">
        <v>0.97999999999999898</v>
      </c>
      <c r="P62" s="15">
        <v>3.89956556173222E-3</v>
      </c>
      <c r="Q62" s="15">
        <v>0.969090909090909</v>
      </c>
      <c r="R62" s="15">
        <v>5.2135304648743101E-3</v>
      </c>
      <c r="T62" s="30">
        <f t="shared" si="18"/>
        <v>1</v>
      </c>
      <c r="U62" s="30" t="str">
        <f t="shared" si="13"/>
        <v/>
      </c>
      <c r="V62" s="30" t="str">
        <f t="shared" si="14"/>
        <v/>
      </c>
      <c r="W62" s="30">
        <f t="shared" si="15"/>
        <v>1</v>
      </c>
      <c r="X62" s="30" t="str">
        <f t="shared" si="16"/>
        <v/>
      </c>
      <c r="Y62" s="30" t="str">
        <f t="shared" si="17"/>
        <v/>
      </c>
      <c r="AA62" s="30" t="str">
        <f t="shared" si="21"/>
        <v/>
      </c>
      <c r="AB62" s="30" t="str">
        <f t="shared" si="19"/>
        <v/>
      </c>
      <c r="AC62" s="30">
        <f t="shared" si="20"/>
        <v>1</v>
      </c>
    </row>
    <row r="63" spans="1:29" x14ac:dyDescent="0.25">
      <c r="A63" s="18" t="s">
        <v>13</v>
      </c>
      <c r="B63" s="15">
        <v>0.95402777777777703</v>
      </c>
      <c r="C63" s="15">
        <v>1.0686870458564601E-2</v>
      </c>
      <c r="D63" s="15">
        <v>0.95984567901234497</v>
      </c>
      <c r="E63" s="15">
        <v>1.43640927487198E-2</v>
      </c>
      <c r="F63" s="15">
        <v>0.95421296296296299</v>
      </c>
      <c r="G63" s="15">
        <v>8.6640068594467101E-3</v>
      </c>
      <c r="H63" s="15">
        <v>0.95268518518518497</v>
      </c>
      <c r="I63" s="15">
        <v>3.8667254426540199E-3</v>
      </c>
      <c r="J63" s="15"/>
      <c r="K63" s="15">
        <v>0.94972222222222202</v>
      </c>
      <c r="L63" s="15">
        <v>1.3927723485246299E-2</v>
      </c>
      <c r="M63" s="15">
        <v>0.95250000000000001</v>
      </c>
      <c r="N63" s="15">
        <v>1.51357030286947E-2</v>
      </c>
      <c r="O63" s="15">
        <v>0.94694444444444403</v>
      </c>
      <c r="P63" s="15">
        <v>1.1382111804748799E-2</v>
      </c>
      <c r="Q63" s="15">
        <v>0.94194444444444403</v>
      </c>
      <c r="R63" s="15">
        <v>6.8292921905873001E-3</v>
      </c>
      <c r="T63" s="30" t="str">
        <f t="shared" si="18"/>
        <v/>
      </c>
      <c r="U63" s="30" t="str">
        <f t="shared" si="13"/>
        <v/>
      </c>
      <c r="V63" s="30">
        <f t="shared" si="14"/>
        <v>1</v>
      </c>
      <c r="W63" s="30" t="str">
        <f t="shared" si="15"/>
        <v/>
      </c>
      <c r="X63" s="30" t="str">
        <f t="shared" si="16"/>
        <v/>
      </c>
      <c r="Y63" s="30">
        <f t="shared" si="17"/>
        <v>1</v>
      </c>
      <c r="AA63" s="30" t="str">
        <f t="shared" si="21"/>
        <v/>
      </c>
      <c r="AB63" s="30" t="str">
        <f t="shared" si="19"/>
        <v/>
      </c>
      <c r="AC63" s="30">
        <f t="shared" si="20"/>
        <v>1</v>
      </c>
    </row>
    <row r="64" spans="1:29" x14ac:dyDescent="0.25">
      <c r="A64" s="18" t="s">
        <v>3</v>
      </c>
      <c r="B64" s="15">
        <v>0.79065080384868303</v>
      </c>
      <c r="C64" s="15">
        <v>2.4345736507993499E-3</v>
      </c>
      <c r="D64" s="15">
        <v>0.79049936518134301</v>
      </c>
      <c r="E64" s="15">
        <v>2.6633798790513699E-3</v>
      </c>
      <c r="F64" s="15">
        <v>0.79065080384868303</v>
      </c>
      <c r="G64" s="15">
        <v>2.4345736507993499E-3</v>
      </c>
      <c r="H64" s="15">
        <v>0.78767248456294303</v>
      </c>
      <c r="I64" s="15">
        <v>3.2404047030490301E-3</v>
      </c>
      <c r="J64" s="15"/>
      <c r="K64" s="15">
        <v>0.78828465651995006</v>
      </c>
      <c r="L64" s="15">
        <v>2.2217352606642E-2</v>
      </c>
      <c r="M64" s="15">
        <v>0.78828465651995006</v>
      </c>
      <c r="N64" s="15">
        <v>2.2217352606642E-2</v>
      </c>
      <c r="O64" s="15">
        <v>0.78828465651995006</v>
      </c>
      <c r="P64" s="15">
        <v>2.2217352606642E-2</v>
      </c>
      <c r="Q64" s="15">
        <v>0.78283422459893004</v>
      </c>
      <c r="R64" s="15">
        <v>2.47889788413285E-2</v>
      </c>
      <c r="T64" s="30" t="str">
        <f t="shared" si="18"/>
        <v/>
      </c>
      <c r="U64" s="30" t="str">
        <f t="shared" si="13"/>
        <v/>
      </c>
      <c r="V64" s="30">
        <f t="shared" si="14"/>
        <v>1</v>
      </c>
      <c r="W64" s="30" t="str">
        <f t="shared" si="15"/>
        <v/>
      </c>
      <c r="X64" s="30" t="str">
        <f t="shared" si="16"/>
        <v/>
      </c>
      <c r="Y64" s="30">
        <f t="shared" si="17"/>
        <v>1</v>
      </c>
      <c r="AA64" s="30" t="str">
        <f t="shared" si="21"/>
        <v/>
      </c>
      <c r="AB64" s="30" t="str">
        <f t="shared" si="19"/>
        <v/>
      </c>
      <c r="AC64" s="30">
        <f t="shared" si="20"/>
        <v>1</v>
      </c>
    </row>
    <row r="65" spans="1:33" x14ac:dyDescent="0.25">
      <c r="A65" s="18" t="s">
        <v>14</v>
      </c>
      <c r="B65" s="15">
        <v>0.99046546546546499</v>
      </c>
      <c r="C65" s="15">
        <v>9.6201612490338505E-4</v>
      </c>
      <c r="D65" s="15">
        <v>0.98861861861861799</v>
      </c>
      <c r="E65" s="15">
        <v>1.33084203040003E-3</v>
      </c>
      <c r="F65" s="15">
        <v>0.994534534534534</v>
      </c>
      <c r="G65" s="15">
        <v>1.3927589940306601E-3</v>
      </c>
      <c r="H65" s="15">
        <v>0.99481981981981904</v>
      </c>
      <c r="I65" s="15">
        <v>9.7629675691347903E-4</v>
      </c>
      <c r="J65" s="15"/>
      <c r="K65" s="15">
        <v>0.97378378378378305</v>
      </c>
      <c r="L65" s="15">
        <v>7.5045639875215399E-3</v>
      </c>
      <c r="M65" s="15">
        <v>0.96783783783783695</v>
      </c>
      <c r="N65" s="15">
        <v>7.9212707512177401E-3</v>
      </c>
      <c r="O65" s="15">
        <v>0.96175675675675598</v>
      </c>
      <c r="P65" s="15">
        <v>7.4275168019790703E-3</v>
      </c>
      <c r="Q65" s="15">
        <v>0.95378378378378303</v>
      </c>
      <c r="R65" s="15">
        <v>1.01085738037285E-2</v>
      </c>
      <c r="T65" s="30" t="str">
        <f t="shared" si="18"/>
        <v/>
      </c>
      <c r="U65" s="30" t="str">
        <f t="shared" si="13"/>
        <v/>
      </c>
      <c r="V65" s="30">
        <f t="shared" si="14"/>
        <v>1</v>
      </c>
      <c r="W65" s="30" t="str">
        <f t="shared" si="15"/>
        <v/>
      </c>
      <c r="X65" s="30" t="str">
        <f t="shared" si="16"/>
        <v/>
      </c>
      <c r="Y65" s="30">
        <f t="shared" si="17"/>
        <v>1</v>
      </c>
      <c r="AA65" s="30" t="str">
        <f t="shared" si="21"/>
        <v/>
      </c>
      <c r="AB65" s="30" t="str">
        <f t="shared" si="19"/>
        <v/>
      </c>
      <c r="AC65" s="30">
        <f t="shared" si="20"/>
        <v>1</v>
      </c>
    </row>
    <row r="66" spans="1:33" x14ac:dyDescent="0.25">
      <c r="A66" s="4"/>
      <c r="B66" s="15"/>
      <c r="C66" s="15"/>
      <c r="D66" s="15"/>
      <c r="E66" s="15"/>
      <c r="F66" s="15"/>
      <c r="G66" s="15"/>
      <c r="H66" s="15"/>
      <c r="I66" s="15"/>
      <c r="J66" s="15"/>
      <c r="K66" s="32"/>
      <c r="L66" s="32"/>
      <c r="M66" s="15"/>
      <c r="N66" s="15"/>
      <c r="O66" s="15"/>
      <c r="P66" s="15"/>
      <c r="Q66" s="15"/>
      <c r="R66" s="15"/>
    </row>
    <row r="67" spans="1:33" x14ac:dyDescent="0.25">
      <c r="A67" s="6" t="s">
        <v>0</v>
      </c>
      <c r="B67" s="16">
        <f>SUM(B49:B65)/COUNT(B49:B65)</f>
        <v>0.90686124587230388</v>
      </c>
      <c r="C67" s="16">
        <f>SUM(C49:C65)/COUNT(C49:C65)</f>
        <v>3.49103600664994E-3</v>
      </c>
      <c r="D67" s="16">
        <f t="shared" ref="D67:I67" si="22">AVERAGE(D49:D65)</f>
        <v>0.90589120383254651</v>
      </c>
      <c r="E67" s="16">
        <f t="shared" si="22"/>
        <v>3.9792379491870571E-3</v>
      </c>
      <c r="F67" s="16">
        <f t="shared" si="22"/>
        <v>0.92640652467633711</v>
      </c>
      <c r="G67" s="16">
        <f t="shared" si="22"/>
        <v>3.2583388943621091E-3</v>
      </c>
      <c r="H67" s="32">
        <f t="shared" si="22"/>
        <v>0.92707278039417662</v>
      </c>
      <c r="I67" s="32">
        <f t="shared" si="22"/>
        <v>4.9642811549980405E-3</v>
      </c>
      <c r="J67" s="15"/>
      <c r="K67" s="32">
        <f>SUM(K49:K65)/COUNT(K49:K65)</f>
        <v>0.87063710606407962</v>
      </c>
      <c r="L67" s="32">
        <f>SUM(L49:L65)/COUNT(L49:L65)</f>
        <v>1.1789883471275377E-2</v>
      </c>
      <c r="M67" s="16">
        <f t="shared" ref="M67:R67" si="23">AVERAGE(M49:M65)</f>
        <v>0.86751395460149827</v>
      </c>
      <c r="N67" s="16">
        <f t="shared" si="23"/>
        <v>1.247253153908706E-2</v>
      </c>
      <c r="O67" s="16">
        <f t="shared" si="23"/>
        <v>0.8700407836670101</v>
      </c>
      <c r="P67" s="16">
        <f t="shared" si="23"/>
        <v>1.0688612460108562E-2</v>
      </c>
      <c r="Q67" s="32">
        <f t="shared" si="23"/>
        <v>0.86822770509184866</v>
      </c>
      <c r="R67" s="32">
        <f t="shared" si="23"/>
        <v>1.4403606467277279E-2</v>
      </c>
      <c r="T67" s="30">
        <f>COUNT(T49:T65)</f>
        <v>5</v>
      </c>
      <c r="U67" s="30">
        <f t="shared" ref="U67:V67" si="24">COUNT(U49:U65)</f>
        <v>0</v>
      </c>
      <c r="V67" s="30">
        <f t="shared" si="24"/>
        <v>12</v>
      </c>
      <c r="W67" s="30">
        <f>COUNT(W49:W65)</f>
        <v>6</v>
      </c>
      <c r="X67" s="30">
        <f t="shared" ref="X67:AB67" si="25">COUNT(X49:X65)</f>
        <v>0</v>
      </c>
      <c r="Y67" s="30">
        <f t="shared" si="25"/>
        <v>11</v>
      </c>
      <c r="Z67" s="30"/>
      <c r="AA67" s="30">
        <f>COUNT(AA49:AA65)</f>
        <v>5</v>
      </c>
      <c r="AB67" s="30">
        <f t="shared" si="25"/>
        <v>0</v>
      </c>
      <c r="AC67" s="30">
        <f>COUNT(AC49:AC65)</f>
        <v>12</v>
      </c>
      <c r="AE67" s="30"/>
      <c r="AF67" s="30"/>
      <c r="AG67" s="30"/>
    </row>
    <row r="69" spans="1:33" x14ac:dyDescent="0.25">
      <c r="A69" s="7"/>
      <c r="B69" s="7"/>
      <c r="C69" s="7"/>
      <c r="J69" s="15"/>
      <c r="T69" s="12"/>
      <c r="U69" s="12"/>
      <c r="V69" s="12"/>
      <c r="W69" s="12"/>
      <c r="X69" s="12"/>
      <c r="Y69" s="12"/>
    </row>
    <row r="70" spans="1:33" x14ac:dyDescent="0.25">
      <c r="A70"/>
      <c r="B70" s="15"/>
      <c r="C70" s="19"/>
      <c r="J70" s="35"/>
      <c r="U70" s="12"/>
      <c r="V70" s="12"/>
      <c r="W70" s="12"/>
      <c r="X70" s="12"/>
      <c r="Y70" s="12"/>
    </row>
    <row r="71" spans="1:33" x14ac:dyDescent="0.25">
      <c r="A71"/>
      <c r="B71" s="16"/>
      <c r="C71" s="16"/>
      <c r="K71" s="1"/>
      <c r="L71" s="1"/>
      <c r="M71" s="1" t="s">
        <v>65</v>
      </c>
      <c r="N71" s="1"/>
      <c r="O71" s="1" t="s">
        <v>2</v>
      </c>
      <c r="P71" s="1"/>
      <c r="Q71" s="46" t="s">
        <v>98</v>
      </c>
      <c r="R71" s="46"/>
      <c r="S71" s="46"/>
      <c r="T71" s="31"/>
      <c r="U71" s="12"/>
      <c r="V71" s="12"/>
      <c r="W71" s="12"/>
      <c r="X71" s="12"/>
      <c r="Y71" s="12"/>
    </row>
    <row r="72" spans="1:33" ht="45" x14ac:dyDescent="0.25">
      <c r="A72"/>
      <c r="B72" s="16"/>
      <c r="C72" s="16"/>
      <c r="K72" s="1"/>
      <c r="L72" s="1"/>
      <c r="M72" s="1" t="s">
        <v>1</v>
      </c>
      <c r="N72" s="1" t="s">
        <v>77</v>
      </c>
      <c r="O72" s="1" t="s">
        <v>1</v>
      </c>
      <c r="P72" s="1" t="s">
        <v>77</v>
      </c>
      <c r="Q72" s="31" t="s">
        <v>89</v>
      </c>
      <c r="R72" s="31" t="s">
        <v>90</v>
      </c>
      <c r="S72" s="31" t="s">
        <v>91</v>
      </c>
      <c r="T72" s="37" t="s">
        <v>110</v>
      </c>
      <c r="U72" s="12"/>
      <c r="V72" s="12"/>
      <c r="W72" s="12"/>
      <c r="X72" s="12"/>
      <c r="Y72" s="12"/>
    </row>
    <row r="73" spans="1:33" x14ac:dyDescent="0.25">
      <c r="A73"/>
      <c r="B73" s="16"/>
      <c r="C73" s="16"/>
      <c r="K73" s="46" t="s">
        <v>84</v>
      </c>
      <c r="L73" s="1" t="s">
        <v>80</v>
      </c>
      <c r="M73" s="2">
        <v>0.86870754412173956</v>
      </c>
      <c r="N73" s="2">
        <v>1.0109476255545652E-2</v>
      </c>
      <c r="O73" s="2">
        <v>0.77923016045399351</v>
      </c>
      <c r="P73" s="2">
        <v>5.7024484978946119E-2</v>
      </c>
      <c r="Q73" s="31">
        <v>11</v>
      </c>
      <c r="R73" s="31">
        <v>0</v>
      </c>
      <c r="S73" s="31">
        <v>29</v>
      </c>
      <c r="T73" s="31">
        <v>8.0000000000000002E-3</v>
      </c>
    </row>
    <row r="74" spans="1:33" x14ac:dyDescent="0.25">
      <c r="A74"/>
      <c r="K74" s="46"/>
      <c r="L74" s="1" t="s">
        <v>63</v>
      </c>
      <c r="M74" s="2">
        <v>0.86838894268690692</v>
      </c>
      <c r="N74" s="2">
        <v>1.0843893926802992E-2</v>
      </c>
      <c r="O74" s="2">
        <v>0.77667823080647991</v>
      </c>
      <c r="P74" s="2">
        <v>5.9445260889201303E-2</v>
      </c>
      <c r="Q74" s="31">
        <v>15</v>
      </c>
      <c r="R74" s="31">
        <v>0</v>
      </c>
      <c r="S74" s="31">
        <v>25</v>
      </c>
      <c r="T74" s="31">
        <v>9.6000000000000002E-2</v>
      </c>
    </row>
    <row r="75" spans="1:33" x14ac:dyDescent="0.25">
      <c r="A75"/>
      <c r="B75" s="7"/>
      <c r="K75" s="46"/>
      <c r="L75" s="1" t="s">
        <v>64</v>
      </c>
      <c r="M75" s="2">
        <v>0.87266750000000004</v>
      </c>
      <c r="N75" s="2">
        <v>1.3405000000000004E-2</v>
      </c>
      <c r="O75" s="2">
        <v>0.76698000000000011</v>
      </c>
      <c r="P75" s="2">
        <v>5.7415000000000015E-2</v>
      </c>
      <c r="Q75" s="31">
        <v>19</v>
      </c>
      <c r="R75" s="31">
        <v>0</v>
      </c>
      <c r="S75" s="31">
        <v>21</v>
      </c>
      <c r="T75" s="31">
        <v>0.97899999999999998</v>
      </c>
    </row>
    <row r="76" spans="1:33" x14ac:dyDescent="0.25">
      <c r="A76"/>
      <c r="B76" s="15"/>
      <c r="C76" s="19"/>
      <c r="K76" s="46"/>
      <c r="L76" s="38" t="s">
        <v>82</v>
      </c>
      <c r="M76" s="2">
        <v>0.88149558529004735</v>
      </c>
      <c r="N76" s="2">
        <v>1.5209280592204458E-2</v>
      </c>
      <c r="O76" s="2">
        <v>0.76226959623819046</v>
      </c>
      <c r="P76" s="2">
        <v>6.0954988411405973E-2</v>
      </c>
      <c r="Q76" s="36" t="s">
        <v>93</v>
      </c>
      <c r="R76" s="36" t="s">
        <v>93</v>
      </c>
      <c r="S76" s="36" t="s">
        <v>93</v>
      </c>
      <c r="T76" s="36" t="s">
        <v>93</v>
      </c>
    </row>
    <row r="77" spans="1:33" x14ac:dyDescent="0.25">
      <c r="A77"/>
      <c r="B77" s="16"/>
      <c r="C77" s="16"/>
      <c r="K77" s="17"/>
      <c r="L77" s="38"/>
      <c r="M77" s="31"/>
      <c r="N77" s="31"/>
      <c r="O77" s="31"/>
      <c r="P77" s="31"/>
      <c r="Q77" s="29"/>
      <c r="R77" s="29"/>
      <c r="S77" s="31"/>
      <c r="T77" s="31"/>
    </row>
    <row r="78" spans="1:33" x14ac:dyDescent="0.25">
      <c r="A78"/>
      <c r="B78" s="16"/>
      <c r="C78" s="16"/>
      <c r="K78" s="46" t="s">
        <v>85</v>
      </c>
      <c r="L78" s="1" t="s">
        <v>80</v>
      </c>
      <c r="M78" s="32">
        <v>0.90686124587230388</v>
      </c>
      <c r="N78" s="32">
        <v>3.49103600664994E-3</v>
      </c>
      <c r="O78" s="32">
        <v>0.87063710606407962</v>
      </c>
      <c r="P78" s="32">
        <v>1.1789883471275377E-2</v>
      </c>
      <c r="Q78" s="31">
        <v>5</v>
      </c>
      <c r="R78" s="31">
        <v>0</v>
      </c>
      <c r="S78" s="2">
        <v>12</v>
      </c>
      <c r="T78" s="31">
        <v>0.14499999999999999</v>
      </c>
    </row>
    <row r="79" spans="1:33" x14ac:dyDescent="0.25">
      <c r="A79"/>
      <c r="K79" s="46"/>
      <c r="L79" s="1" t="s">
        <v>63</v>
      </c>
      <c r="M79" s="32">
        <v>0.90589120383254651</v>
      </c>
      <c r="N79" s="32">
        <v>3.9792379491870571E-3</v>
      </c>
      <c r="O79" s="32">
        <v>0.86751395460149827</v>
      </c>
      <c r="P79" s="32">
        <v>1.247253153908706E-2</v>
      </c>
      <c r="Q79" s="31">
        <v>6</v>
      </c>
      <c r="R79" s="31">
        <v>0</v>
      </c>
      <c r="S79" s="31">
        <v>11</v>
      </c>
      <c r="T79" s="31">
        <v>0.71199999999999997</v>
      </c>
    </row>
    <row r="80" spans="1:33" x14ac:dyDescent="0.25">
      <c r="A80"/>
      <c r="K80" s="46"/>
      <c r="L80" s="1" t="s">
        <v>64</v>
      </c>
      <c r="M80" s="32">
        <v>0.92640652467633711</v>
      </c>
      <c r="N80" s="32">
        <v>3.2583388943621091E-3</v>
      </c>
      <c r="O80" s="32">
        <v>0.8700407836670101</v>
      </c>
      <c r="P80" s="32">
        <v>1.0688612460108562E-2</v>
      </c>
      <c r="Q80" s="31">
        <v>5</v>
      </c>
      <c r="R80" s="31">
        <v>0</v>
      </c>
      <c r="S80" s="31">
        <v>12</v>
      </c>
      <c r="T80" s="31">
        <v>0.14499999999999999</v>
      </c>
    </row>
    <row r="81" spans="1:23" x14ac:dyDescent="0.25">
      <c r="A81"/>
      <c r="K81" s="46"/>
      <c r="L81" s="38" t="s">
        <v>82</v>
      </c>
      <c r="M81" s="32">
        <v>0.92707278039417662</v>
      </c>
      <c r="N81" s="32">
        <v>4.9642811549980405E-3</v>
      </c>
      <c r="O81" s="32">
        <v>0.86822770509184866</v>
      </c>
      <c r="P81" s="32">
        <v>1.4403606467277279E-2</v>
      </c>
      <c r="Q81" s="36" t="s">
        <v>93</v>
      </c>
      <c r="R81" s="36" t="s">
        <v>93</v>
      </c>
      <c r="S81" s="36" t="s">
        <v>93</v>
      </c>
      <c r="T81" s="36" t="s">
        <v>93</v>
      </c>
    </row>
    <row r="82" spans="1:23" x14ac:dyDescent="0.25">
      <c r="A82"/>
      <c r="K82" s="17"/>
      <c r="L82" s="38"/>
      <c r="Q82" s="29"/>
      <c r="R82" s="29"/>
      <c r="S82" s="30"/>
    </row>
    <row r="83" spans="1:23" x14ac:dyDescent="0.25">
      <c r="A83"/>
      <c r="G83" s="1"/>
      <c r="H83" s="31"/>
      <c r="I83" s="31"/>
      <c r="J83" s="31"/>
      <c r="K83" s="31"/>
      <c r="L83" s="31"/>
      <c r="W83" s="30">
        <v>0</v>
      </c>
    </row>
    <row r="84" spans="1:23" x14ac:dyDescent="0.25">
      <c r="A84"/>
    </row>
    <row r="85" spans="1:23" x14ac:dyDescent="0.25">
      <c r="A85"/>
      <c r="S85" s="12"/>
    </row>
    <row r="86" spans="1:23" x14ac:dyDescent="0.25">
      <c r="S86" s="12"/>
    </row>
    <row r="87" spans="1:23" x14ac:dyDescent="0.25">
      <c r="S87" s="12"/>
    </row>
    <row r="88" spans="1:23" x14ac:dyDescent="0.25">
      <c r="S88" s="12"/>
    </row>
  </sheetData>
  <mergeCells count="3">
    <mergeCell ref="K73:K76"/>
    <mergeCell ref="K78:K81"/>
    <mergeCell ref="Q71:S7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413E-E8DB-4B39-B97A-2D8F032EFFDA}">
  <dimension ref="A1:P65"/>
  <sheetViews>
    <sheetView topLeftCell="A17" zoomScale="85" zoomScaleNormal="85" workbookViewId="0">
      <selection activeCell="I3" sqref="I3"/>
    </sheetView>
  </sheetViews>
  <sheetFormatPr defaultRowHeight="15" x14ac:dyDescent="0.25"/>
  <cols>
    <col min="1" max="1" width="9.140625" style="9"/>
    <col min="2" max="2" width="9.42578125" style="8" customWidth="1"/>
    <col min="3" max="3" width="16.7109375" style="8" customWidth="1"/>
    <col min="4" max="4" width="22.7109375" style="8" customWidth="1"/>
    <col min="5" max="6" width="16.7109375" style="8" customWidth="1"/>
    <col min="7" max="7" width="9.140625" style="8"/>
    <col min="8" max="8" width="14.7109375" style="8" customWidth="1"/>
    <col min="9" max="10" width="9.140625" style="8"/>
    <col min="11" max="13" width="13.42578125" style="8" customWidth="1"/>
    <col min="14" max="14" width="21" style="8" customWidth="1"/>
    <col min="15" max="15" width="20.42578125" style="8" customWidth="1"/>
    <col min="16" max="16" width="25" style="8" customWidth="1"/>
    <col min="17" max="17" width="13.42578125" style="8" customWidth="1"/>
    <col min="18" max="16384" width="9.140625" style="8"/>
  </cols>
  <sheetData>
    <row r="1" spans="1:16" x14ac:dyDescent="0.25">
      <c r="A1" t="s">
        <v>74</v>
      </c>
      <c r="B1" t="s">
        <v>66</v>
      </c>
      <c r="C1" t="s">
        <v>78</v>
      </c>
      <c r="D1" t="s">
        <v>82</v>
      </c>
      <c r="E1" t="s">
        <v>75</v>
      </c>
      <c r="F1" t="s">
        <v>83</v>
      </c>
      <c r="H1" s="8" t="s">
        <v>116</v>
      </c>
      <c r="I1" s="8" t="s">
        <v>114</v>
      </c>
      <c r="J1" s="8" t="s">
        <v>115</v>
      </c>
      <c r="K1" s="28"/>
    </row>
    <row r="2" spans="1:16" s="14" customFormat="1" x14ac:dyDescent="0.25">
      <c r="A2" t="s">
        <v>21</v>
      </c>
      <c r="B2">
        <v>106</v>
      </c>
      <c r="C2">
        <v>3.5</v>
      </c>
      <c r="D2">
        <v>3</v>
      </c>
      <c r="E2" s="10">
        <f>C2/B2*100</f>
        <v>3.3018867924528301</v>
      </c>
      <c r="F2" s="10">
        <f>D2/B2*100</f>
        <v>2.8301886792452833</v>
      </c>
      <c r="H2" s="28" t="s">
        <v>111</v>
      </c>
      <c r="I2" s="33">
        <v>514.04999999999995</v>
      </c>
      <c r="J2" s="33">
        <v>6399.0588235294117</v>
      </c>
      <c r="K2" s="33"/>
      <c r="L2" s="28"/>
      <c r="M2" s="22"/>
    </row>
    <row r="3" spans="1:16" x14ac:dyDescent="0.25">
      <c r="A3" t="s">
        <v>22</v>
      </c>
      <c r="B3">
        <v>690</v>
      </c>
      <c r="C3">
        <v>8.3000000000000007</v>
      </c>
      <c r="D3">
        <v>11.6</v>
      </c>
      <c r="E3" s="10">
        <f t="shared" ref="E3:E41" si="0">C3/B3*100</f>
        <v>1.2028985507246377</v>
      </c>
      <c r="F3" s="10">
        <f t="shared" ref="F3:F41" si="1">D3/B3*100</f>
        <v>1.6811594202898552</v>
      </c>
      <c r="H3" s="8" t="s">
        <v>62</v>
      </c>
      <c r="I3" s="33">
        <f>0.05*I2</f>
        <v>25.702500000000001</v>
      </c>
      <c r="J3" s="33">
        <f>0.02*J2</f>
        <v>127.98117647058824</v>
      </c>
      <c r="K3" s="33"/>
      <c r="L3" s="33"/>
      <c r="M3" s="33"/>
    </row>
    <row r="4" spans="1:16" x14ac:dyDescent="0.25">
      <c r="A4" t="s">
        <v>69</v>
      </c>
      <c r="B4">
        <v>205</v>
      </c>
      <c r="C4">
        <v>12.6</v>
      </c>
      <c r="D4">
        <v>10.199999999999999</v>
      </c>
      <c r="E4" s="10">
        <f t="shared" si="0"/>
        <v>6.1463414634146343</v>
      </c>
      <c r="F4" s="10">
        <f t="shared" si="1"/>
        <v>4.975609756097561</v>
      </c>
      <c r="H4" s="28" t="s">
        <v>112</v>
      </c>
      <c r="I4" s="33">
        <v>15.592500000000005</v>
      </c>
      <c r="J4" s="33">
        <v>75.441176470588218</v>
      </c>
      <c r="L4" s="33"/>
      <c r="M4" s="33"/>
    </row>
    <row r="5" spans="1:16" x14ac:dyDescent="0.25">
      <c r="A5" t="s">
        <v>70</v>
      </c>
      <c r="B5">
        <v>625</v>
      </c>
      <c r="C5">
        <v>12.6</v>
      </c>
      <c r="D5">
        <v>15</v>
      </c>
      <c r="E5" s="10">
        <f t="shared" si="0"/>
        <v>2.016</v>
      </c>
      <c r="F5" s="10">
        <f t="shared" si="1"/>
        <v>2.4</v>
      </c>
      <c r="H5" s="28" t="s">
        <v>113</v>
      </c>
      <c r="I5" s="33">
        <v>15.097499999999997</v>
      </c>
      <c r="J5" s="33">
        <v>79.776470588235313</v>
      </c>
    </row>
    <row r="6" spans="1:16" x14ac:dyDescent="0.25">
      <c r="A6" t="s">
        <v>23</v>
      </c>
      <c r="B6">
        <v>539</v>
      </c>
      <c r="C6">
        <v>19.399999999999999</v>
      </c>
      <c r="D6">
        <v>13.2</v>
      </c>
      <c r="E6" s="10">
        <f t="shared" si="0"/>
        <v>3.5992578849721708</v>
      </c>
      <c r="F6" s="10">
        <f t="shared" si="1"/>
        <v>2.4489795918367347</v>
      </c>
    </row>
    <row r="7" spans="1:16" x14ac:dyDescent="0.25">
      <c r="A7" t="s">
        <v>71</v>
      </c>
      <c r="B7">
        <v>286</v>
      </c>
      <c r="C7">
        <v>5.7</v>
      </c>
      <c r="D7">
        <v>6.2</v>
      </c>
      <c r="E7" s="10">
        <f t="shared" si="0"/>
        <v>1.9930069930069929</v>
      </c>
      <c r="F7" s="10">
        <f t="shared" si="1"/>
        <v>2.1678321678321679</v>
      </c>
    </row>
    <row r="8" spans="1:16" x14ac:dyDescent="0.25">
      <c r="A8" t="s">
        <v>24</v>
      </c>
      <c r="B8">
        <v>345</v>
      </c>
      <c r="C8">
        <v>13.7</v>
      </c>
      <c r="D8">
        <v>9.6</v>
      </c>
      <c r="E8" s="10">
        <f t="shared" si="0"/>
        <v>3.9710144927536231</v>
      </c>
      <c r="F8" s="10">
        <f t="shared" si="1"/>
        <v>2.7826086956521738</v>
      </c>
    </row>
    <row r="9" spans="1:16" x14ac:dyDescent="0.25">
      <c r="A9" t="s">
        <v>25</v>
      </c>
      <c r="B9">
        <v>1728</v>
      </c>
      <c r="C9">
        <v>36</v>
      </c>
      <c r="D9">
        <v>29.2</v>
      </c>
      <c r="E9" s="10">
        <f t="shared" si="0"/>
        <v>2.083333333333333</v>
      </c>
      <c r="F9" s="10">
        <f t="shared" si="1"/>
        <v>1.6898148148148149</v>
      </c>
    </row>
    <row r="10" spans="1:16" x14ac:dyDescent="0.25">
      <c r="A10" t="s">
        <v>26</v>
      </c>
      <c r="B10">
        <v>297</v>
      </c>
      <c r="C10">
        <v>7.2</v>
      </c>
      <c r="D10">
        <v>11.4</v>
      </c>
      <c r="E10" s="10">
        <f t="shared" si="0"/>
        <v>2.4242424242424243</v>
      </c>
      <c r="F10" s="10">
        <f t="shared" si="1"/>
        <v>3.8383838383838387</v>
      </c>
    </row>
    <row r="11" spans="1:16" x14ac:dyDescent="0.25">
      <c r="A11" t="s">
        <v>27</v>
      </c>
      <c r="B11">
        <v>1473</v>
      </c>
      <c r="C11">
        <v>34</v>
      </c>
      <c r="D11">
        <v>52.3</v>
      </c>
      <c r="E11" s="10">
        <f t="shared" si="0"/>
        <v>2.3082145281737949</v>
      </c>
      <c r="F11" s="10">
        <f t="shared" si="1"/>
        <v>3.5505770536320433</v>
      </c>
    </row>
    <row r="12" spans="1:16" x14ac:dyDescent="0.25">
      <c r="A12" t="s">
        <v>55</v>
      </c>
      <c r="B12">
        <v>125</v>
      </c>
      <c r="C12">
        <v>9.1</v>
      </c>
      <c r="D12">
        <v>12.2</v>
      </c>
      <c r="E12" s="10">
        <f t="shared" si="0"/>
        <v>7.28</v>
      </c>
      <c r="F12" s="10">
        <f t="shared" si="1"/>
        <v>9.76</v>
      </c>
    </row>
    <row r="13" spans="1:16" x14ac:dyDescent="0.25">
      <c r="A13" t="s">
        <v>28</v>
      </c>
      <c r="B13">
        <v>366</v>
      </c>
      <c r="C13">
        <v>11.8</v>
      </c>
      <c r="D13">
        <v>11.6</v>
      </c>
      <c r="E13" s="10">
        <f t="shared" si="0"/>
        <v>3.224043715846995</v>
      </c>
      <c r="F13" s="10">
        <f t="shared" si="1"/>
        <v>3.1693989071038251</v>
      </c>
    </row>
    <row r="14" spans="1:16" x14ac:dyDescent="0.25">
      <c r="A14" t="s">
        <v>29</v>
      </c>
      <c r="B14">
        <v>336</v>
      </c>
      <c r="C14">
        <v>14.8</v>
      </c>
      <c r="D14">
        <v>14.8</v>
      </c>
      <c r="E14" s="10">
        <f t="shared" si="0"/>
        <v>4.4047619047619051</v>
      </c>
      <c r="F14" s="10">
        <f t="shared" si="1"/>
        <v>4.4047619047619051</v>
      </c>
    </row>
    <row r="15" spans="1:16" x14ac:dyDescent="0.25">
      <c r="A15" t="s">
        <v>30</v>
      </c>
      <c r="B15">
        <v>1066</v>
      </c>
      <c r="C15">
        <v>5.5</v>
      </c>
      <c r="D15">
        <v>8</v>
      </c>
      <c r="E15" s="10">
        <f t="shared" si="0"/>
        <v>0.51594746716697937</v>
      </c>
      <c r="F15" s="10">
        <f t="shared" si="1"/>
        <v>0.75046904315196994</v>
      </c>
      <c r="L15" s="10"/>
      <c r="M15" s="10"/>
      <c r="N15" s="10"/>
      <c r="O15" s="10"/>
      <c r="P15" s="10"/>
    </row>
    <row r="16" spans="1:16" x14ac:dyDescent="0.25">
      <c r="A16" t="s">
        <v>31</v>
      </c>
      <c r="B16">
        <v>1000</v>
      </c>
      <c r="C16">
        <v>27.8</v>
      </c>
      <c r="D16">
        <v>29.3</v>
      </c>
      <c r="E16" s="10">
        <f t="shared" si="0"/>
        <v>2.7800000000000002</v>
      </c>
      <c r="F16" s="10">
        <f t="shared" si="1"/>
        <v>2.93</v>
      </c>
      <c r="L16" s="10"/>
      <c r="M16" s="10"/>
      <c r="N16" s="10"/>
      <c r="O16" s="10"/>
      <c r="P16" s="10"/>
    </row>
    <row r="17" spans="1:16" x14ac:dyDescent="0.25">
      <c r="A17" t="s">
        <v>32</v>
      </c>
      <c r="B17">
        <v>214</v>
      </c>
      <c r="C17">
        <v>12.4</v>
      </c>
      <c r="D17">
        <v>11.5</v>
      </c>
      <c r="E17" s="10">
        <f t="shared" si="0"/>
        <v>5.7943925233644862</v>
      </c>
      <c r="F17" s="10">
        <f t="shared" si="1"/>
        <v>5.3738317757009346</v>
      </c>
      <c r="L17" s="10"/>
      <c r="M17" s="10"/>
      <c r="N17" s="10"/>
      <c r="O17" s="10"/>
      <c r="P17" s="10"/>
    </row>
    <row r="18" spans="1:16" x14ac:dyDescent="0.25">
      <c r="A18" t="s">
        <v>33</v>
      </c>
      <c r="B18">
        <v>306</v>
      </c>
      <c r="C18">
        <v>4.5999999999999996</v>
      </c>
      <c r="D18">
        <v>6.4</v>
      </c>
      <c r="E18" s="10">
        <f t="shared" si="0"/>
        <v>1.5032679738562089</v>
      </c>
      <c r="F18" s="10">
        <f t="shared" si="1"/>
        <v>2.0915032679738563</v>
      </c>
      <c r="L18" s="10"/>
      <c r="M18" s="10"/>
      <c r="N18" s="10"/>
      <c r="O18" s="10"/>
      <c r="P18" s="10"/>
    </row>
    <row r="19" spans="1:16" x14ac:dyDescent="0.25">
      <c r="A19" t="s">
        <v>34</v>
      </c>
      <c r="B19">
        <v>133</v>
      </c>
      <c r="C19">
        <v>8.1999999999999993</v>
      </c>
      <c r="D19">
        <v>6.2</v>
      </c>
      <c r="E19" s="10">
        <f t="shared" si="0"/>
        <v>6.1654135338345855</v>
      </c>
      <c r="F19" s="10">
        <f t="shared" si="1"/>
        <v>4.6616541353383463</v>
      </c>
    </row>
    <row r="20" spans="1:16" x14ac:dyDescent="0.25">
      <c r="A20" t="s">
        <v>35</v>
      </c>
      <c r="B20">
        <v>270</v>
      </c>
      <c r="C20">
        <v>6.2</v>
      </c>
      <c r="D20">
        <v>8.4</v>
      </c>
      <c r="E20" s="10">
        <f t="shared" si="0"/>
        <v>2.2962962962962963</v>
      </c>
      <c r="F20" s="10">
        <f t="shared" si="1"/>
        <v>3.1111111111111112</v>
      </c>
    </row>
    <row r="21" spans="1:16" x14ac:dyDescent="0.25">
      <c r="A21" t="s">
        <v>36</v>
      </c>
      <c r="B21">
        <v>155</v>
      </c>
      <c r="C21">
        <v>5</v>
      </c>
      <c r="D21">
        <v>4.9000000000000004</v>
      </c>
      <c r="E21" s="10">
        <f t="shared" si="0"/>
        <v>3.225806451612903</v>
      </c>
      <c r="F21" s="10">
        <f t="shared" si="1"/>
        <v>3.1612903225806455</v>
      </c>
    </row>
    <row r="22" spans="1:16" x14ac:dyDescent="0.25">
      <c r="A22" t="s">
        <v>37</v>
      </c>
      <c r="B22">
        <v>435</v>
      </c>
      <c r="C22">
        <v>6.1</v>
      </c>
      <c r="D22">
        <v>6.4</v>
      </c>
      <c r="E22" s="10">
        <f t="shared" si="0"/>
        <v>1.4022988505747125</v>
      </c>
      <c r="F22" s="10">
        <f t="shared" si="1"/>
        <v>1.4712643678160922</v>
      </c>
    </row>
    <row r="23" spans="1:16" x14ac:dyDescent="0.25">
      <c r="A23" t="s">
        <v>38</v>
      </c>
      <c r="B23">
        <v>150</v>
      </c>
      <c r="C23">
        <v>5.6</v>
      </c>
      <c r="D23">
        <v>6</v>
      </c>
      <c r="E23" s="10">
        <f t="shared" si="0"/>
        <v>3.7333333333333329</v>
      </c>
      <c r="F23" s="10">
        <f t="shared" si="1"/>
        <v>4</v>
      </c>
    </row>
    <row r="24" spans="1:16" x14ac:dyDescent="0.25">
      <c r="A24" t="s">
        <v>39</v>
      </c>
      <c r="B24">
        <v>500</v>
      </c>
      <c r="C24">
        <v>13.9</v>
      </c>
      <c r="D24">
        <v>20.2</v>
      </c>
      <c r="E24" s="10">
        <f t="shared" si="0"/>
        <v>2.7800000000000002</v>
      </c>
      <c r="F24" s="10">
        <f t="shared" si="1"/>
        <v>4.04</v>
      </c>
    </row>
    <row r="25" spans="1:16" x14ac:dyDescent="0.25">
      <c r="A25" t="s">
        <v>72</v>
      </c>
      <c r="B25">
        <v>148</v>
      </c>
      <c r="C25">
        <v>5.8</v>
      </c>
      <c r="D25">
        <v>6.8</v>
      </c>
      <c r="E25" s="10">
        <f t="shared" si="0"/>
        <v>3.9189189189189193</v>
      </c>
      <c r="F25" s="10">
        <f t="shared" si="1"/>
        <v>4.5945945945945939</v>
      </c>
    </row>
    <row r="26" spans="1:16" x14ac:dyDescent="0.25">
      <c r="A26" t="s">
        <v>40</v>
      </c>
      <c r="B26">
        <v>961</v>
      </c>
      <c r="C26">
        <v>6.2</v>
      </c>
      <c r="D26">
        <v>9.1999999999999993</v>
      </c>
      <c r="E26" s="10">
        <f t="shared" si="0"/>
        <v>0.64516129032258063</v>
      </c>
      <c r="F26" s="10">
        <f t="shared" si="1"/>
        <v>0.95733610822060344</v>
      </c>
    </row>
    <row r="27" spans="1:16" x14ac:dyDescent="0.25">
      <c r="A27" t="s">
        <v>41</v>
      </c>
      <c r="B27">
        <v>432</v>
      </c>
      <c r="C27">
        <v>10.7</v>
      </c>
      <c r="D27">
        <v>10.3</v>
      </c>
      <c r="E27" s="10">
        <f t="shared" si="0"/>
        <v>2.4768518518518516</v>
      </c>
      <c r="F27" s="10">
        <f t="shared" si="1"/>
        <v>2.3842592592592595</v>
      </c>
    </row>
    <row r="28" spans="1:16" x14ac:dyDescent="0.25">
      <c r="A28" t="s">
        <v>42</v>
      </c>
      <c r="B28">
        <v>360</v>
      </c>
      <c r="C28">
        <v>33</v>
      </c>
      <c r="D28">
        <v>30</v>
      </c>
      <c r="E28" s="10">
        <f t="shared" si="0"/>
        <v>9.1666666666666661</v>
      </c>
      <c r="F28" s="10">
        <f t="shared" si="1"/>
        <v>8.3333333333333321</v>
      </c>
    </row>
    <row r="29" spans="1:16" x14ac:dyDescent="0.25">
      <c r="A29" t="s">
        <v>43</v>
      </c>
      <c r="B29">
        <v>215</v>
      </c>
      <c r="C29">
        <v>5.2</v>
      </c>
      <c r="D29">
        <v>6.1</v>
      </c>
      <c r="E29" s="10">
        <f t="shared" si="0"/>
        <v>2.418604651162791</v>
      </c>
      <c r="F29" s="10">
        <f t="shared" si="1"/>
        <v>2.8372093023255811</v>
      </c>
    </row>
    <row r="30" spans="1:16" s="14" customFormat="1" x14ac:dyDescent="0.25">
      <c r="A30" t="s">
        <v>44</v>
      </c>
      <c r="B30">
        <v>768</v>
      </c>
      <c r="C30">
        <v>16.8</v>
      </c>
      <c r="D30">
        <v>20</v>
      </c>
      <c r="E30" s="10">
        <f t="shared" si="0"/>
        <v>2.1875</v>
      </c>
      <c r="F30" s="10">
        <f t="shared" si="1"/>
        <v>2.604166666666667</v>
      </c>
    </row>
    <row r="31" spans="1:16" x14ac:dyDescent="0.25">
      <c r="A31" t="s">
        <v>45</v>
      </c>
      <c r="B31">
        <v>462</v>
      </c>
      <c r="C31">
        <v>9</v>
      </c>
      <c r="D31">
        <v>11.7</v>
      </c>
      <c r="E31" s="10">
        <f t="shared" si="0"/>
        <v>1.948051948051948</v>
      </c>
      <c r="F31" s="10">
        <f t="shared" si="1"/>
        <v>2.5324675324675323</v>
      </c>
    </row>
    <row r="32" spans="1:16" x14ac:dyDescent="0.25">
      <c r="A32" t="s">
        <v>46</v>
      </c>
      <c r="B32">
        <v>208</v>
      </c>
      <c r="C32">
        <v>9.8000000000000007</v>
      </c>
      <c r="D32">
        <v>6.2</v>
      </c>
      <c r="E32" s="10">
        <f t="shared" si="0"/>
        <v>4.7115384615384626</v>
      </c>
      <c r="F32" s="10">
        <f t="shared" si="1"/>
        <v>2.9807692307692308</v>
      </c>
    </row>
    <row r="33" spans="1:6" x14ac:dyDescent="0.25">
      <c r="A33" t="s">
        <v>73</v>
      </c>
      <c r="B33">
        <v>267</v>
      </c>
      <c r="C33">
        <v>5.6</v>
      </c>
      <c r="D33">
        <v>4.5999999999999996</v>
      </c>
      <c r="E33" s="10">
        <f t="shared" si="0"/>
        <v>2.0973782771535578</v>
      </c>
      <c r="F33" s="10">
        <f t="shared" si="1"/>
        <v>1.7228464419475655</v>
      </c>
    </row>
    <row r="34" spans="1:6" x14ac:dyDescent="0.25">
      <c r="A34" t="s">
        <v>47</v>
      </c>
      <c r="B34">
        <v>151</v>
      </c>
      <c r="C34">
        <v>10.5</v>
      </c>
      <c r="D34">
        <v>6</v>
      </c>
      <c r="E34" s="10">
        <f t="shared" si="0"/>
        <v>6.9536423841059598</v>
      </c>
      <c r="F34" s="10">
        <f t="shared" si="1"/>
        <v>3.9735099337748347</v>
      </c>
    </row>
    <row r="35" spans="1:6" x14ac:dyDescent="0.25">
      <c r="A35" t="s">
        <v>48</v>
      </c>
      <c r="B35">
        <v>958</v>
      </c>
      <c r="C35">
        <v>34</v>
      </c>
      <c r="D35">
        <v>39.700000000000003</v>
      </c>
      <c r="E35" s="10">
        <f t="shared" si="0"/>
        <v>3.5490605427974948</v>
      </c>
      <c r="F35" s="10">
        <f t="shared" si="1"/>
        <v>4.1440501043841333</v>
      </c>
    </row>
    <row r="36" spans="1:6" x14ac:dyDescent="0.25">
      <c r="A36" t="s">
        <v>49</v>
      </c>
      <c r="B36">
        <v>846</v>
      </c>
      <c r="C36">
        <v>43.2</v>
      </c>
      <c r="D36">
        <v>29.4</v>
      </c>
      <c r="E36" s="10">
        <f t="shared" si="0"/>
        <v>5.1063829787234045</v>
      </c>
      <c r="F36" s="10">
        <f t="shared" si="1"/>
        <v>3.4751773049645394</v>
      </c>
    </row>
    <row r="37" spans="1:6" x14ac:dyDescent="0.25">
      <c r="A37" t="s">
        <v>50</v>
      </c>
      <c r="B37">
        <v>990</v>
      </c>
      <c r="C37">
        <v>92.9</v>
      </c>
      <c r="D37">
        <v>51.4</v>
      </c>
      <c r="E37" s="10">
        <f t="shared" si="0"/>
        <v>9.3838383838383841</v>
      </c>
      <c r="F37" s="10">
        <f t="shared" si="1"/>
        <v>5.191919191919192</v>
      </c>
    </row>
    <row r="38" spans="1:6" x14ac:dyDescent="0.25">
      <c r="A38" t="s">
        <v>51</v>
      </c>
      <c r="B38">
        <v>178</v>
      </c>
      <c r="C38">
        <v>5.7</v>
      </c>
      <c r="D38">
        <v>7.4</v>
      </c>
      <c r="E38" s="10">
        <f t="shared" si="0"/>
        <v>3.2022471910112356</v>
      </c>
      <c r="F38" s="10">
        <f t="shared" si="1"/>
        <v>4.1573033707865168</v>
      </c>
    </row>
    <row r="39" spans="1:6" x14ac:dyDescent="0.25">
      <c r="A39" t="s">
        <v>52</v>
      </c>
      <c r="B39">
        <v>683</v>
      </c>
      <c r="C39">
        <v>4</v>
      </c>
      <c r="D39">
        <v>7.8</v>
      </c>
      <c r="E39" s="10">
        <f t="shared" si="0"/>
        <v>0.58565153733528552</v>
      </c>
      <c r="F39" s="10">
        <f t="shared" si="1"/>
        <v>1.1420204978038067</v>
      </c>
    </row>
    <row r="40" spans="1:6" x14ac:dyDescent="0.25">
      <c r="A40" t="s">
        <v>53</v>
      </c>
      <c r="B40">
        <v>1484</v>
      </c>
      <c r="C40">
        <v>38.6</v>
      </c>
      <c r="D40">
        <v>41.2</v>
      </c>
      <c r="E40" s="10">
        <f t="shared" si="0"/>
        <v>2.6010781671159031</v>
      </c>
      <c r="F40" s="10">
        <f t="shared" si="1"/>
        <v>2.776280323450135</v>
      </c>
    </row>
    <row r="41" spans="1:6" x14ac:dyDescent="0.25">
      <c r="A41" t="s">
        <v>54</v>
      </c>
      <c r="B41">
        <v>101</v>
      </c>
      <c r="C41">
        <v>8.6999999999999993</v>
      </c>
      <c r="D41">
        <v>8.5</v>
      </c>
      <c r="E41" s="10">
        <f t="shared" si="0"/>
        <v>8.6138613861386126</v>
      </c>
      <c r="F41" s="10">
        <f t="shared" si="1"/>
        <v>8.4158415841584162</v>
      </c>
    </row>
    <row r="42" spans="1:6" x14ac:dyDescent="0.25">
      <c r="E42" s="10"/>
      <c r="F42" s="10"/>
    </row>
    <row r="43" spans="1:6" x14ac:dyDescent="0.25">
      <c r="A43" s="9" t="s">
        <v>67</v>
      </c>
      <c r="B43" s="10">
        <f xml:space="preserve"> AVERAGE(B2:B41)</f>
        <v>514.04999999999995</v>
      </c>
      <c r="C43" s="10">
        <f t="shared" ref="C43:F43" si="2" xml:space="preserve"> AVERAGE(C2:C41)</f>
        <v>15.592500000000005</v>
      </c>
      <c r="D43" s="10">
        <f xml:space="preserve"> AVERAGE(D2:D41)</f>
        <v>15.097499999999997</v>
      </c>
      <c r="E43" s="10">
        <f t="shared" si="2"/>
        <v>3.5929548287613975</v>
      </c>
      <c r="F43" s="10">
        <f t="shared" si="2"/>
        <v>3.4878380908537272</v>
      </c>
    </row>
    <row r="44" spans="1:6" x14ac:dyDescent="0.25">
      <c r="E44" s="10"/>
      <c r="F44" s="10"/>
    </row>
    <row r="45" spans="1:6" x14ac:dyDescent="0.25">
      <c r="A45" t="s">
        <v>74</v>
      </c>
      <c r="B45" t="s">
        <v>66</v>
      </c>
      <c r="C45" t="s">
        <v>78</v>
      </c>
      <c r="D45" t="s">
        <v>82</v>
      </c>
      <c r="E45" t="s">
        <v>75</v>
      </c>
      <c r="F45" t="s">
        <v>83</v>
      </c>
    </row>
    <row r="46" spans="1:6" x14ac:dyDescent="0.25">
      <c r="A46" t="s">
        <v>7</v>
      </c>
      <c r="B46">
        <v>4174</v>
      </c>
      <c r="C46" s="8">
        <v>115.9</v>
      </c>
      <c r="D46" s="8">
        <v>115.9</v>
      </c>
      <c r="E46" s="10">
        <f>C46/B46*100</f>
        <v>2.7767129851461432</v>
      </c>
      <c r="F46" s="10">
        <f>D46/B46*100</f>
        <v>2.7767129851461432</v>
      </c>
    </row>
    <row r="47" spans="1:6" x14ac:dyDescent="0.25">
      <c r="A47" t="s">
        <v>9</v>
      </c>
      <c r="B47">
        <v>5300</v>
      </c>
      <c r="C47" s="8">
        <v>54.3</v>
      </c>
      <c r="D47" s="8">
        <v>55.5</v>
      </c>
      <c r="E47" s="10">
        <f t="shared" ref="E47:E62" si="3">C47/B47*100</f>
        <v>1.0245283018867923</v>
      </c>
      <c r="F47" s="10">
        <f t="shared" ref="F47:F62" si="4">D47/B47*100</f>
        <v>1.0471698113207548</v>
      </c>
    </row>
    <row r="48" spans="1:6" x14ac:dyDescent="0.25">
      <c r="A48" t="s">
        <v>6</v>
      </c>
      <c r="B48">
        <v>3196</v>
      </c>
      <c r="C48" s="8">
        <v>28.3</v>
      </c>
      <c r="D48" s="8">
        <v>40</v>
      </c>
      <c r="E48" s="10">
        <f t="shared" si="3"/>
        <v>0.88548185231539422</v>
      </c>
      <c r="F48" s="10">
        <f t="shared" si="4"/>
        <v>1.2515644555694618</v>
      </c>
    </row>
    <row r="49" spans="1:6" x14ac:dyDescent="0.25">
      <c r="A49" t="s">
        <v>16</v>
      </c>
      <c r="B49">
        <v>19020</v>
      </c>
      <c r="C49" s="8">
        <v>207.9</v>
      </c>
      <c r="D49" s="8">
        <v>213.2</v>
      </c>
      <c r="E49" s="10">
        <f t="shared" si="3"/>
        <v>1.0930599369085172</v>
      </c>
      <c r="F49" s="10">
        <f t="shared" si="4"/>
        <v>1.1209253417455309</v>
      </c>
    </row>
    <row r="50" spans="1:6" x14ac:dyDescent="0.25">
      <c r="A50" t="s">
        <v>76</v>
      </c>
      <c r="B50">
        <v>8993</v>
      </c>
      <c r="C50" s="8">
        <v>318</v>
      </c>
      <c r="D50" s="8">
        <v>318</v>
      </c>
      <c r="E50" s="10">
        <f t="shared" si="3"/>
        <v>3.5360836205937956</v>
      </c>
      <c r="F50" s="10">
        <f t="shared" si="4"/>
        <v>3.5360836205937956</v>
      </c>
    </row>
    <row r="51" spans="1:6" x14ac:dyDescent="0.25">
      <c r="A51" t="s">
        <v>10</v>
      </c>
      <c r="B51">
        <v>5472</v>
      </c>
      <c r="C51" s="8">
        <v>27.8</v>
      </c>
      <c r="D51" s="8">
        <v>30.4</v>
      </c>
      <c r="E51" s="10">
        <f t="shared" si="3"/>
        <v>0.50804093567251463</v>
      </c>
      <c r="F51" s="10">
        <f t="shared" si="4"/>
        <v>0.55555555555555547</v>
      </c>
    </row>
    <row r="52" spans="1:6" x14ac:dyDescent="0.25">
      <c r="A52" t="s">
        <v>15</v>
      </c>
      <c r="B52">
        <v>10992</v>
      </c>
      <c r="C52" s="8">
        <v>60.7</v>
      </c>
      <c r="D52" s="8">
        <v>62.9</v>
      </c>
      <c r="E52" s="10">
        <f t="shared" si="3"/>
        <v>0.55221979621542938</v>
      </c>
      <c r="F52" s="10">
        <f t="shared" si="4"/>
        <v>0.57223435225618635</v>
      </c>
    </row>
    <row r="53" spans="1:6" x14ac:dyDescent="0.25">
      <c r="A53" t="s">
        <v>18</v>
      </c>
      <c r="B53">
        <v>5404</v>
      </c>
      <c r="C53" s="8">
        <v>77.7</v>
      </c>
      <c r="D53" s="8">
        <v>79</v>
      </c>
      <c r="E53" s="10">
        <f t="shared" si="3"/>
        <v>1.4378238341968914</v>
      </c>
      <c r="F53" s="10">
        <f t="shared" si="4"/>
        <v>1.4618800888230941</v>
      </c>
    </row>
    <row r="54" spans="1:6" x14ac:dyDescent="0.25">
      <c r="A54" t="s">
        <v>56</v>
      </c>
      <c r="B54">
        <v>7400</v>
      </c>
      <c r="C54" s="8">
        <v>52</v>
      </c>
      <c r="D54" s="8">
        <v>71.3</v>
      </c>
      <c r="E54" s="10">
        <f t="shared" si="3"/>
        <v>0.70270270270270274</v>
      </c>
      <c r="F54" s="10">
        <f t="shared" si="4"/>
        <v>0.96351351351351355</v>
      </c>
    </row>
    <row r="55" spans="1:6" x14ac:dyDescent="0.25">
      <c r="A55" t="s">
        <v>12</v>
      </c>
      <c r="B55">
        <v>6435</v>
      </c>
      <c r="C55" s="8">
        <v>102</v>
      </c>
      <c r="D55" s="8">
        <v>102</v>
      </c>
      <c r="E55" s="10">
        <f t="shared" si="3"/>
        <v>1.5850815850815851</v>
      </c>
      <c r="F55" s="10">
        <f t="shared" si="4"/>
        <v>1.5850815850815851</v>
      </c>
    </row>
    <row r="56" spans="1:6" x14ac:dyDescent="0.25">
      <c r="A56" t="s">
        <v>4</v>
      </c>
      <c r="B56">
        <v>2310</v>
      </c>
      <c r="C56" s="8">
        <v>31.6</v>
      </c>
      <c r="D56" s="8">
        <v>32.200000000000003</v>
      </c>
      <c r="E56" s="10">
        <f t="shared" si="3"/>
        <v>1.3679653679653681</v>
      </c>
      <c r="F56" s="10">
        <f t="shared" si="4"/>
        <v>1.393939393939394</v>
      </c>
    </row>
    <row r="57" spans="1:6" x14ac:dyDescent="0.25">
      <c r="A57" t="s">
        <v>8</v>
      </c>
      <c r="B57">
        <v>4597</v>
      </c>
      <c r="C57" s="8">
        <v>48.2</v>
      </c>
      <c r="D57" s="8">
        <v>51.9</v>
      </c>
      <c r="E57" s="10">
        <f t="shared" si="3"/>
        <v>1.0485098977594083</v>
      </c>
      <c r="F57" s="10">
        <f t="shared" si="4"/>
        <v>1.1289971720687404</v>
      </c>
    </row>
    <row r="58" spans="1:6" x14ac:dyDescent="0.25">
      <c r="A58" t="s">
        <v>5</v>
      </c>
      <c r="B58">
        <v>3190</v>
      </c>
      <c r="C58" s="8">
        <v>53.2</v>
      </c>
      <c r="D58" s="8">
        <v>68.400000000000006</v>
      </c>
      <c r="E58" s="10">
        <f t="shared" si="3"/>
        <v>1.6677115987460818</v>
      </c>
      <c r="F58" s="10">
        <f t="shared" si="4"/>
        <v>2.1442006269592482</v>
      </c>
    </row>
    <row r="59" spans="1:6" x14ac:dyDescent="0.25">
      <c r="A59" t="s">
        <v>11</v>
      </c>
      <c r="B59">
        <v>5500</v>
      </c>
      <c r="C59" s="8">
        <v>43.7</v>
      </c>
      <c r="D59" s="8">
        <v>43.7</v>
      </c>
      <c r="E59" s="10">
        <f t="shared" si="3"/>
        <v>0.79454545454545455</v>
      </c>
      <c r="F59" s="10">
        <f t="shared" si="4"/>
        <v>0.79454545454545455</v>
      </c>
    </row>
    <row r="60" spans="1:6" x14ac:dyDescent="0.25">
      <c r="A60" t="s">
        <v>13</v>
      </c>
      <c r="B60">
        <v>7200</v>
      </c>
      <c r="C60" s="8">
        <v>20.6</v>
      </c>
      <c r="D60" s="8">
        <v>22.2</v>
      </c>
      <c r="E60" s="10">
        <f t="shared" si="3"/>
        <v>0.28611111111111109</v>
      </c>
      <c r="F60" s="10">
        <f t="shared" si="4"/>
        <v>0.30833333333333335</v>
      </c>
    </row>
    <row r="61" spans="1:6" x14ac:dyDescent="0.25">
      <c r="A61" t="s">
        <v>3</v>
      </c>
      <c r="B61">
        <v>2201</v>
      </c>
      <c r="C61" s="8">
        <v>4</v>
      </c>
      <c r="D61" s="8">
        <v>4.2</v>
      </c>
      <c r="E61" s="10">
        <f t="shared" si="3"/>
        <v>0.1817355747387551</v>
      </c>
      <c r="F61" s="10">
        <f t="shared" si="4"/>
        <v>0.19082235347569287</v>
      </c>
    </row>
    <row r="62" spans="1:6" x14ac:dyDescent="0.25">
      <c r="A62" t="s">
        <v>14</v>
      </c>
      <c r="B62">
        <v>7400</v>
      </c>
      <c r="C62" s="8">
        <v>36.6</v>
      </c>
      <c r="D62" s="8">
        <v>45.4</v>
      </c>
      <c r="E62" s="10">
        <f t="shared" si="3"/>
        <v>0.49459459459459459</v>
      </c>
      <c r="F62" s="10">
        <f t="shared" si="4"/>
        <v>0.61351351351351346</v>
      </c>
    </row>
    <row r="63" spans="1:6" x14ac:dyDescent="0.25">
      <c r="F63" s="10"/>
    </row>
    <row r="64" spans="1:6" x14ac:dyDescent="0.25">
      <c r="A64" s="9" t="s">
        <v>67</v>
      </c>
      <c r="B64" s="10">
        <f t="shared" ref="B64:C64" si="5" xml:space="preserve"> AVERAGE(B46:B62)</f>
        <v>6399.0588235294117</v>
      </c>
      <c r="C64" s="10">
        <f t="shared" si="5"/>
        <v>75.441176470588218</v>
      </c>
      <c r="D64" s="10">
        <f xml:space="preserve"> AVERAGE(D46:D62)</f>
        <v>79.776470588235313</v>
      </c>
      <c r="E64" s="10">
        <f xml:space="preserve"> AVERAGE(E46:E62)</f>
        <v>1.1731123029517962</v>
      </c>
      <c r="F64" s="10">
        <f xml:space="preserve"> AVERAGE(F46:F62)</f>
        <v>1.261474891614176</v>
      </c>
    </row>
    <row r="65" spans="5:6" x14ac:dyDescent="0.25">
      <c r="E65" s="10"/>
      <c r="F65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8CE3-8D58-42CB-B1E8-FB03F42B1449}">
  <dimension ref="A1:U67"/>
  <sheetViews>
    <sheetView tabSelected="1" workbookViewId="0">
      <selection activeCell="D48" sqref="D48"/>
    </sheetView>
  </sheetViews>
  <sheetFormatPr defaultRowHeight="15" x14ac:dyDescent="0.25"/>
  <cols>
    <col min="1" max="1" width="18" style="23" customWidth="1"/>
    <col min="2" max="2" width="9.140625" style="7"/>
    <col min="3" max="7" width="10.5703125" style="20" customWidth="1"/>
    <col min="8" max="9" width="9.140625" style="7"/>
    <col min="10" max="10" width="14.5703125" style="7" customWidth="1"/>
    <col min="11" max="11" width="10.42578125" style="7" customWidth="1"/>
    <col min="12" max="12" width="13.5703125" style="7" customWidth="1"/>
    <col min="13" max="16384" width="9.140625" style="7"/>
  </cols>
  <sheetData>
    <row r="1" spans="1:21" x14ac:dyDescent="0.25">
      <c r="A1" s="20"/>
      <c r="B1" s="11" t="s">
        <v>88</v>
      </c>
      <c r="C1" s="22" t="s">
        <v>62</v>
      </c>
      <c r="D1" s="22" t="s">
        <v>82</v>
      </c>
      <c r="E1" s="22" t="s">
        <v>80</v>
      </c>
      <c r="F1" s="22" t="s">
        <v>63</v>
      </c>
      <c r="G1" s="22" t="s">
        <v>64</v>
      </c>
    </row>
    <row r="2" spans="1:21" x14ac:dyDescent="0.25">
      <c r="A2" s="23" t="s">
        <v>20</v>
      </c>
      <c r="B2" s="11" t="s">
        <v>79</v>
      </c>
      <c r="C2" s="20" t="s">
        <v>79</v>
      </c>
      <c r="D2" s="20" t="s">
        <v>79</v>
      </c>
      <c r="E2" s="20" t="s">
        <v>79</v>
      </c>
      <c r="F2" s="20" t="s">
        <v>79</v>
      </c>
      <c r="G2" s="20" t="s">
        <v>79</v>
      </c>
      <c r="J2" s="1"/>
      <c r="K2" s="46" t="s">
        <v>84</v>
      </c>
      <c r="L2" s="46"/>
      <c r="M2" s="46"/>
      <c r="N2" s="46"/>
      <c r="O2" s="46"/>
      <c r="Q2" s="47" t="s">
        <v>85</v>
      </c>
      <c r="R2" s="47"/>
      <c r="S2" s="47"/>
      <c r="T2" s="47"/>
      <c r="U2" s="47"/>
    </row>
    <row r="3" spans="1:21" x14ac:dyDescent="0.25">
      <c r="A3" s="23" t="s">
        <v>21</v>
      </c>
      <c r="B3" s="11">
        <v>0.42599999999999999</v>
      </c>
      <c r="C3" s="21">
        <v>0.43090000000000001</v>
      </c>
      <c r="D3" s="30">
        <v>1.03</v>
      </c>
      <c r="E3" s="21">
        <v>0.87</v>
      </c>
      <c r="F3" s="21">
        <v>0.61680000000000001</v>
      </c>
      <c r="G3" s="21">
        <v>0.61319999999999997</v>
      </c>
      <c r="J3" s="2"/>
      <c r="K3" s="1" t="s">
        <v>80</v>
      </c>
      <c r="L3" s="1" t="s">
        <v>63</v>
      </c>
      <c r="M3" s="1" t="s">
        <v>64</v>
      </c>
      <c r="N3" s="1" t="s">
        <v>62</v>
      </c>
      <c r="O3" s="1" t="s">
        <v>68</v>
      </c>
      <c r="P3" s="1"/>
      <c r="Q3" s="1" t="s">
        <v>80</v>
      </c>
      <c r="R3" s="1" t="s">
        <v>63</v>
      </c>
      <c r="S3" s="1" t="s">
        <v>64</v>
      </c>
      <c r="T3" s="1" t="s">
        <v>62</v>
      </c>
      <c r="U3" s="1" t="s">
        <v>68</v>
      </c>
    </row>
    <row r="4" spans="1:21" x14ac:dyDescent="0.25">
      <c r="A4" s="23" t="s">
        <v>22</v>
      </c>
      <c r="B4" s="11">
        <v>6.2767999999999997</v>
      </c>
      <c r="C4" s="21">
        <v>6.9828000000000001</v>
      </c>
      <c r="D4" s="30">
        <v>8.24</v>
      </c>
      <c r="E4" s="21">
        <v>42.46</v>
      </c>
      <c r="F4" s="21">
        <v>17.5961</v>
      </c>
      <c r="G4" s="21">
        <v>6.4158999999999997</v>
      </c>
      <c r="J4" s="2" t="s">
        <v>86</v>
      </c>
      <c r="K4" s="11">
        <v>75.108750000000015</v>
      </c>
      <c r="L4" s="11">
        <v>42.764142499999991</v>
      </c>
      <c r="M4" s="11">
        <v>9.980475000000002</v>
      </c>
      <c r="N4" s="11">
        <v>6.2492049999999999</v>
      </c>
      <c r="O4" s="11">
        <v>7.22675</v>
      </c>
      <c r="P4" s="3"/>
      <c r="Q4" s="3">
        <v>73072.460000000006</v>
      </c>
      <c r="R4" s="3">
        <v>45547.31764705883</v>
      </c>
      <c r="S4" s="3">
        <v>5969.9602000000004</v>
      </c>
      <c r="T4" s="3">
        <v>5006.9303588235289</v>
      </c>
      <c r="U4" s="3">
        <v>1668.738823529412</v>
      </c>
    </row>
    <row r="5" spans="1:21" x14ac:dyDescent="0.25">
      <c r="A5" s="23" t="s">
        <v>60</v>
      </c>
      <c r="B5" s="11">
        <v>1.9421999999999999</v>
      </c>
      <c r="C5" s="21">
        <v>2.0886</v>
      </c>
      <c r="D5" s="30">
        <v>2.92</v>
      </c>
      <c r="E5" s="21">
        <v>19.079999999999998</v>
      </c>
      <c r="F5" s="21">
        <v>7.3048000000000002</v>
      </c>
      <c r="G5" s="21">
        <v>2.5146999999999999</v>
      </c>
      <c r="J5" s="2" t="s">
        <v>87</v>
      </c>
      <c r="K5" s="3">
        <f>(1- $O$4/K4)*100</f>
        <v>90.378284820343836</v>
      </c>
      <c r="L5" s="3">
        <f>(1- $O$4/L4)*100</f>
        <v>83.100912171920655</v>
      </c>
      <c r="M5" s="3">
        <f>(1- $O$4/M4)*100</f>
        <v>27.59112166505102</v>
      </c>
      <c r="N5" s="3">
        <f>(1- $O$4/N4)*100</f>
        <v>-15.642709752680538</v>
      </c>
      <c r="O5" s="3"/>
      <c r="P5" s="3"/>
      <c r="Q5" s="3">
        <f>(1- $U$4/Q4)*100</f>
        <v>97.716323189982361</v>
      </c>
      <c r="R5" s="3">
        <f>(1- $U$4/R4)*100</f>
        <v>96.336252254281391</v>
      </c>
      <c r="S5" s="3">
        <f>(1- $U$4/S4)*100</f>
        <v>72.04773955562699</v>
      </c>
      <c r="T5" s="3">
        <f>(1- $U$4/T4)*100</f>
        <v>66.671419334030574</v>
      </c>
      <c r="U5" s="3"/>
    </row>
    <row r="6" spans="1:21" x14ac:dyDescent="0.25">
      <c r="A6" s="23" t="s">
        <v>61</v>
      </c>
      <c r="B6" s="11">
        <v>2.1236000000000002</v>
      </c>
      <c r="C6" s="21">
        <v>2.3216000000000001</v>
      </c>
      <c r="D6" s="30">
        <v>4.0199999999999996</v>
      </c>
      <c r="E6" s="21">
        <v>9.4</v>
      </c>
      <c r="F6" s="21">
        <v>6.0225</v>
      </c>
      <c r="G6" s="21">
        <v>3.7141999999999999</v>
      </c>
      <c r="I6"/>
      <c r="J6"/>
      <c r="K6">
        <f>ROUND(K4/$O$4, 2)</f>
        <v>10.39</v>
      </c>
      <c r="L6">
        <f>ROUND(L4/$O$4, 2)</f>
        <v>5.92</v>
      </c>
      <c r="M6">
        <f>ROUND(M4/$O$4, 2)</f>
        <v>1.38</v>
      </c>
      <c r="N6">
        <f>ROUND(N4/$O$4, 2)</f>
        <v>0.86</v>
      </c>
      <c r="O6"/>
      <c r="P6"/>
      <c r="Q6">
        <f>Q4/$U$4</f>
        <v>43.789033352415487</v>
      </c>
      <c r="R6">
        <f>R4/$U$4</f>
        <v>27.294455552202862</v>
      </c>
      <c r="S6">
        <f>S4/$U$4</f>
        <v>3.5775282002329338</v>
      </c>
      <c r="T6">
        <f>T4/$U$4</f>
        <v>3.000427801058636</v>
      </c>
      <c r="U6"/>
    </row>
    <row r="7" spans="1:21" x14ac:dyDescent="0.25">
      <c r="A7" s="23" t="s">
        <v>23</v>
      </c>
      <c r="B7" s="11">
        <v>5.6779000000000002</v>
      </c>
      <c r="C7" s="21">
        <v>7.0738000000000003</v>
      </c>
      <c r="D7" s="30">
        <v>7.96</v>
      </c>
      <c r="E7" s="21">
        <v>59.96</v>
      </c>
      <c r="F7" s="21">
        <v>28.8874</v>
      </c>
      <c r="G7" s="21">
        <v>6.4974999999999996</v>
      </c>
      <c r="I7" s="1"/>
      <c r="K7" s="17"/>
      <c r="L7" s="1"/>
      <c r="M7" s="1"/>
      <c r="N7" s="17"/>
      <c r="O7" s="46"/>
      <c r="P7" s="46"/>
      <c r="Q7" s="48"/>
      <c r="R7" s="48"/>
    </row>
    <row r="8" spans="1:21" x14ac:dyDescent="0.25">
      <c r="A8" s="23" t="s">
        <v>57</v>
      </c>
      <c r="B8" s="11">
        <v>1.3148</v>
      </c>
      <c r="C8" s="21">
        <v>1.4948999999999999</v>
      </c>
      <c r="D8" s="30">
        <v>3.05</v>
      </c>
      <c r="E8" s="21">
        <v>3.82</v>
      </c>
      <c r="F8" s="21">
        <v>2.1185</v>
      </c>
      <c r="G8" s="21">
        <v>1.835</v>
      </c>
      <c r="I8" s="1"/>
      <c r="J8" s="1"/>
      <c r="K8" s="1"/>
      <c r="L8" s="1"/>
      <c r="M8" s="1"/>
      <c r="N8" s="1"/>
      <c r="O8" s="1"/>
    </row>
    <row r="9" spans="1:21" x14ac:dyDescent="0.25">
      <c r="A9" s="23" t="s">
        <v>24</v>
      </c>
      <c r="B9" s="11">
        <v>1.2804</v>
      </c>
      <c r="C9" s="21">
        <v>1.3685</v>
      </c>
      <c r="D9" s="30">
        <v>3.37</v>
      </c>
      <c r="E9" s="21">
        <v>5.64</v>
      </c>
      <c r="F9" s="21">
        <v>2.9961000000000002</v>
      </c>
      <c r="G9" s="21">
        <v>1.7813000000000001</v>
      </c>
      <c r="J9" s="4"/>
      <c r="K9" s="11"/>
      <c r="L9" s="3"/>
      <c r="M9" s="3"/>
      <c r="N9" s="3"/>
      <c r="O9" s="3"/>
    </row>
    <row r="10" spans="1:21" x14ac:dyDescent="0.25">
      <c r="A10" s="23" t="s">
        <v>25</v>
      </c>
      <c r="B10" s="11">
        <v>23.7819</v>
      </c>
      <c r="C10" s="21">
        <v>23.907399999999999</v>
      </c>
      <c r="D10" s="30">
        <v>19.2</v>
      </c>
      <c r="E10" s="21">
        <v>239.05</v>
      </c>
      <c r="F10" s="21">
        <v>152.8998</v>
      </c>
      <c r="G10" s="21">
        <v>58.4499</v>
      </c>
      <c r="I10" s="17"/>
      <c r="J10" s="4"/>
      <c r="K10" s="11"/>
      <c r="L10" s="3"/>
      <c r="M10" s="3"/>
      <c r="N10" s="3"/>
      <c r="O10" s="3"/>
    </row>
    <row r="11" spans="1:21" x14ac:dyDescent="0.25">
      <c r="A11" s="23" t="s">
        <v>26</v>
      </c>
      <c r="B11" s="11">
        <v>1.5852999999999999</v>
      </c>
      <c r="C11" s="21">
        <v>1.8386</v>
      </c>
      <c r="D11" s="30">
        <v>2.75</v>
      </c>
      <c r="E11" s="21">
        <v>6.43</v>
      </c>
      <c r="F11" s="21">
        <v>3.4236</v>
      </c>
      <c r="G11" s="21">
        <v>2.3199999999999998</v>
      </c>
      <c r="I11" s="17"/>
      <c r="J11" s="4"/>
      <c r="K11" s="11"/>
      <c r="L11" s="3"/>
      <c r="M11" s="3"/>
      <c r="N11" s="3"/>
      <c r="O11" s="3"/>
    </row>
    <row r="12" spans="1:21" x14ac:dyDescent="0.25">
      <c r="A12" s="23" t="s">
        <v>27</v>
      </c>
      <c r="B12" s="11">
        <v>24.3476</v>
      </c>
      <c r="C12" s="21">
        <v>24.334299999999999</v>
      </c>
      <c r="D12" s="30">
        <v>20.79</v>
      </c>
      <c r="E12" s="21">
        <v>222.01</v>
      </c>
      <c r="F12" s="21">
        <v>135.20699999999999</v>
      </c>
      <c r="G12" s="21">
        <v>38.875999999999998</v>
      </c>
      <c r="I12" s="17"/>
      <c r="J12" s="4"/>
      <c r="K12" s="11"/>
      <c r="L12" s="3"/>
      <c r="M12" s="3"/>
      <c r="N12" s="3"/>
      <c r="O12" s="3"/>
      <c r="P12" s="29"/>
      <c r="Q12" s="2"/>
      <c r="R12" s="1"/>
    </row>
    <row r="13" spans="1:21" x14ac:dyDescent="0.25">
      <c r="A13" s="23" t="s">
        <v>55</v>
      </c>
      <c r="B13" s="11">
        <v>6.6372999999999998</v>
      </c>
      <c r="C13" s="21">
        <v>7.3533999999999997</v>
      </c>
      <c r="D13" s="30">
        <v>7.75</v>
      </c>
      <c r="E13" s="21">
        <v>38.950000000000003</v>
      </c>
      <c r="F13" s="21">
        <v>17.877199999999998</v>
      </c>
      <c r="G13" s="21">
        <v>6.2218999999999998</v>
      </c>
      <c r="I13" s="17"/>
      <c r="J13" s="4"/>
      <c r="K13" s="11"/>
      <c r="L13" s="3"/>
      <c r="M13" s="3"/>
      <c r="N13" s="3"/>
      <c r="O13" s="3"/>
      <c r="P13" s="29"/>
      <c r="Q13" s="1"/>
      <c r="R13" s="1"/>
    </row>
    <row r="14" spans="1:21" x14ac:dyDescent="0.25">
      <c r="A14" s="23" t="s">
        <v>28</v>
      </c>
      <c r="B14" s="11">
        <v>5.3971</v>
      </c>
      <c r="C14" s="21">
        <v>6.4779</v>
      </c>
      <c r="D14" s="30">
        <v>4.8099999999999996</v>
      </c>
      <c r="E14" s="21">
        <v>51.19</v>
      </c>
      <c r="F14" s="21">
        <v>22.336099999999998</v>
      </c>
      <c r="G14" s="21">
        <v>5.1147</v>
      </c>
      <c r="I14" s="1"/>
      <c r="J14" s="4"/>
      <c r="K14" s="2"/>
      <c r="L14" s="2"/>
      <c r="M14" s="2"/>
      <c r="N14" s="2"/>
      <c r="O14" s="29"/>
      <c r="P14" s="29"/>
      <c r="Q14" s="1"/>
      <c r="R14" s="1"/>
    </row>
    <row r="15" spans="1:21" x14ac:dyDescent="0.25">
      <c r="A15" s="23" t="s">
        <v>29</v>
      </c>
      <c r="B15" s="11">
        <v>1.2406999999999999</v>
      </c>
      <c r="C15" s="21">
        <v>1.3166</v>
      </c>
      <c r="D15" s="30">
        <v>3.64</v>
      </c>
      <c r="E15" s="21">
        <v>6.27</v>
      </c>
      <c r="F15" s="21">
        <v>3.5525000000000002</v>
      </c>
      <c r="G15" s="21">
        <v>1.8795999999999999</v>
      </c>
      <c r="J15" s="4"/>
      <c r="M15" s="16"/>
      <c r="N15" s="16"/>
      <c r="O15" s="29"/>
      <c r="P15" s="29"/>
      <c r="Q15" s="1"/>
      <c r="R15" s="1"/>
    </row>
    <row r="16" spans="1:21" x14ac:dyDescent="0.25">
      <c r="A16" s="23" t="s">
        <v>30</v>
      </c>
      <c r="B16" s="11">
        <v>7.7892000000000001</v>
      </c>
      <c r="C16" s="21">
        <v>9.4907000000000004</v>
      </c>
      <c r="D16" s="30">
        <v>11.15</v>
      </c>
      <c r="E16" s="21">
        <v>31.91</v>
      </c>
      <c r="F16" s="21">
        <v>19.158100000000001</v>
      </c>
      <c r="G16" s="21">
        <v>8.7063000000000006</v>
      </c>
      <c r="I16" s="17"/>
      <c r="J16" s="4"/>
      <c r="M16" s="16"/>
      <c r="N16" s="16"/>
      <c r="O16" s="29"/>
      <c r="P16" s="2"/>
      <c r="Q16" s="1"/>
      <c r="R16" s="1"/>
    </row>
    <row r="17" spans="1:18" x14ac:dyDescent="0.25">
      <c r="A17" s="23" t="s">
        <v>31</v>
      </c>
      <c r="B17" s="11">
        <v>25.1769</v>
      </c>
      <c r="C17" s="21">
        <v>26.172000000000001</v>
      </c>
      <c r="D17" s="30">
        <v>16.600000000000001</v>
      </c>
      <c r="E17" s="21">
        <v>187.46</v>
      </c>
      <c r="F17" s="21">
        <v>96.329700000000003</v>
      </c>
      <c r="G17" s="21">
        <v>21.4556</v>
      </c>
      <c r="I17" s="17"/>
      <c r="J17" s="4"/>
      <c r="M17" s="16"/>
      <c r="N17" s="16"/>
      <c r="O17" s="29"/>
      <c r="P17" s="29"/>
      <c r="Q17" s="1"/>
      <c r="R17" s="16"/>
    </row>
    <row r="18" spans="1:18" x14ac:dyDescent="0.25">
      <c r="A18" s="23" t="s">
        <v>32</v>
      </c>
      <c r="B18" s="11">
        <v>0.91349999999999998</v>
      </c>
      <c r="C18" s="21">
        <v>0.96850000000000003</v>
      </c>
      <c r="D18" s="30">
        <v>3.2</v>
      </c>
      <c r="E18" s="21">
        <v>3.84</v>
      </c>
      <c r="F18" s="21">
        <v>2.1604999999999999</v>
      </c>
      <c r="G18" s="21">
        <v>1.2518</v>
      </c>
      <c r="I18" s="17"/>
      <c r="J18" s="4"/>
      <c r="M18" s="16"/>
      <c r="N18" s="16"/>
      <c r="O18" s="29"/>
      <c r="P18" s="29"/>
      <c r="Q18" s="1"/>
      <c r="R18" s="1"/>
    </row>
    <row r="19" spans="1:18" x14ac:dyDescent="0.25">
      <c r="A19" s="23" t="s">
        <v>33</v>
      </c>
      <c r="B19" s="11">
        <v>0.69910000000000005</v>
      </c>
      <c r="C19" s="21">
        <v>0.70709999999999995</v>
      </c>
      <c r="D19" s="30">
        <v>2.97</v>
      </c>
      <c r="E19" s="21">
        <v>1.55</v>
      </c>
      <c r="F19" s="21">
        <v>1.2179</v>
      </c>
      <c r="G19" s="21">
        <v>1.2470000000000001</v>
      </c>
      <c r="I19" s="17"/>
      <c r="J19" s="4"/>
      <c r="M19" s="16"/>
      <c r="N19" s="16"/>
      <c r="O19" s="29"/>
      <c r="P19" s="1"/>
      <c r="Q19" s="1"/>
      <c r="R19" s="1"/>
    </row>
    <row r="20" spans="1:18" x14ac:dyDescent="0.25">
      <c r="A20" s="23" t="s">
        <v>34</v>
      </c>
      <c r="B20" s="11">
        <v>0.40129999999999999</v>
      </c>
      <c r="C20" s="21">
        <v>0.40400000000000003</v>
      </c>
      <c r="D20" s="30">
        <v>3.08</v>
      </c>
      <c r="E20" s="21">
        <v>0.98</v>
      </c>
      <c r="F20" s="21">
        <v>0.82130000000000003</v>
      </c>
      <c r="G20" s="21">
        <v>0.60660000000000003</v>
      </c>
      <c r="P20" s="1"/>
    </row>
    <row r="21" spans="1:18" x14ac:dyDescent="0.25">
      <c r="A21" s="23" t="s">
        <v>35</v>
      </c>
      <c r="B21" s="11">
        <v>1.4742</v>
      </c>
      <c r="C21" s="21">
        <v>1.7377</v>
      </c>
      <c r="D21" s="30">
        <v>2.89</v>
      </c>
      <c r="E21" s="21">
        <v>5.45</v>
      </c>
      <c r="F21" s="21">
        <v>3.0550000000000002</v>
      </c>
      <c r="G21" s="21">
        <v>2.0182000000000002</v>
      </c>
    </row>
    <row r="22" spans="1:18" x14ac:dyDescent="0.25">
      <c r="A22" s="23" t="s">
        <v>36</v>
      </c>
      <c r="B22" s="11">
        <v>1.1333</v>
      </c>
      <c r="C22" s="21">
        <v>1.2683</v>
      </c>
      <c r="D22" s="30">
        <v>1.8</v>
      </c>
      <c r="E22" s="21">
        <v>3.69</v>
      </c>
      <c r="F22" s="21">
        <v>2.4068000000000001</v>
      </c>
      <c r="G22" s="21">
        <v>1.3187</v>
      </c>
    </row>
    <row r="23" spans="1:18" x14ac:dyDescent="0.25">
      <c r="A23" s="23" t="s">
        <v>37</v>
      </c>
      <c r="B23" s="11">
        <v>2.9971000000000001</v>
      </c>
      <c r="C23" s="21">
        <v>3.4380999999999999</v>
      </c>
      <c r="D23" s="30">
        <v>5.26</v>
      </c>
      <c r="E23" s="21">
        <v>14.58</v>
      </c>
      <c r="F23" s="21">
        <v>6.1341000000000001</v>
      </c>
      <c r="G23" s="21">
        <v>3.6716000000000002</v>
      </c>
    </row>
    <row r="24" spans="1:18" x14ac:dyDescent="0.25">
      <c r="A24" s="23" t="s">
        <v>38</v>
      </c>
      <c r="B24" s="11">
        <v>0.40450000000000003</v>
      </c>
      <c r="C24" s="21">
        <v>0.4259</v>
      </c>
      <c r="D24" s="30">
        <v>3.52</v>
      </c>
      <c r="E24" s="21">
        <v>0.88</v>
      </c>
      <c r="F24" s="21">
        <v>0.69420000000000004</v>
      </c>
      <c r="G24" s="21">
        <v>0.56540000000000001</v>
      </c>
    </row>
    <row r="25" spans="1:18" x14ac:dyDescent="0.25">
      <c r="A25" s="23" t="s">
        <v>39</v>
      </c>
      <c r="B25" s="11">
        <v>1.8918999999999999</v>
      </c>
      <c r="C25" s="21">
        <v>2.19</v>
      </c>
      <c r="D25" s="30">
        <v>5.36</v>
      </c>
      <c r="E25" s="21">
        <v>11.08</v>
      </c>
      <c r="F25" s="21">
        <v>5.7908999999999997</v>
      </c>
      <c r="G25" s="21">
        <v>3.0558999999999998</v>
      </c>
    </row>
    <row r="26" spans="1:18" x14ac:dyDescent="0.25">
      <c r="A26" s="23" t="s">
        <v>58</v>
      </c>
      <c r="B26" s="11">
        <v>1.1113999999999999</v>
      </c>
      <c r="C26" s="21">
        <v>1.1685000000000001</v>
      </c>
      <c r="D26" s="30">
        <v>3.62</v>
      </c>
      <c r="E26" s="21">
        <v>3.48</v>
      </c>
      <c r="F26" s="21">
        <v>2.1633</v>
      </c>
      <c r="G26" s="21">
        <v>1.2734000000000001</v>
      </c>
    </row>
    <row r="27" spans="1:18" x14ac:dyDescent="0.25">
      <c r="A27" s="23" t="s">
        <v>40</v>
      </c>
      <c r="B27" s="11">
        <v>4.3501000000000003</v>
      </c>
      <c r="C27" s="21">
        <v>4.6778000000000004</v>
      </c>
      <c r="D27" s="30">
        <v>6.58</v>
      </c>
      <c r="E27" s="21">
        <v>18.72</v>
      </c>
      <c r="F27" s="21">
        <v>11.3363</v>
      </c>
      <c r="G27" s="21">
        <v>7.5536000000000003</v>
      </c>
    </row>
    <row r="28" spans="1:18" x14ac:dyDescent="0.25">
      <c r="A28" s="23" t="s">
        <v>41</v>
      </c>
      <c r="B28" s="11">
        <v>1.4557</v>
      </c>
      <c r="C28" s="21">
        <v>1.5771999999999999</v>
      </c>
      <c r="D28" s="30">
        <v>3.02</v>
      </c>
      <c r="E28" s="21">
        <v>5.28</v>
      </c>
      <c r="F28" s="21">
        <v>3.5695000000000001</v>
      </c>
      <c r="G28" s="21">
        <v>2.6863000000000001</v>
      </c>
    </row>
    <row r="29" spans="1:18" x14ac:dyDescent="0.25">
      <c r="A29" s="23" t="s">
        <v>42</v>
      </c>
      <c r="B29" s="11">
        <v>29.622699999999998</v>
      </c>
      <c r="C29" s="21">
        <v>30.334900000000001</v>
      </c>
      <c r="D29" s="30">
        <v>20.190000000000001</v>
      </c>
      <c r="E29" s="21">
        <v>866.05</v>
      </c>
      <c r="F29" s="21">
        <v>496.31110000000001</v>
      </c>
      <c r="G29" s="21">
        <v>48.235900000000001</v>
      </c>
    </row>
    <row r="30" spans="1:18" x14ac:dyDescent="0.25">
      <c r="A30" s="23" t="s">
        <v>43</v>
      </c>
      <c r="B30" s="11">
        <v>0.59430000000000005</v>
      </c>
      <c r="C30" s="21">
        <v>0.58720000000000006</v>
      </c>
      <c r="D30" s="30">
        <v>1.45</v>
      </c>
      <c r="E30" s="21">
        <v>1.4</v>
      </c>
      <c r="F30" s="21">
        <v>1.0698000000000001</v>
      </c>
      <c r="G30" s="21">
        <v>0.89259999999999995</v>
      </c>
    </row>
    <row r="31" spans="1:18" x14ac:dyDescent="0.25">
      <c r="A31" s="23" t="s">
        <v>44</v>
      </c>
      <c r="B31" s="11">
        <v>4.1647999999999996</v>
      </c>
      <c r="C31" s="21">
        <v>4.7408999999999999</v>
      </c>
      <c r="D31" s="30">
        <v>10.38</v>
      </c>
      <c r="E31" s="21">
        <v>32.700000000000003</v>
      </c>
      <c r="F31" s="21">
        <v>14.406499999999999</v>
      </c>
      <c r="G31" s="21">
        <v>6.7952000000000004</v>
      </c>
    </row>
    <row r="32" spans="1:18" x14ac:dyDescent="0.25">
      <c r="A32" s="23" t="s">
        <v>45</v>
      </c>
      <c r="B32" s="11">
        <v>2.3180000000000001</v>
      </c>
      <c r="C32" s="21">
        <v>2.4836999999999998</v>
      </c>
      <c r="D32" s="30">
        <v>6.79</v>
      </c>
      <c r="E32" s="21">
        <v>13.51</v>
      </c>
      <c r="F32" s="21">
        <v>5.9630000000000001</v>
      </c>
      <c r="G32" s="21">
        <v>3.4087000000000001</v>
      </c>
    </row>
    <row r="33" spans="1:7" x14ac:dyDescent="0.25">
      <c r="A33" s="23" t="s">
        <v>46</v>
      </c>
      <c r="B33" s="11">
        <v>4.6818</v>
      </c>
      <c r="C33" s="21">
        <v>4.9691999999999998</v>
      </c>
      <c r="D33" s="30">
        <v>8.51</v>
      </c>
      <c r="E33" s="21">
        <v>56.1</v>
      </c>
      <c r="F33" s="21">
        <v>30.551600000000001</v>
      </c>
      <c r="G33" s="21">
        <v>6.7404999999999999</v>
      </c>
    </row>
    <row r="34" spans="1:7" x14ac:dyDescent="0.25">
      <c r="A34" s="23" t="s">
        <v>59</v>
      </c>
      <c r="B34" s="11">
        <v>5.0631000000000004</v>
      </c>
      <c r="C34" s="21">
        <v>5.9358000000000004</v>
      </c>
      <c r="D34" s="30">
        <v>7.73</v>
      </c>
      <c r="E34" s="21">
        <v>26.7</v>
      </c>
      <c r="F34" s="21">
        <v>14.7721</v>
      </c>
      <c r="G34" s="21">
        <v>4.6508000000000003</v>
      </c>
    </row>
    <row r="35" spans="1:7" x14ac:dyDescent="0.25">
      <c r="A35" s="23" t="s">
        <v>47</v>
      </c>
      <c r="B35" s="11">
        <v>0.4914</v>
      </c>
      <c r="C35" s="21">
        <v>0.49769999999999998</v>
      </c>
      <c r="D35" s="30">
        <v>2.02</v>
      </c>
      <c r="E35" s="21">
        <v>1.24</v>
      </c>
      <c r="F35" s="21">
        <v>1.0194000000000001</v>
      </c>
      <c r="G35" s="21">
        <v>0.8407</v>
      </c>
    </row>
    <row r="36" spans="1:7" x14ac:dyDescent="0.25">
      <c r="A36" s="23" t="s">
        <v>48</v>
      </c>
      <c r="B36" s="11">
        <v>8.5409000000000006</v>
      </c>
      <c r="C36" s="21">
        <v>8.8306000000000004</v>
      </c>
      <c r="D36" s="30">
        <v>11.77</v>
      </c>
      <c r="E36" s="21">
        <v>125.35</v>
      </c>
      <c r="F36" s="21">
        <v>61.971400000000003</v>
      </c>
      <c r="G36" s="21">
        <v>19.181899999999999</v>
      </c>
    </row>
    <row r="37" spans="1:7" x14ac:dyDescent="0.25">
      <c r="A37" s="23" t="s">
        <v>49</v>
      </c>
      <c r="B37" s="11">
        <v>13.152699999999999</v>
      </c>
      <c r="C37" s="21">
        <v>13.4434</v>
      </c>
      <c r="D37" s="30">
        <v>13.09</v>
      </c>
      <c r="E37" s="21">
        <v>228.02</v>
      </c>
      <c r="F37" s="21">
        <v>128.77170000000001</v>
      </c>
      <c r="G37" s="21">
        <v>22.9358</v>
      </c>
    </row>
    <row r="38" spans="1:7" x14ac:dyDescent="0.25">
      <c r="A38" s="23" t="s">
        <v>50</v>
      </c>
      <c r="B38" s="11">
        <v>11.850899999999999</v>
      </c>
      <c r="C38" s="21">
        <v>12.1326</v>
      </c>
      <c r="D38" s="30">
        <v>14.63</v>
      </c>
      <c r="E38" s="21">
        <v>454.49</v>
      </c>
      <c r="F38" s="21">
        <v>262.22559999999999</v>
      </c>
      <c r="G38" s="21">
        <v>47.207799999999999</v>
      </c>
    </row>
    <row r="39" spans="1:7" x14ac:dyDescent="0.25">
      <c r="A39" s="23" t="s">
        <v>51</v>
      </c>
      <c r="B39" s="11">
        <v>0.33910000000000001</v>
      </c>
      <c r="C39" s="21">
        <v>0.34460000000000002</v>
      </c>
      <c r="D39" s="30">
        <v>0.56999999999999995</v>
      </c>
      <c r="E39" s="21">
        <v>2.63</v>
      </c>
      <c r="F39" s="21">
        <v>1.8274999999999999</v>
      </c>
      <c r="G39" s="21">
        <v>0.74380000000000002</v>
      </c>
    </row>
    <row r="40" spans="1:7" x14ac:dyDescent="0.25">
      <c r="A40" s="23" t="s">
        <v>52</v>
      </c>
      <c r="B40" s="11">
        <v>3.4098999999999999</v>
      </c>
      <c r="C40" s="21">
        <v>3.9106000000000001</v>
      </c>
      <c r="D40" s="30">
        <v>6.4</v>
      </c>
      <c r="E40" s="21">
        <v>14.03</v>
      </c>
      <c r="F40" s="21">
        <v>6.7354000000000003</v>
      </c>
      <c r="G40" s="21">
        <v>4.6429999999999998</v>
      </c>
    </row>
    <row r="41" spans="1:7" x14ac:dyDescent="0.25">
      <c r="A41" s="23" t="s">
        <v>53</v>
      </c>
      <c r="B41" s="11">
        <v>20.0124</v>
      </c>
      <c r="C41" s="21">
        <v>19.898900000000001</v>
      </c>
      <c r="D41" s="30">
        <v>25.5</v>
      </c>
      <c r="E41" s="21">
        <v>186.12</v>
      </c>
      <c r="F41" s="21">
        <v>127.84059999999999</v>
      </c>
      <c r="G41" s="21">
        <v>40.638599999999997</v>
      </c>
    </row>
    <row r="42" spans="1:7" x14ac:dyDescent="0.25">
      <c r="A42" s="23" t="s">
        <v>54</v>
      </c>
      <c r="B42" s="11">
        <v>0.65100000000000002</v>
      </c>
      <c r="C42" s="21">
        <v>0.64300000000000002</v>
      </c>
      <c r="D42" s="30">
        <v>1.55</v>
      </c>
      <c r="E42" s="21">
        <v>1.98</v>
      </c>
      <c r="F42" s="21">
        <v>1.4239999999999999</v>
      </c>
      <c r="G42" s="21">
        <v>0.65939999999999999</v>
      </c>
    </row>
    <row r="43" spans="1:7" x14ac:dyDescent="0.25">
      <c r="B43" s="11"/>
      <c r="C43" s="21"/>
      <c r="D43" s="21"/>
      <c r="E43" s="21"/>
      <c r="F43" s="21"/>
      <c r="G43" s="21"/>
    </row>
    <row r="44" spans="1:7" x14ac:dyDescent="0.25">
      <c r="A44" s="24" t="s">
        <v>0</v>
      </c>
      <c r="B44" s="11">
        <f t="shared" ref="B44" si="0">SUM(B3:B42)/COUNT(B3:B42)</f>
        <v>5.9180700000000019</v>
      </c>
      <c r="C44" s="25">
        <v>6.2492049999999999</v>
      </c>
      <c r="D44" s="25">
        <f>AVERAGE(D3:D42)</f>
        <v>7.229000000000001</v>
      </c>
      <c r="E44" s="25">
        <f>SUM(E3:E42)/COUNT(E3:E42)</f>
        <v>75.108750000000015</v>
      </c>
      <c r="F44" s="25">
        <f>SUM(F3:F42)/COUNT(F3:F42)</f>
        <v>42.764142499999991</v>
      </c>
      <c r="G44" s="25">
        <f>SUM(G3:G42)/COUNT(G3:G42)</f>
        <v>9.980475000000002</v>
      </c>
    </row>
    <row r="45" spans="1:7" x14ac:dyDescent="0.25">
      <c r="B45" s="11"/>
      <c r="C45" s="21"/>
      <c r="D45" s="21"/>
      <c r="E45" s="21"/>
      <c r="F45" s="21"/>
      <c r="G45" s="21"/>
    </row>
    <row r="46" spans="1:7" x14ac:dyDescent="0.25">
      <c r="C46" s="26"/>
      <c r="D46" s="26"/>
      <c r="E46" s="26"/>
      <c r="F46" s="26"/>
      <c r="G46" s="26"/>
    </row>
    <row r="47" spans="1:7" x14ac:dyDescent="0.25">
      <c r="B47" s="11" t="s">
        <v>88</v>
      </c>
      <c r="C47" s="21" t="s">
        <v>62</v>
      </c>
      <c r="D47" s="21" t="s">
        <v>68</v>
      </c>
      <c r="E47" s="21" t="s">
        <v>80</v>
      </c>
      <c r="F47" s="21" t="s">
        <v>63</v>
      </c>
      <c r="G47" s="21" t="s">
        <v>64</v>
      </c>
    </row>
    <row r="48" spans="1:7" x14ac:dyDescent="0.25">
      <c r="A48" s="23" t="s">
        <v>19</v>
      </c>
      <c r="B48" s="11" t="s">
        <v>79</v>
      </c>
      <c r="C48" s="20" t="s">
        <v>79</v>
      </c>
      <c r="D48" s="20" t="s">
        <v>79</v>
      </c>
      <c r="E48" s="20" t="s">
        <v>79</v>
      </c>
      <c r="F48" s="20" t="s">
        <v>79</v>
      </c>
      <c r="G48" s="20" t="s">
        <v>79</v>
      </c>
    </row>
    <row r="49" spans="1:12" x14ac:dyDescent="0.25">
      <c r="A49" s="27" t="s">
        <v>7</v>
      </c>
      <c r="B49" s="11">
        <v>105.29130000000001</v>
      </c>
      <c r="C49" s="21">
        <v>282.15600000000001</v>
      </c>
      <c r="D49" s="30">
        <v>210.14</v>
      </c>
      <c r="E49" s="21">
        <v>3683.47</v>
      </c>
      <c r="F49" s="21">
        <v>2636.92</v>
      </c>
      <c r="G49" s="21">
        <v>580.35559999999998</v>
      </c>
      <c r="I49" s="30"/>
      <c r="J49" s="30"/>
      <c r="K49" s="30"/>
      <c r="L49" s="30"/>
    </row>
    <row r="50" spans="1:12" x14ac:dyDescent="0.25">
      <c r="A50" s="27" t="s">
        <v>9</v>
      </c>
      <c r="B50" s="11">
        <v>56.197099999999999</v>
      </c>
      <c r="C50" s="21">
        <v>156.7612</v>
      </c>
      <c r="D50" s="30">
        <v>38.51</v>
      </c>
      <c r="E50" s="21">
        <v>2195.13</v>
      </c>
      <c r="F50" s="21">
        <v>2068.1999999999998</v>
      </c>
      <c r="G50" s="21">
        <v>827.79380000000003</v>
      </c>
      <c r="I50" s="30"/>
      <c r="J50" s="30"/>
      <c r="K50" s="30"/>
      <c r="L50" s="30"/>
    </row>
    <row r="51" spans="1:12" x14ac:dyDescent="0.25">
      <c r="A51" s="27" t="s">
        <v>6</v>
      </c>
      <c r="B51" s="11">
        <v>293.18770000000001</v>
      </c>
      <c r="C51" s="21">
        <v>902.19860000000006</v>
      </c>
      <c r="D51" s="30">
        <v>279.27999999999997</v>
      </c>
      <c r="E51" s="21">
        <v>16710.310000000001</v>
      </c>
      <c r="F51" s="21">
        <v>8698.6200000000008</v>
      </c>
      <c r="G51" s="21">
        <v>338.0249</v>
      </c>
      <c r="I51" s="30"/>
      <c r="J51" s="30"/>
      <c r="K51" s="30"/>
      <c r="L51" s="30"/>
    </row>
    <row r="52" spans="1:12" x14ac:dyDescent="0.25">
      <c r="A52" s="27" t="s">
        <v>16</v>
      </c>
      <c r="B52" s="11">
        <v>13051.7973</v>
      </c>
      <c r="C52" s="21">
        <v>28504.329900000001</v>
      </c>
      <c r="D52" s="30">
        <v>9161.15</v>
      </c>
      <c r="E52" s="21">
        <v>333266.8</v>
      </c>
      <c r="F52" s="21">
        <v>246005.17</v>
      </c>
      <c r="G52" s="21">
        <v>51278.467400000001</v>
      </c>
      <c r="I52" s="34"/>
      <c r="J52" s="30"/>
      <c r="K52" s="30"/>
      <c r="L52" s="30"/>
    </row>
    <row r="53" spans="1:12" x14ac:dyDescent="0.25">
      <c r="A53" s="27" t="s">
        <v>17</v>
      </c>
      <c r="B53" s="11">
        <v>3187.0367999999999</v>
      </c>
      <c r="C53" s="21">
        <v>8519.18</v>
      </c>
      <c r="D53" s="30">
        <v>6050.39</v>
      </c>
      <c r="E53" s="21">
        <v>211364.11</v>
      </c>
      <c r="F53" s="21">
        <v>140688.07</v>
      </c>
      <c r="G53" s="21">
        <v>24553.762599999998</v>
      </c>
      <c r="I53" s="30"/>
      <c r="J53" s="30"/>
      <c r="K53" s="30"/>
      <c r="L53" s="30"/>
    </row>
    <row r="54" spans="1:12" x14ac:dyDescent="0.25">
      <c r="A54" s="27" t="s">
        <v>10</v>
      </c>
      <c r="B54" s="11">
        <v>159.53229999999999</v>
      </c>
      <c r="C54" s="21">
        <v>860.77449999999999</v>
      </c>
      <c r="D54" s="30">
        <v>105.57</v>
      </c>
      <c r="E54" s="21">
        <v>4565.16</v>
      </c>
      <c r="F54" s="21">
        <v>3470.43</v>
      </c>
      <c r="G54" s="21">
        <v>799.98050000000001</v>
      </c>
      <c r="I54" s="30"/>
      <c r="J54" s="30"/>
      <c r="K54" s="30"/>
      <c r="L54" s="30"/>
    </row>
    <row r="55" spans="1:12" x14ac:dyDescent="0.25">
      <c r="A55" s="27" t="s">
        <v>15</v>
      </c>
      <c r="B55" s="11">
        <v>3234.0682999999999</v>
      </c>
      <c r="C55" s="21">
        <v>11842.9997</v>
      </c>
      <c r="D55" s="30">
        <v>1679.9</v>
      </c>
      <c r="E55" s="21">
        <v>122409.16</v>
      </c>
      <c r="F55" s="21">
        <v>81826.460000000006</v>
      </c>
      <c r="G55" s="21">
        <v>11057.0344</v>
      </c>
      <c r="I55" s="30"/>
      <c r="J55" s="30"/>
      <c r="K55" s="30"/>
      <c r="L55" s="30"/>
    </row>
    <row r="56" spans="1:12" x14ac:dyDescent="0.25">
      <c r="A56" s="27" t="s">
        <v>18</v>
      </c>
      <c r="B56" s="11">
        <v>184.09889999999999</v>
      </c>
      <c r="C56" s="21">
        <v>426.11880000000002</v>
      </c>
      <c r="D56" s="30">
        <v>135.53</v>
      </c>
      <c r="E56" s="21">
        <v>5566.61</v>
      </c>
      <c r="F56" s="21">
        <v>4389.5600000000004</v>
      </c>
      <c r="G56" s="21">
        <v>1286.8264999999999</v>
      </c>
      <c r="I56" s="30"/>
      <c r="J56" s="30"/>
      <c r="K56" s="30"/>
      <c r="L56" s="30"/>
    </row>
    <row r="57" spans="1:12" x14ac:dyDescent="0.25">
      <c r="A57" s="27" t="s">
        <v>56</v>
      </c>
      <c r="B57" s="11">
        <v>1752.54</v>
      </c>
      <c r="C57" s="21">
        <v>6015.18</v>
      </c>
      <c r="D57" s="30">
        <v>1215.72</v>
      </c>
      <c r="E57" s="21">
        <v>41032.160000000003</v>
      </c>
      <c r="F57" s="21">
        <v>23685.79</v>
      </c>
      <c r="G57" s="21">
        <v>2239.7341999999999</v>
      </c>
      <c r="I57" s="30"/>
      <c r="J57" s="30"/>
      <c r="K57" s="30"/>
      <c r="L57" s="30"/>
    </row>
    <row r="58" spans="1:12" x14ac:dyDescent="0.25">
      <c r="A58" s="27" t="s">
        <v>12</v>
      </c>
      <c r="B58" s="11">
        <v>2358.5576000000001</v>
      </c>
      <c r="C58" s="21">
        <v>6464.4130999999998</v>
      </c>
      <c r="D58" s="30">
        <v>4244.95</v>
      </c>
      <c r="E58" s="21">
        <v>122548.3</v>
      </c>
      <c r="F58" s="21">
        <v>63810.29</v>
      </c>
      <c r="G58" s="21">
        <v>2239.7341999999999</v>
      </c>
      <c r="I58" s="30"/>
      <c r="J58" s="30"/>
      <c r="K58" s="30"/>
      <c r="L58" s="30"/>
    </row>
    <row r="59" spans="1:12" x14ac:dyDescent="0.25">
      <c r="A59" s="27" t="s">
        <v>4</v>
      </c>
      <c r="B59" s="11">
        <v>41.947899999999997</v>
      </c>
      <c r="C59" s="21">
        <v>128.45660000000001</v>
      </c>
      <c r="D59" s="30">
        <v>58.72</v>
      </c>
      <c r="E59" s="21">
        <v>2425.3200000000002</v>
      </c>
      <c r="F59" s="21">
        <v>1277.17</v>
      </c>
      <c r="G59" s="21">
        <v>108.0102</v>
      </c>
      <c r="I59" s="30"/>
      <c r="J59" s="30"/>
      <c r="K59" s="30"/>
      <c r="L59" s="30"/>
    </row>
    <row r="60" spans="1:12" x14ac:dyDescent="0.25">
      <c r="A60" s="27" t="s">
        <v>8</v>
      </c>
      <c r="B60" s="11">
        <v>1207.4690000000001</v>
      </c>
      <c r="C60" s="21">
        <v>4551.1630999999998</v>
      </c>
      <c r="D60" s="30">
        <v>1526.99</v>
      </c>
      <c r="E60" s="21">
        <v>144096.69</v>
      </c>
      <c r="F60" s="21">
        <v>73170.91</v>
      </c>
      <c r="G60" s="21">
        <v>1247.3302000000001</v>
      </c>
      <c r="I60" s="30"/>
      <c r="J60" s="30"/>
      <c r="K60" s="30"/>
      <c r="L60" s="30"/>
    </row>
    <row r="61" spans="1:12" x14ac:dyDescent="0.25">
      <c r="A61" s="27" t="s">
        <v>5</v>
      </c>
      <c r="B61" s="11">
        <v>1115.0932</v>
      </c>
      <c r="C61" s="21">
        <v>2005.9446</v>
      </c>
      <c r="D61" s="30">
        <v>1265.26</v>
      </c>
      <c r="E61" s="21">
        <v>82575.91</v>
      </c>
      <c r="F61" s="21">
        <v>41459.35</v>
      </c>
      <c r="G61" s="21">
        <v>628.89210000000003</v>
      </c>
      <c r="I61" s="30"/>
      <c r="J61" s="30"/>
      <c r="K61" s="30"/>
      <c r="L61" s="30"/>
    </row>
    <row r="62" spans="1:12" x14ac:dyDescent="0.25">
      <c r="A62" s="27" t="s">
        <v>11</v>
      </c>
      <c r="B62" s="11">
        <v>1261.7245</v>
      </c>
      <c r="C62" s="21">
        <v>5115.6977999999999</v>
      </c>
      <c r="D62" s="30">
        <v>1103.27</v>
      </c>
      <c r="E62" s="21">
        <v>117333.6</v>
      </c>
      <c r="F62" s="21">
        <v>60471.19</v>
      </c>
      <c r="G62" s="21">
        <v>1503.9147</v>
      </c>
      <c r="I62" s="30"/>
      <c r="J62" s="30"/>
      <c r="K62" s="30"/>
      <c r="L62" s="30"/>
    </row>
    <row r="63" spans="1:12" x14ac:dyDescent="0.25">
      <c r="A63" s="27" t="s">
        <v>13</v>
      </c>
      <c r="B63" s="11">
        <v>889.04610000000002</v>
      </c>
      <c r="C63" s="21">
        <v>4664.4427999999998</v>
      </c>
      <c r="D63" s="30">
        <v>516.45000000000005</v>
      </c>
      <c r="E63" s="21">
        <v>8408.39</v>
      </c>
      <c r="F63" s="21">
        <v>6055.33</v>
      </c>
      <c r="G63" s="21">
        <v>1057.6477</v>
      </c>
      <c r="I63" s="30"/>
      <c r="J63" s="30"/>
      <c r="K63" s="30"/>
      <c r="L63" s="30"/>
    </row>
    <row r="64" spans="1:12" x14ac:dyDescent="0.25">
      <c r="A64" s="27" t="s">
        <v>3</v>
      </c>
      <c r="B64" s="11">
        <v>3.0920000000000001</v>
      </c>
      <c r="C64" s="21">
        <v>11.509</v>
      </c>
      <c r="D64" s="30">
        <v>13.06</v>
      </c>
      <c r="E64" s="21">
        <v>122.6</v>
      </c>
      <c r="F64" s="21">
        <v>81.56</v>
      </c>
      <c r="G64" s="21">
        <v>30.922599999999999</v>
      </c>
      <c r="I64" s="30"/>
      <c r="J64" s="30"/>
      <c r="K64" s="30"/>
      <c r="L64" s="30"/>
    </row>
    <row r="65" spans="1:12" x14ac:dyDescent="0.25">
      <c r="A65" s="27" t="s">
        <v>14</v>
      </c>
      <c r="B65" s="11">
        <v>1438.2686000000001</v>
      </c>
      <c r="C65" s="21">
        <v>4666.4903999999997</v>
      </c>
      <c r="D65" s="30">
        <v>763.67</v>
      </c>
      <c r="E65" s="21">
        <v>23928.1</v>
      </c>
      <c r="F65" s="21">
        <v>14509.38</v>
      </c>
      <c r="G65" s="21">
        <v>1710.8918000000001</v>
      </c>
      <c r="I65" s="30"/>
      <c r="J65" s="30"/>
      <c r="K65" s="30"/>
      <c r="L65" s="30"/>
    </row>
    <row r="66" spans="1:12" x14ac:dyDescent="0.25">
      <c r="B66" s="11"/>
      <c r="C66" s="21"/>
      <c r="D66" s="30"/>
      <c r="E66" s="21"/>
      <c r="F66" s="21"/>
      <c r="G66" s="21"/>
      <c r="I66" s="30"/>
      <c r="J66" s="30"/>
      <c r="K66" s="30"/>
      <c r="L66" s="30"/>
    </row>
    <row r="67" spans="1:12" x14ac:dyDescent="0.25">
      <c r="A67" s="24" t="s">
        <v>0</v>
      </c>
      <c r="B67" s="11">
        <f>AVERAGE(B49:B65)</f>
        <v>1784.6440352941177</v>
      </c>
      <c r="C67" s="21">
        <f>AVERAGE(C49:C65)</f>
        <v>5006.9303588235289</v>
      </c>
      <c r="D67" s="21">
        <f t="shared" ref="D67" si="1">AVERAGE(D49:D65)</f>
        <v>1668.738823529412</v>
      </c>
      <c r="E67" s="21">
        <f>SUM(E49:E65)/COUNT(E49:E65)</f>
        <v>73072.460000000006</v>
      </c>
      <c r="F67" s="21">
        <f>AVERAGE(F49:F65)</f>
        <v>45547.31764705883</v>
      </c>
      <c r="G67" s="21">
        <f>AVERAGE(G49:G65)</f>
        <v>5969.9602000000004</v>
      </c>
      <c r="I67" s="30"/>
      <c r="J67" s="30"/>
      <c r="K67" s="30"/>
      <c r="L67" s="30"/>
    </row>
  </sheetData>
  <mergeCells count="4">
    <mergeCell ref="Q2:U2"/>
    <mergeCell ref="O7:P7"/>
    <mergeCell ref="Q7:R7"/>
    <mergeCell ref="K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 5.2.1</vt:lpstr>
      <vt:lpstr>Section 5.2.2</vt:lpstr>
      <vt:lpstr>Section 5.3.1</vt:lpstr>
      <vt:lpstr>Section 5.3.2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</dc:creator>
  <cp:lastModifiedBy>Hoang Le</cp:lastModifiedBy>
  <dcterms:created xsi:type="dcterms:W3CDTF">2020-09-03T23:07:08Z</dcterms:created>
  <dcterms:modified xsi:type="dcterms:W3CDTF">2022-01-27T01:53:24Z</dcterms:modified>
</cp:coreProperties>
</file>