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m\LSPG Isaac\HPC results\"/>
    </mc:Choice>
  </mc:AlternateContent>
  <xr:revisionPtr revIDLastSave="0" documentId="13_ncr:1_{FBBE2B49-F212-40E2-AE7B-76708E05125D}" xr6:coauthVersionLast="46" xr6:coauthVersionMax="46" xr10:uidLastSave="{00000000-0000-0000-0000-000000000000}"/>
  <bookViews>
    <workbookView xWindow="-120" yWindow="-120" windowWidth="29040" windowHeight="15840" tabRatio="809" activeTab="9" xr2:uid="{00000000-000D-0000-FFFF-FFFF00000000}"/>
  </bookViews>
  <sheets>
    <sheet name="AccTrain" sheetId="1" r:id="rId1"/>
    <sheet name="AccTest" sheetId="3" r:id="rId2"/>
    <sheet name="KappaTrain" sheetId="2" r:id="rId3"/>
    <sheet name="KappaTest" sheetId="4" r:id="rId4"/>
    <sheet name="Runtime" sheetId="5" r:id="rId5"/>
    <sheet name="LSIR_Runtime" sheetId="11" r:id="rId6"/>
    <sheet name="LSIREval" sheetId="13" r:id="rId7"/>
    <sheet name="LSIR_Train" sheetId="12" r:id="rId8"/>
    <sheet name="LSIR_Test" sheetId="8" r:id="rId9"/>
    <sheet name="CompareToLatest" sheetId="10" r:id="rId10"/>
    <sheet name="Hybrid" sheetId="14" r:id="rId11"/>
    <sheet name="Sheet1" sheetId="18" r:id="rId12"/>
    <sheet name="RISandLS" sheetId="19" r:id="rId13"/>
    <sheet name="RIS_LS_Our" sheetId="22" r:id="rId14"/>
    <sheet name="WilcoxonRIS" sheetId="20" r:id="rId15"/>
    <sheet name="Wilcoxon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5" i="10" l="1"/>
  <c r="AC45" i="10"/>
  <c r="AD45" i="10"/>
  <c r="AE45" i="10"/>
  <c r="AF45" i="10"/>
  <c r="AG45" i="10"/>
  <c r="AH45" i="10"/>
  <c r="AA45" i="10"/>
  <c r="B45" i="10"/>
  <c r="C45" i="10"/>
  <c r="P45" i="10"/>
  <c r="Q45" i="10"/>
  <c r="M79" i="12" l="1"/>
  <c r="L79" i="12"/>
  <c r="L80" i="12"/>
  <c r="M80" i="12"/>
  <c r="L82" i="12"/>
  <c r="M82" i="12"/>
  <c r="L83" i="12"/>
  <c r="M83" i="12"/>
  <c r="K82" i="12"/>
  <c r="K83" i="12"/>
  <c r="K80" i="12"/>
  <c r="K79" i="12"/>
  <c r="B69" i="3"/>
  <c r="H69" i="3"/>
  <c r="T71" i="14" l="1"/>
  <c r="S71" i="14"/>
  <c r="T70" i="14"/>
  <c r="S70" i="14"/>
  <c r="T69" i="14"/>
  <c r="S69" i="14"/>
  <c r="V71" i="14"/>
  <c r="U71" i="14"/>
  <c r="V70" i="14"/>
  <c r="U70" i="14"/>
  <c r="V69" i="14"/>
  <c r="U69" i="14"/>
  <c r="V47" i="14"/>
  <c r="U47" i="14"/>
  <c r="T47" i="14"/>
  <c r="S47" i="14"/>
  <c r="V46" i="14"/>
  <c r="U46" i="14"/>
  <c r="T46" i="14"/>
  <c r="S46" i="14"/>
  <c r="V45" i="14"/>
  <c r="U45" i="14"/>
  <c r="T45" i="14"/>
  <c r="S45" i="14"/>
  <c r="D136" i="22"/>
  <c r="B115" i="22"/>
  <c r="B136" i="22"/>
  <c r="O52" i="22"/>
  <c r="P52" i="22"/>
  <c r="P71" i="22" s="1"/>
  <c r="Q52" i="22"/>
  <c r="Q71" i="22" s="1"/>
  <c r="R52" i="22"/>
  <c r="R71" i="22" s="1"/>
  <c r="S52" i="22"/>
  <c r="S71" i="22" s="1"/>
  <c r="T52" i="22"/>
  <c r="T71" i="22" s="1"/>
  <c r="O53" i="22"/>
  <c r="P53" i="22"/>
  <c r="Q53" i="22"/>
  <c r="R53" i="22"/>
  <c r="S53" i="22"/>
  <c r="T53" i="22"/>
  <c r="T70" i="22" s="1"/>
  <c r="O54" i="22"/>
  <c r="P54" i="22"/>
  <c r="Q54" i="22"/>
  <c r="R54" i="22"/>
  <c r="S54" i="22"/>
  <c r="T54" i="22"/>
  <c r="O55" i="22"/>
  <c r="P55" i="22"/>
  <c r="Q55" i="22"/>
  <c r="R55" i="22"/>
  <c r="S55" i="22"/>
  <c r="T55" i="22"/>
  <c r="O56" i="22"/>
  <c r="P56" i="22"/>
  <c r="Q56" i="22"/>
  <c r="R56" i="22"/>
  <c r="S56" i="22"/>
  <c r="T56" i="22"/>
  <c r="O57" i="22"/>
  <c r="P57" i="22"/>
  <c r="Q57" i="22"/>
  <c r="R57" i="22"/>
  <c r="S57" i="22"/>
  <c r="T57" i="22"/>
  <c r="O58" i="22"/>
  <c r="P58" i="22"/>
  <c r="Q58" i="22"/>
  <c r="R58" i="22"/>
  <c r="S58" i="22"/>
  <c r="T58" i="22"/>
  <c r="O59" i="22"/>
  <c r="P59" i="22"/>
  <c r="Q59" i="22"/>
  <c r="R59" i="22"/>
  <c r="S59" i="22"/>
  <c r="T59" i="22"/>
  <c r="O60" i="22"/>
  <c r="P60" i="22"/>
  <c r="Q60" i="22"/>
  <c r="R60" i="22"/>
  <c r="S60" i="22"/>
  <c r="T60" i="22"/>
  <c r="O61" i="22"/>
  <c r="P61" i="22"/>
  <c r="Q61" i="22"/>
  <c r="R61" i="22"/>
  <c r="S61" i="22"/>
  <c r="T61" i="22"/>
  <c r="O62" i="22"/>
  <c r="P62" i="22"/>
  <c r="Q62" i="22"/>
  <c r="R62" i="22"/>
  <c r="S62" i="22"/>
  <c r="T62" i="22"/>
  <c r="O63" i="22"/>
  <c r="P63" i="22"/>
  <c r="Q63" i="22"/>
  <c r="R63" i="22"/>
  <c r="S63" i="22"/>
  <c r="T63" i="22"/>
  <c r="O64" i="22"/>
  <c r="P64" i="22"/>
  <c r="Q64" i="22"/>
  <c r="R64" i="22"/>
  <c r="S64" i="22"/>
  <c r="T64" i="22"/>
  <c r="O65" i="22"/>
  <c r="P65" i="22"/>
  <c r="Q65" i="22"/>
  <c r="R65" i="22"/>
  <c r="S65" i="22"/>
  <c r="T65" i="22"/>
  <c r="O66" i="22"/>
  <c r="P66" i="22"/>
  <c r="Q66" i="22"/>
  <c r="R66" i="22"/>
  <c r="S66" i="22"/>
  <c r="T66" i="22"/>
  <c r="O67" i="22"/>
  <c r="P67" i="22"/>
  <c r="Q67" i="22"/>
  <c r="R67" i="22"/>
  <c r="S67" i="22"/>
  <c r="T67" i="22"/>
  <c r="T51" i="22"/>
  <c r="T69" i="22" s="1"/>
  <c r="S51" i="22"/>
  <c r="S70" i="22" s="1"/>
  <c r="R51" i="22"/>
  <c r="R70" i="22" s="1"/>
  <c r="Q51" i="22"/>
  <c r="Q70" i="22" s="1"/>
  <c r="P51" i="22"/>
  <c r="P70" i="22" s="1"/>
  <c r="O51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T6" i="22"/>
  <c r="T14" i="22"/>
  <c r="T22" i="22"/>
  <c r="T30" i="22"/>
  <c r="T38" i="22"/>
  <c r="R4" i="22"/>
  <c r="R47" i="22" s="1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" i="22"/>
  <c r="O4" i="22"/>
  <c r="O24" i="22"/>
  <c r="O40" i="22"/>
  <c r="O20" i="22"/>
  <c r="O16" i="22"/>
  <c r="O12" i="22"/>
  <c r="O8" i="22"/>
  <c r="B47" i="22"/>
  <c r="C45" i="19"/>
  <c r="O5" i="22"/>
  <c r="Q5" i="22"/>
  <c r="O6" i="22"/>
  <c r="Q6" i="22"/>
  <c r="O7" i="22"/>
  <c r="Q7" i="22"/>
  <c r="Q8" i="22"/>
  <c r="O9" i="22"/>
  <c r="Q9" i="22"/>
  <c r="O10" i="22"/>
  <c r="Q10" i="22"/>
  <c r="O11" i="22"/>
  <c r="Q11" i="22"/>
  <c r="Q12" i="22"/>
  <c r="O13" i="22"/>
  <c r="Q13" i="22"/>
  <c r="O14" i="22"/>
  <c r="Q14" i="22"/>
  <c r="O15" i="22"/>
  <c r="Q15" i="22"/>
  <c r="Q16" i="22"/>
  <c r="O17" i="22"/>
  <c r="Q17" i="22"/>
  <c r="O18" i="22"/>
  <c r="Q18" i="22"/>
  <c r="O19" i="22"/>
  <c r="Q19" i="22"/>
  <c r="Q20" i="22"/>
  <c r="O21" i="22"/>
  <c r="Q21" i="22"/>
  <c r="O22" i="22"/>
  <c r="Q22" i="22"/>
  <c r="O23" i="22"/>
  <c r="Q23" i="22"/>
  <c r="Q24" i="22"/>
  <c r="O25" i="22"/>
  <c r="Q25" i="22"/>
  <c r="O26" i="22"/>
  <c r="Q26" i="22"/>
  <c r="O27" i="22"/>
  <c r="Q27" i="22"/>
  <c r="Q28" i="22"/>
  <c r="O29" i="22"/>
  <c r="Q29" i="22"/>
  <c r="O30" i="22"/>
  <c r="Q30" i="22"/>
  <c r="O31" i="22"/>
  <c r="Q31" i="22"/>
  <c r="O32" i="22"/>
  <c r="Q32" i="22"/>
  <c r="O33" i="22"/>
  <c r="Q33" i="22"/>
  <c r="O34" i="22"/>
  <c r="Q34" i="22"/>
  <c r="O35" i="22"/>
  <c r="Q35" i="22"/>
  <c r="O36" i="22"/>
  <c r="Q36" i="22"/>
  <c r="O37" i="22"/>
  <c r="Q37" i="22"/>
  <c r="O38" i="22"/>
  <c r="Q38" i="22"/>
  <c r="O39" i="22"/>
  <c r="Q39" i="22"/>
  <c r="Q40" i="22"/>
  <c r="O41" i="22"/>
  <c r="Q41" i="22"/>
  <c r="O42" i="22"/>
  <c r="Q42" i="22"/>
  <c r="O43" i="22"/>
  <c r="Q43" i="22"/>
  <c r="Q4" i="22"/>
  <c r="L71" i="22"/>
  <c r="J71" i="22"/>
  <c r="K71" i="22"/>
  <c r="L70" i="22"/>
  <c r="J70" i="22"/>
  <c r="K70" i="22"/>
  <c r="L69" i="22"/>
  <c r="J69" i="22"/>
  <c r="K69" i="22"/>
  <c r="L5" i="22"/>
  <c r="S5" i="22" s="1"/>
  <c r="L6" i="22"/>
  <c r="S6" i="22" s="1"/>
  <c r="L7" i="22"/>
  <c r="S7" i="22" s="1"/>
  <c r="L8" i="22"/>
  <c r="S8" i="22" s="1"/>
  <c r="L9" i="22"/>
  <c r="S9" i="22" s="1"/>
  <c r="L10" i="22"/>
  <c r="S10" i="22" s="1"/>
  <c r="L11" i="22"/>
  <c r="S11" i="22" s="1"/>
  <c r="L12" i="22"/>
  <c r="S12" i="22" s="1"/>
  <c r="L13" i="22"/>
  <c r="S13" i="22" s="1"/>
  <c r="L14" i="22"/>
  <c r="S14" i="22" s="1"/>
  <c r="L15" i="22"/>
  <c r="S15" i="22" s="1"/>
  <c r="L16" i="22"/>
  <c r="S16" i="22" s="1"/>
  <c r="L17" i="22"/>
  <c r="S17" i="22" s="1"/>
  <c r="L18" i="22"/>
  <c r="S18" i="22" s="1"/>
  <c r="L19" i="22"/>
  <c r="S19" i="22" s="1"/>
  <c r="L20" i="22"/>
  <c r="S20" i="22" s="1"/>
  <c r="L21" i="22"/>
  <c r="S21" i="22" s="1"/>
  <c r="L22" i="22"/>
  <c r="S22" i="22" s="1"/>
  <c r="L23" i="22"/>
  <c r="S23" i="22" s="1"/>
  <c r="L24" i="22"/>
  <c r="S24" i="22" s="1"/>
  <c r="L25" i="22"/>
  <c r="S25" i="22" s="1"/>
  <c r="L26" i="22"/>
  <c r="S26" i="22" s="1"/>
  <c r="L27" i="22"/>
  <c r="S27" i="22" s="1"/>
  <c r="L28" i="22"/>
  <c r="S28" i="22" s="1"/>
  <c r="L29" i="22"/>
  <c r="S29" i="22" s="1"/>
  <c r="L30" i="22"/>
  <c r="S30" i="22" s="1"/>
  <c r="L31" i="22"/>
  <c r="S31" i="22" s="1"/>
  <c r="L32" i="22"/>
  <c r="S32" i="22" s="1"/>
  <c r="L33" i="22"/>
  <c r="S33" i="22" s="1"/>
  <c r="L34" i="22"/>
  <c r="S34" i="22" s="1"/>
  <c r="L35" i="22"/>
  <c r="S35" i="22" s="1"/>
  <c r="L36" i="22"/>
  <c r="S36" i="22" s="1"/>
  <c r="L37" i="22"/>
  <c r="S37" i="22" s="1"/>
  <c r="L38" i="22"/>
  <c r="S38" i="22" s="1"/>
  <c r="L39" i="22"/>
  <c r="S39" i="22" s="1"/>
  <c r="L40" i="22"/>
  <c r="S40" i="22" s="1"/>
  <c r="L41" i="22"/>
  <c r="S41" i="22" s="1"/>
  <c r="L42" i="22"/>
  <c r="S42" i="22" s="1"/>
  <c r="L43" i="22"/>
  <c r="S43" i="22" s="1"/>
  <c r="L4" i="22"/>
  <c r="S4" i="22" s="1"/>
  <c r="J45" i="22"/>
  <c r="K45" i="22"/>
  <c r="K47" i="22"/>
  <c r="K46" i="22"/>
  <c r="BG47" i="19"/>
  <c r="BF47" i="19"/>
  <c r="BE47" i="19"/>
  <c r="BG46" i="19"/>
  <c r="BF46" i="19"/>
  <c r="BE46" i="19"/>
  <c r="BG45" i="19"/>
  <c r="BF45" i="19"/>
  <c r="BE45" i="19"/>
  <c r="D69" i="22"/>
  <c r="E69" i="22"/>
  <c r="D70" i="22"/>
  <c r="E70" i="22"/>
  <c r="D71" i="22"/>
  <c r="E71" i="22"/>
  <c r="G69" i="22"/>
  <c r="B69" i="22"/>
  <c r="C69" i="22"/>
  <c r="B70" i="22"/>
  <c r="C70" i="22"/>
  <c r="B71" i="22"/>
  <c r="C71" i="22"/>
  <c r="D45" i="22"/>
  <c r="E45" i="22"/>
  <c r="D46" i="22"/>
  <c r="E46" i="22"/>
  <c r="D47" i="22"/>
  <c r="E47" i="22"/>
  <c r="B46" i="22"/>
  <c r="C46" i="22"/>
  <c r="G71" i="22"/>
  <c r="F71" i="22"/>
  <c r="G70" i="22"/>
  <c r="F70" i="22"/>
  <c r="F69" i="22"/>
  <c r="G47" i="22"/>
  <c r="F47" i="22"/>
  <c r="G46" i="22"/>
  <c r="F46" i="22"/>
  <c r="G45" i="22"/>
  <c r="F45" i="22"/>
  <c r="V45" i="19"/>
  <c r="E3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50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3" i="20"/>
  <c r="E9" i="20"/>
  <c r="J44" i="20"/>
  <c r="J45" i="20"/>
  <c r="J46" i="20"/>
  <c r="J68" i="20"/>
  <c r="B68" i="20"/>
  <c r="H68" i="20"/>
  <c r="C68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B46" i="20"/>
  <c r="H46" i="20"/>
  <c r="C46" i="20"/>
  <c r="B45" i="20"/>
  <c r="H45" i="20"/>
  <c r="C45" i="20"/>
  <c r="B44" i="20"/>
  <c r="H44" i="20"/>
  <c r="C44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8" i="20"/>
  <c r="E7" i="20"/>
  <c r="E6" i="20"/>
  <c r="E5" i="20"/>
  <c r="E4" i="20"/>
  <c r="AA45" i="19"/>
  <c r="W45" i="19"/>
  <c r="X45" i="19"/>
  <c r="Y45" i="19"/>
  <c r="Z45" i="19"/>
  <c r="W46" i="19"/>
  <c r="X46" i="19"/>
  <c r="Y46" i="19"/>
  <c r="Z46" i="19"/>
  <c r="AA46" i="19"/>
  <c r="W47" i="19"/>
  <c r="X47" i="19"/>
  <c r="Y47" i="19"/>
  <c r="Z47" i="19"/>
  <c r="AA47" i="19"/>
  <c r="V47" i="19"/>
  <c r="V46" i="19"/>
  <c r="C69" i="19"/>
  <c r="D69" i="19"/>
  <c r="E69" i="19"/>
  <c r="F69" i="19"/>
  <c r="G69" i="19"/>
  <c r="H69" i="19"/>
  <c r="I69" i="19"/>
  <c r="J69" i="19"/>
  <c r="L69" i="19"/>
  <c r="M69" i="19"/>
  <c r="N69" i="19"/>
  <c r="O69" i="19"/>
  <c r="P69" i="19"/>
  <c r="Q69" i="19"/>
  <c r="R69" i="19"/>
  <c r="S69" i="19"/>
  <c r="T69" i="19"/>
  <c r="B69" i="19"/>
  <c r="T47" i="19"/>
  <c r="S47" i="19"/>
  <c r="R47" i="19"/>
  <c r="Q47" i="19"/>
  <c r="P47" i="19"/>
  <c r="O47" i="19"/>
  <c r="N47" i="19"/>
  <c r="M47" i="19"/>
  <c r="L47" i="19"/>
  <c r="T46" i="19"/>
  <c r="S46" i="19"/>
  <c r="R46" i="19"/>
  <c r="Q46" i="19"/>
  <c r="P46" i="19"/>
  <c r="O46" i="19"/>
  <c r="N46" i="19"/>
  <c r="M46" i="19"/>
  <c r="L46" i="19"/>
  <c r="T45" i="19"/>
  <c r="S45" i="19"/>
  <c r="R45" i="19"/>
  <c r="Q45" i="19"/>
  <c r="P45" i="19"/>
  <c r="O45" i="19"/>
  <c r="N45" i="19"/>
  <c r="M45" i="19"/>
  <c r="L45" i="19"/>
  <c r="D45" i="19"/>
  <c r="E45" i="19"/>
  <c r="F45" i="19"/>
  <c r="G45" i="19"/>
  <c r="H45" i="19"/>
  <c r="I45" i="19"/>
  <c r="J45" i="19"/>
  <c r="C46" i="19"/>
  <c r="D46" i="19"/>
  <c r="E46" i="19"/>
  <c r="F46" i="19"/>
  <c r="G46" i="19"/>
  <c r="H46" i="19"/>
  <c r="I46" i="19"/>
  <c r="J46" i="19"/>
  <c r="C47" i="19"/>
  <c r="D47" i="19"/>
  <c r="E47" i="19"/>
  <c r="F47" i="19"/>
  <c r="G47" i="19"/>
  <c r="H47" i="19"/>
  <c r="I47" i="19"/>
  <c r="J47" i="19"/>
  <c r="B45" i="19"/>
  <c r="B47" i="19"/>
  <c r="B46" i="19"/>
  <c r="B69" i="1"/>
  <c r="T39" i="22" l="1"/>
  <c r="T31" i="22"/>
  <c r="T23" i="22"/>
  <c r="T15" i="22"/>
  <c r="T7" i="22"/>
  <c r="S69" i="22"/>
  <c r="P47" i="22"/>
  <c r="T37" i="22"/>
  <c r="T29" i="22"/>
  <c r="T21" i="22"/>
  <c r="T13" i="22"/>
  <c r="T5" i="22"/>
  <c r="R45" i="22"/>
  <c r="R69" i="22"/>
  <c r="T4" i="22"/>
  <c r="T36" i="22"/>
  <c r="T28" i="22"/>
  <c r="T20" i="22"/>
  <c r="T12" i="22"/>
  <c r="R46" i="22"/>
  <c r="Q69" i="22"/>
  <c r="T27" i="22"/>
  <c r="P69" i="22"/>
  <c r="T43" i="22"/>
  <c r="T19" i="22"/>
  <c r="T42" i="22"/>
  <c r="T26" i="22"/>
  <c r="T10" i="22"/>
  <c r="T41" i="22"/>
  <c r="T33" i="22"/>
  <c r="T25" i="22"/>
  <c r="T17" i="22"/>
  <c r="T9" i="22"/>
  <c r="T35" i="22"/>
  <c r="T11" i="22"/>
  <c r="T34" i="22"/>
  <c r="T18" i="22"/>
  <c r="T40" i="22"/>
  <c r="T32" i="22"/>
  <c r="T24" i="22"/>
  <c r="T16" i="22"/>
  <c r="T8" i="22"/>
  <c r="P45" i="22"/>
  <c r="P46" i="22"/>
  <c r="O71" i="22"/>
  <c r="Q47" i="22"/>
  <c r="O70" i="22"/>
  <c r="B45" i="22"/>
  <c r="O28" i="22"/>
  <c r="S46" i="22"/>
  <c r="S45" i="22"/>
  <c r="S47" i="22"/>
  <c r="Q45" i="22"/>
  <c r="O69" i="22"/>
  <c r="Q46" i="22"/>
  <c r="C45" i="22"/>
  <c r="C47" i="22"/>
  <c r="L45" i="22"/>
  <c r="L47" i="22"/>
  <c r="L46" i="22"/>
  <c r="J46" i="22"/>
  <c r="J47" i="22"/>
  <c r="E44" i="20"/>
  <c r="E68" i="20"/>
  <c r="D68" i="20"/>
  <c r="E46" i="20"/>
  <c r="E45" i="20"/>
  <c r="D44" i="20"/>
  <c r="D46" i="20"/>
  <c r="D45" i="20"/>
  <c r="Q23" i="18"/>
  <c r="Q22" i="18"/>
  <c r="Q21" i="18"/>
  <c r="N46" i="18"/>
  <c r="N45" i="18"/>
  <c r="N44" i="18"/>
  <c r="R23" i="18"/>
  <c r="R22" i="18"/>
  <c r="R21" i="18"/>
  <c r="O46" i="18"/>
  <c r="O45" i="18"/>
  <c r="O44" i="18"/>
  <c r="K23" i="18"/>
  <c r="K22" i="18"/>
  <c r="K21" i="18"/>
  <c r="H46" i="18"/>
  <c r="H45" i="18"/>
  <c r="H44" i="18"/>
  <c r="L23" i="18"/>
  <c r="L22" i="18"/>
  <c r="L21" i="18"/>
  <c r="I46" i="18"/>
  <c r="I45" i="18"/>
  <c r="I44" i="18"/>
  <c r="C44" i="18"/>
  <c r="B44" i="18"/>
  <c r="F21" i="18"/>
  <c r="E21" i="18"/>
  <c r="T47" i="22" l="1"/>
  <c r="T45" i="22"/>
  <c r="T46" i="22"/>
  <c r="O46" i="22"/>
  <c r="O47" i="22"/>
  <c r="O45" i="22"/>
  <c r="X67" i="10"/>
  <c r="Y67" i="10"/>
  <c r="H66" i="17"/>
  <c r="H44" i="17"/>
  <c r="E66" i="17"/>
  <c r="E44" i="17"/>
  <c r="B66" i="17"/>
  <c r="B44" i="17"/>
  <c r="I66" i="17"/>
  <c r="F66" i="17"/>
  <c r="C66" i="17"/>
  <c r="I44" i="17"/>
  <c r="F44" i="17"/>
  <c r="C44" i="17"/>
  <c r="Y45" i="10"/>
  <c r="X45" i="10"/>
  <c r="J67" i="10"/>
  <c r="J45" i="10"/>
  <c r="K45" i="10"/>
  <c r="K67" i="10"/>
  <c r="J143" i="11"/>
  <c r="J122" i="11"/>
  <c r="O143" i="11"/>
  <c r="N143" i="11"/>
  <c r="M143" i="11"/>
  <c r="L143" i="11"/>
  <c r="K143" i="11"/>
  <c r="O122" i="11"/>
  <c r="N122" i="11"/>
  <c r="M122" i="11"/>
  <c r="L122" i="11"/>
  <c r="K122" i="11"/>
  <c r="Q71" i="3"/>
  <c r="P71" i="3"/>
  <c r="Q70" i="3"/>
  <c r="P70" i="3"/>
  <c r="Q69" i="3"/>
  <c r="P69" i="3"/>
  <c r="Q47" i="3"/>
  <c r="P47" i="3"/>
  <c r="Q46" i="3"/>
  <c r="P46" i="3"/>
  <c r="Q45" i="3"/>
  <c r="P45" i="3"/>
  <c r="X58" i="11" l="1"/>
  <c r="Y58" i="11"/>
  <c r="Z58" i="11"/>
  <c r="X59" i="11"/>
  <c r="Y59" i="11"/>
  <c r="Z59" i="11"/>
  <c r="X57" i="11"/>
  <c r="D69" i="14"/>
  <c r="F69" i="14"/>
  <c r="G69" i="14"/>
  <c r="F70" i="14"/>
  <c r="G70" i="14"/>
  <c r="F71" i="14"/>
  <c r="G71" i="14"/>
  <c r="P69" i="14"/>
  <c r="Q69" i="14"/>
  <c r="P70" i="14"/>
  <c r="Q70" i="14"/>
  <c r="P71" i="14"/>
  <c r="Q71" i="14"/>
  <c r="P45" i="14"/>
  <c r="Q45" i="14"/>
  <c r="P46" i="14"/>
  <c r="Q46" i="14"/>
  <c r="P47" i="14"/>
  <c r="Q47" i="14"/>
  <c r="F45" i="14"/>
  <c r="G45" i="14"/>
  <c r="F46" i="14"/>
  <c r="G46" i="14"/>
  <c r="F47" i="14"/>
  <c r="G47" i="14"/>
  <c r="B69" i="14"/>
  <c r="C69" i="14"/>
  <c r="B70" i="14"/>
  <c r="C70" i="14"/>
  <c r="B71" i="14"/>
  <c r="C71" i="14"/>
  <c r="I71" i="3" l="1"/>
  <c r="H71" i="3"/>
  <c r="I70" i="3"/>
  <c r="H70" i="3"/>
  <c r="I69" i="3"/>
  <c r="O47" i="2"/>
  <c r="N47" i="2"/>
  <c r="O46" i="2"/>
  <c r="N46" i="2"/>
  <c r="O45" i="2"/>
  <c r="N45" i="2"/>
  <c r="O47" i="1"/>
  <c r="N47" i="1"/>
  <c r="O46" i="1"/>
  <c r="N46" i="1"/>
  <c r="O45" i="1"/>
  <c r="N45" i="1"/>
  <c r="O47" i="3"/>
  <c r="N47" i="3"/>
  <c r="O46" i="3"/>
  <c r="N46" i="3"/>
  <c r="O45" i="3"/>
  <c r="N45" i="3"/>
  <c r="J69" i="1"/>
  <c r="H69" i="4"/>
  <c r="I69" i="4"/>
  <c r="J69" i="4"/>
  <c r="K69" i="4"/>
  <c r="H70" i="4"/>
  <c r="I70" i="4"/>
  <c r="J70" i="4"/>
  <c r="K70" i="4"/>
  <c r="H71" i="4"/>
  <c r="I71" i="4"/>
  <c r="J71" i="4"/>
  <c r="K71" i="4"/>
  <c r="J69" i="3"/>
  <c r="K69" i="3"/>
  <c r="J70" i="3"/>
  <c r="K70" i="3"/>
  <c r="J71" i="3"/>
  <c r="K71" i="3"/>
  <c r="H69" i="1"/>
  <c r="I69" i="1"/>
  <c r="K69" i="1"/>
  <c r="H70" i="1"/>
  <c r="I70" i="1"/>
  <c r="J70" i="1"/>
  <c r="K70" i="1"/>
  <c r="H71" i="1"/>
  <c r="I71" i="1"/>
  <c r="J71" i="1"/>
  <c r="K71" i="1"/>
  <c r="I47" i="1"/>
  <c r="H47" i="1"/>
  <c r="I46" i="1"/>
  <c r="H46" i="1"/>
  <c r="I45" i="1"/>
  <c r="H45" i="1"/>
  <c r="I47" i="3"/>
  <c r="H47" i="3"/>
  <c r="I46" i="3"/>
  <c r="H46" i="3"/>
  <c r="I45" i="3"/>
  <c r="H45" i="3"/>
  <c r="E71" i="2"/>
  <c r="D71" i="2"/>
  <c r="E70" i="2"/>
  <c r="D70" i="2"/>
  <c r="E69" i="2"/>
  <c r="D69" i="2"/>
  <c r="C71" i="2"/>
  <c r="B71" i="2"/>
  <c r="C70" i="2"/>
  <c r="B70" i="2"/>
  <c r="C69" i="2"/>
  <c r="B69" i="2"/>
  <c r="E71" i="1"/>
  <c r="D71" i="1"/>
  <c r="E70" i="1"/>
  <c r="D70" i="1"/>
  <c r="E69" i="1"/>
  <c r="D69" i="1"/>
  <c r="E71" i="4"/>
  <c r="D71" i="4"/>
  <c r="E70" i="4"/>
  <c r="D70" i="4"/>
  <c r="E69" i="4"/>
  <c r="D69" i="4"/>
  <c r="E71" i="3"/>
  <c r="D71" i="3"/>
  <c r="E70" i="3"/>
  <c r="D70" i="3"/>
  <c r="E69" i="3"/>
  <c r="D69" i="3"/>
  <c r="C71" i="4"/>
  <c r="B71" i="4"/>
  <c r="C70" i="4"/>
  <c r="B70" i="4"/>
  <c r="C69" i="4"/>
  <c r="B69" i="4"/>
  <c r="C71" i="3"/>
  <c r="B71" i="3"/>
  <c r="C70" i="3"/>
  <c r="B70" i="3"/>
  <c r="C69" i="3"/>
  <c r="C69" i="1"/>
  <c r="C71" i="1"/>
  <c r="B71" i="1"/>
  <c r="C70" i="1"/>
  <c r="B70" i="1"/>
  <c r="AC52" i="5" l="1"/>
  <c r="AC53" i="5"/>
  <c r="AC54" i="5"/>
  <c r="AC55" i="5"/>
  <c r="AC56" i="5"/>
  <c r="AC57" i="5"/>
  <c r="AC58" i="5"/>
  <c r="AC60" i="5"/>
  <c r="AC61" i="5"/>
  <c r="AC62" i="5"/>
  <c r="AC63" i="5"/>
  <c r="AC64" i="5"/>
  <c r="AC65" i="5"/>
  <c r="AC66" i="5"/>
  <c r="AC67" i="5"/>
  <c r="AC51" i="5"/>
  <c r="N45" i="14"/>
  <c r="O71" i="14"/>
  <c r="N71" i="14"/>
  <c r="M71" i="14"/>
  <c r="L71" i="14"/>
  <c r="E71" i="14"/>
  <c r="D71" i="14"/>
  <c r="O70" i="14"/>
  <c r="N70" i="14"/>
  <c r="M70" i="14"/>
  <c r="L70" i="14"/>
  <c r="E70" i="14"/>
  <c r="D70" i="14"/>
  <c r="O69" i="14"/>
  <c r="N69" i="14"/>
  <c r="M69" i="14"/>
  <c r="L69" i="14"/>
  <c r="E69" i="14"/>
  <c r="O47" i="14"/>
  <c r="N47" i="14"/>
  <c r="M47" i="14"/>
  <c r="L47" i="14"/>
  <c r="E47" i="14"/>
  <c r="D47" i="14"/>
  <c r="C47" i="14"/>
  <c r="B47" i="14"/>
  <c r="O46" i="14"/>
  <c r="N46" i="14"/>
  <c r="M46" i="14"/>
  <c r="L46" i="14"/>
  <c r="E46" i="14"/>
  <c r="D46" i="14"/>
  <c r="C46" i="14"/>
  <c r="B46" i="14"/>
  <c r="O45" i="14"/>
  <c r="M45" i="14"/>
  <c r="L45" i="14"/>
  <c r="E45" i="14"/>
  <c r="D45" i="14"/>
  <c r="C45" i="14"/>
  <c r="B45" i="14"/>
  <c r="W45" i="10"/>
  <c r="V45" i="10"/>
  <c r="U45" i="10"/>
  <c r="T45" i="10"/>
  <c r="S45" i="10"/>
  <c r="R45" i="10"/>
  <c r="G45" i="10"/>
  <c r="F45" i="10"/>
  <c r="E45" i="10"/>
  <c r="D45" i="10"/>
  <c r="I45" i="10"/>
  <c r="H45" i="10"/>
  <c r="AC67" i="10"/>
  <c r="AH67" i="10"/>
  <c r="AG67" i="10"/>
  <c r="AF67" i="10"/>
  <c r="AE67" i="10"/>
  <c r="AD67" i="10"/>
  <c r="S67" i="10"/>
  <c r="T67" i="10"/>
  <c r="U67" i="10"/>
  <c r="V67" i="10"/>
  <c r="W67" i="10"/>
  <c r="R67" i="10"/>
  <c r="G67" i="10"/>
  <c r="F67" i="10"/>
  <c r="E67" i="10"/>
  <c r="D67" i="10"/>
  <c r="H67" i="10"/>
  <c r="I67" i="10"/>
  <c r="X69" i="5"/>
  <c r="Y69" i="5"/>
  <c r="Z69" i="5"/>
  <c r="AA69" i="5"/>
  <c r="X70" i="5"/>
  <c r="Y70" i="5"/>
  <c r="Z70" i="5"/>
  <c r="AA70" i="5"/>
  <c r="X71" i="5"/>
  <c r="Y71" i="5"/>
  <c r="Z71" i="5"/>
  <c r="AA71" i="5"/>
  <c r="AA47" i="5"/>
  <c r="Z47" i="5"/>
  <c r="AA46" i="5"/>
  <c r="Z46" i="5"/>
  <c r="AA45" i="5"/>
  <c r="Z45" i="5"/>
  <c r="Y47" i="5"/>
  <c r="X47" i="5"/>
  <c r="Y46" i="5"/>
  <c r="X46" i="5"/>
  <c r="Y45" i="5"/>
  <c r="X45" i="5"/>
  <c r="W71" i="5"/>
  <c r="V71" i="5"/>
  <c r="W70" i="5"/>
  <c r="V70" i="5"/>
  <c r="W69" i="5"/>
  <c r="V69" i="5"/>
  <c r="W47" i="5"/>
  <c r="V47" i="5"/>
  <c r="W46" i="5"/>
  <c r="V46" i="5"/>
  <c r="W45" i="5"/>
  <c r="V45" i="5"/>
  <c r="G69" i="13"/>
  <c r="G70" i="13"/>
  <c r="G71" i="13"/>
  <c r="F71" i="13"/>
  <c r="F70" i="13"/>
  <c r="F69" i="13"/>
  <c r="E71" i="13"/>
  <c r="E70" i="13"/>
  <c r="E69" i="13"/>
  <c r="M44" i="13"/>
  <c r="L44" i="13"/>
  <c r="K44" i="13"/>
  <c r="J44" i="13"/>
  <c r="I44" i="13"/>
  <c r="H44" i="13"/>
  <c r="G44" i="13"/>
  <c r="F44" i="13"/>
  <c r="B44" i="13"/>
  <c r="L64" i="13"/>
  <c r="I71" i="13" s="1"/>
  <c r="E44" i="13"/>
  <c r="D44" i="13"/>
  <c r="C44" i="13"/>
  <c r="Z50" i="11"/>
  <c r="Y50" i="11"/>
  <c r="X50" i="11"/>
  <c r="Y5" i="11"/>
  <c r="D68" i="12"/>
  <c r="E68" i="12"/>
  <c r="F68" i="12"/>
  <c r="G68" i="12"/>
  <c r="H68" i="12"/>
  <c r="I68" i="12"/>
  <c r="J68" i="12"/>
  <c r="K68" i="12"/>
  <c r="L68" i="12"/>
  <c r="M68" i="12"/>
  <c r="N68" i="12"/>
  <c r="Q68" i="12"/>
  <c r="R68" i="12"/>
  <c r="S68" i="12"/>
  <c r="T68" i="12"/>
  <c r="U68" i="12"/>
  <c r="V68" i="12"/>
  <c r="D69" i="12"/>
  <c r="E69" i="12"/>
  <c r="F69" i="12"/>
  <c r="G69" i="12"/>
  <c r="H69" i="12"/>
  <c r="I69" i="12"/>
  <c r="J69" i="12"/>
  <c r="K69" i="12"/>
  <c r="L69" i="12"/>
  <c r="M69" i="12"/>
  <c r="N69" i="12"/>
  <c r="Q69" i="12"/>
  <c r="R69" i="12"/>
  <c r="S69" i="12"/>
  <c r="T69" i="12"/>
  <c r="U69" i="12"/>
  <c r="V69" i="12"/>
  <c r="D70" i="12"/>
  <c r="E70" i="12"/>
  <c r="F70" i="12"/>
  <c r="G70" i="12"/>
  <c r="H70" i="12"/>
  <c r="I70" i="12"/>
  <c r="J70" i="12"/>
  <c r="K70" i="12"/>
  <c r="L70" i="12"/>
  <c r="M70" i="12"/>
  <c r="N70" i="12"/>
  <c r="Q70" i="12"/>
  <c r="R70" i="12"/>
  <c r="S70" i="12"/>
  <c r="T70" i="12"/>
  <c r="U70" i="12"/>
  <c r="V70" i="12"/>
  <c r="C68" i="12"/>
  <c r="X6" i="11"/>
  <c r="Y6" i="11"/>
  <c r="Z6" i="11"/>
  <c r="X7" i="11"/>
  <c r="Y7" i="11"/>
  <c r="Z7" i="11"/>
  <c r="X8" i="11"/>
  <c r="Y8" i="11"/>
  <c r="Z8" i="11"/>
  <c r="X9" i="11"/>
  <c r="Y9" i="11"/>
  <c r="Z9" i="11"/>
  <c r="X10" i="11"/>
  <c r="Y10" i="11"/>
  <c r="Z10" i="11"/>
  <c r="X11" i="11"/>
  <c r="Y11" i="11"/>
  <c r="Z11" i="11"/>
  <c r="X12" i="11"/>
  <c r="Y12" i="11"/>
  <c r="Z12" i="11"/>
  <c r="X13" i="11"/>
  <c r="Y13" i="11"/>
  <c r="Z13" i="11"/>
  <c r="X14" i="11"/>
  <c r="Y14" i="11"/>
  <c r="Z14" i="11"/>
  <c r="X15" i="11"/>
  <c r="Y15" i="11"/>
  <c r="Z15" i="11"/>
  <c r="X16" i="11"/>
  <c r="Y16" i="11"/>
  <c r="Z16" i="11"/>
  <c r="X17" i="11"/>
  <c r="Y17" i="11"/>
  <c r="Z17" i="11"/>
  <c r="X18" i="11"/>
  <c r="Y18" i="11"/>
  <c r="Z18" i="11"/>
  <c r="X19" i="11"/>
  <c r="Y19" i="11"/>
  <c r="Z19" i="11"/>
  <c r="X20" i="11"/>
  <c r="Y20" i="11"/>
  <c r="Z20" i="11"/>
  <c r="X21" i="11"/>
  <c r="Y21" i="11"/>
  <c r="Z21" i="11"/>
  <c r="X22" i="11"/>
  <c r="Y22" i="11"/>
  <c r="Z22" i="11"/>
  <c r="X23" i="11"/>
  <c r="Y23" i="11"/>
  <c r="Z23" i="11"/>
  <c r="X24" i="11"/>
  <c r="Y24" i="11"/>
  <c r="Z24" i="11"/>
  <c r="X25" i="11"/>
  <c r="Y25" i="11"/>
  <c r="Z25" i="11"/>
  <c r="X26" i="11"/>
  <c r="Y26" i="11"/>
  <c r="Z26" i="11"/>
  <c r="X27" i="11"/>
  <c r="Y27" i="1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X32" i="11"/>
  <c r="Y32" i="11"/>
  <c r="Z32" i="11"/>
  <c r="X33" i="11"/>
  <c r="Y33" i="11"/>
  <c r="Z33" i="11"/>
  <c r="X34" i="11"/>
  <c r="Y34" i="11"/>
  <c r="Z34" i="11"/>
  <c r="X35" i="11"/>
  <c r="Y35" i="11"/>
  <c r="Z35" i="11"/>
  <c r="X36" i="11"/>
  <c r="Y36" i="11"/>
  <c r="Z36" i="11"/>
  <c r="X37" i="11"/>
  <c r="Y37" i="11"/>
  <c r="Z37" i="11"/>
  <c r="X38" i="11"/>
  <c r="Y38" i="11"/>
  <c r="Z38" i="11"/>
  <c r="X39" i="11"/>
  <c r="Y39" i="11"/>
  <c r="Z39" i="11"/>
  <c r="X40" i="11"/>
  <c r="Y40" i="11"/>
  <c r="Z40" i="11"/>
  <c r="X41" i="11"/>
  <c r="Y41" i="11"/>
  <c r="Z41" i="11"/>
  <c r="X42" i="11"/>
  <c r="Y42" i="11"/>
  <c r="Z42" i="11"/>
  <c r="X43" i="11"/>
  <c r="Y43" i="11"/>
  <c r="Z43" i="11"/>
  <c r="X44" i="11"/>
  <c r="Y44" i="11"/>
  <c r="Z44" i="11"/>
  <c r="Z5" i="11"/>
  <c r="X5" i="11"/>
  <c r="C45" i="12"/>
  <c r="AF7" i="11"/>
  <c r="AF12" i="11"/>
  <c r="AF5" i="11"/>
  <c r="AF20" i="11"/>
  <c r="AF6" i="11"/>
  <c r="AF8" i="11"/>
  <c r="AF22" i="11"/>
  <c r="AF15" i="11"/>
  <c r="AF21" i="11"/>
  <c r="AF40" i="11"/>
  <c r="AF13" i="11"/>
  <c r="AF10" i="11"/>
  <c r="AF37" i="11"/>
  <c r="AF24" i="11"/>
  <c r="AF18" i="11"/>
  <c r="AF25" i="11"/>
  <c r="AF9" i="11"/>
  <c r="AF16" i="11"/>
  <c r="AF14" i="11"/>
  <c r="AF47" i="11"/>
  <c r="AF39" i="11"/>
  <c r="AF19" i="11"/>
  <c r="AF31" i="11"/>
  <c r="AF26" i="11"/>
  <c r="AF23" i="11"/>
  <c r="AF34" i="11"/>
  <c r="AF17" i="11"/>
  <c r="AF29" i="11"/>
  <c r="AF44" i="11"/>
  <c r="AF28" i="11"/>
  <c r="AF43" i="11"/>
  <c r="AF32" i="11"/>
  <c r="AF27" i="11"/>
  <c r="AF41" i="11"/>
  <c r="AF45" i="11"/>
  <c r="AF33" i="11"/>
  <c r="AF42" i="11"/>
  <c r="AF38" i="11"/>
  <c r="AF35" i="11"/>
  <c r="AF30" i="11"/>
  <c r="AF49" i="11"/>
  <c r="AF57" i="11"/>
  <c r="AF52" i="11"/>
  <c r="AF48" i="11"/>
  <c r="AF61" i="11"/>
  <c r="AF36" i="11"/>
  <c r="AF46" i="11"/>
  <c r="AF50" i="11"/>
  <c r="AF58" i="11"/>
  <c r="AF59" i="11"/>
  <c r="AF60" i="11"/>
  <c r="AF54" i="11"/>
  <c r="AF53" i="11"/>
  <c r="AF55" i="11"/>
  <c r="AF51" i="11"/>
  <c r="AF56" i="11"/>
  <c r="AF11" i="11"/>
  <c r="X51" i="11"/>
  <c r="Y51" i="11"/>
  <c r="Z51" i="11"/>
  <c r="X52" i="11"/>
  <c r="Y52" i="11"/>
  <c r="Z52" i="11"/>
  <c r="X53" i="11"/>
  <c r="Y53" i="11"/>
  <c r="Z53" i="11"/>
  <c r="X54" i="11"/>
  <c r="Y54" i="11"/>
  <c r="Z54" i="11"/>
  <c r="X55" i="11"/>
  <c r="Y55" i="11"/>
  <c r="Z55" i="11"/>
  <c r="X56" i="11"/>
  <c r="Y56" i="11"/>
  <c r="Z56" i="11"/>
  <c r="Y57" i="11"/>
  <c r="Z57" i="11"/>
  <c r="X60" i="11"/>
  <c r="Y60" i="11"/>
  <c r="Z60" i="11"/>
  <c r="X61" i="11"/>
  <c r="Y61" i="11"/>
  <c r="Z61" i="11"/>
  <c r="X62" i="11"/>
  <c r="Y62" i="11"/>
  <c r="Z62" i="11"/>
  <c r="X63" i="11"/>
  <c r="Y63" i="11"/>
  <c r="Z63" i="11"/>
  <c r="X64" i="11"/>
  <c r="Y64" i="11"/>
  <c r="Z64" i="11"/>
  <c r="X65" i="11"/>
  <c r="Y65" i="11"/>
  <c r="Z65" i="11"/>
  <c r="X66" i="11"/>
  <c r="Y66" i="11"/>
  <c r="Z66" i="11"/>
  <c r="B64" i="13"/>
  <c r="H69" i="13" s="1"/>
  <c r="C64" i="13"/>
  <c r="D64" i="13"/>
  <c r="I69" i="13" s="1"/>
  <c r="J69" i="13" s="1"/>
  <c r="E64" i="13"/>
  <c r="F64" i="13"/>
  <c r="H70" i="13" s="1"/>
  <c r="G64" i="13"/>
  <c r="H64" i="13"/>
  <c r="I70" i="13" s="1"/>
  <c r="I64" i="13"/>
  <c r="J64" i="13"/>
  <c r="H71" i="13" s="1"/>
  <c r="K64" i="13"/>
  <c r="M64" i="13"/>
  <c r="D70" i="8"/>
  <c r="E70" i="8"/>
  <c r="F70" i="8"/>
  <c r="G70" i="8"/>
  <c r="H70" i="8"/>
  <c r="I70" i="8"/>
  <c r="J70" i="8"/>
  <c r="K70" i="8"/>
  <c r="L70" i="8"/>
  <c r="M70" i="8"/>
  <c r="N70" i="8"/>
  <c r="P70" i="8"/>
  <c r="Q70" i="8"/>
  <c r="R70" i="8"/>
  <c r="S70" i="8"/>
  <c r="T70" i="8"/>
  <c r="U70" i="8"/>
  <c r="D71" i="8"/>
  <c r="E71" i="8"/>
  <c r="F71" i="8"/>
  <c r="G71" i="8"/>
  <c r="H71" i="8"/>
  <c r="I71" i="8"/>
  <c r="J71" i="8"/>
  <c r="K71" i="8"/>
  <c r="L71" i="8"/>
  <c r="M71" i="8"/>
  <c r="N71" i="8"/>
  <c r="P71" i="8"/>
  <c r="Q71" i="8"/>
  <c r="R71" i="8"/>
  <c r="S71" i="8"/>
  <c r="T71" i="8"/>
  <c r="U71" i="8"/>
  <c r="D72" i="8"/>
  <c r="E72" i="8"/>
  <c r="F72" i="8"/>
  <c r="G72" i="8"/>
  <c r="H72" i="8"/>
  <c r="I72" i="8"/>
  <c r="J72" i="8"/>
  <c r="K72" i="8"/>
  <c r="L72" i="8"/>
  <c r="M72" i="8"/>
  <c r="N72" i="8"/>
  <c r="P72" i="8"/>
  <c r="Q72" i="8"/>
  <c r="R72" i="8"/>
  <c r="S72" i="8"/>
  <c r="T72" i="8"/>
  <c r="U72" i="8"/>
  <c r="C71" i="8"/>
  <c r="C70" i="8"/>
  <c r="R46" i="11"/>
  <c r="J76" i="11" s="1"/>
  <c r="B68" i="11"/>
  <c r="G68" i="11"/>
  <c r="F68" i="11"/>
  <c r="E68" i="11"/>
  <c r="D68" i="11"/>
  <c r="C68" i="11"/>
  <c r="J68" i="11"/>
  <c r="M74" i="11" s="1"/>
  <c r="C46" i="12"/>
  <c r="C47" i="12"/>
  <c r="C69" i="12"/>
  <c r="C70" i="12"/>
  <c r="D45" i="12"/>
  <c r="D46" i="12"/>
  <c r="D47" i="12"/>
  <c r="G45" i="12"/>
  <c r="G46" i="12"/>
  <c r="G47" i="12"/>
  <c r="H45" i="12"/>
  <c r="H46" i="12"/>
  <c r="H47" i="12"/>
  <c r="J71" i="13" l="1"/>
  <c r="J70" i="13"/>
  <c r="N47" i="12"/>
  <c r="M47" i="12"/>
  <c r="L47" i="12"/>
  <c r="K47" i="12"/>
  <c r="J47" i="12"/>
  <c r="I47" i="12"/>
  <c r="F47" i="12"/>
  <c r="E47" i="12"/>
  <c r="N46" i="12"/>
  <c r="M46" i="12"/>
  <c r="L46" i="12"/>
  <c r="K46" i="12"/>
  <c r="J46" i="12"/>
  <c r="I46" i="12"/>
  <c r="F46" i="12"/>
  <c r="E46" i="12"/>
  <c r="N45" i="12"/>
  <c r="M45" i="12"/>
  <c r="L45" i="12"/>
  <c r="K45" i="12"/>
  <c r="J45" i="12"/>
  <c r="I45" i="12"/>
  <c r="F45" i="12"/>
  <c r="E45" i="12"/>
  <c r="U68" i="11"/>
  <c r="T68" i="11"/>
  <c r="N76" i="11" s="1"/>
  <c r="S68" i="11"/>
  <c r="R68" i="11"/>
  <c r="M76" i="11" s="1"/>
  <c r="Q68" i="11"/>
  <c r="P68" i="11"/>
  <c r="N75" i="11" s="1"/>
  <c r="O68" i="11"/>
  <c r="N68" i="11"/>
  <c r="M75" i="11" s="1"/>
  <c r="M68" i="11"/>
  <c r="L68" i="11"/>
  <c r="K68" i="11"/>
  <c r="U46" i="11"/>
  <c r="T46" i="11"/>
  <c r="K76" i="11" s="1"/>
  <c r="L76" i="11" s="1"/>
  <c r="S46" i="11"/>
  <c r="Q46" i="11"/>
  <c r="P46" i="11"/>
  <c r="K75" i="11" s="1"/>
  <c r="O46" i="11"/>
  <c r="N46" i="11"/>
  <c r="J75" i="11" s="1"/>
  <c r="M46" i="11"/>
  <c r="L46" i="11"/>
  <c r="K74" i="11" s="1"/>
  <c r="K46" i="11"/>
  <c r="J46" i="11"/>
  <c r="J74" i="11" s="1"/>
  <c r="G46" i="11"/>
  <c r="F46" i="11"/>
  <c r="E46" i="11"/>
  <c r="D46" i="11"/>
  <c r="C46" i="11"/>
  <c r="B46" i="11"/>
  <c r="C72" i="8"/>
  <c r="N74" i="11" l="1"/>
  <c r="O74" i="11" s="1"/>
  <c r="L75" i="11"/>
  <c r="O75" i="11"/>
  <c r="L74" i="11"/>
  <c r="O76" i="11"/>
  <c r="I47" i="4"/>
  <c r="H47" i="4"/>
  <c r="I46" i="4"/>
  <c r="H46" i="4"/>
  <c r="I45" i="4"/>
  <c r="H45" i="4"/>
  <c r="K46" i="8"/>
  <c r="L46" i="8"/>
  <c r="M46" i="8"/>
  <c r="N46" i="8"/>
  <c r="K47" i="8"/>
  <c r="L47" i="8"/>
  <c r="M47" i="8"/>
  <c r="N47" i="8"/>
  <c r="K48" i="8"/>
  <c r="L48" i="8"/>
  <c r="M48" i="8"/>
  <c r="N48" i="8"/>
  <c r="J48" i="8"/>
  <c r="I48" i="8"/>
  <c r="F48" i="8"/>
  <c r="E48" i="8"/>
  <c r="H48" i="8"/>
  <c r="G48" i="8"/>
  <c r="D48" i="8"/>
  <c r="C48" i="8"/>
  <c r="J47" i="8"/>
  <c r="I47" i="8"/>
  <c r="F47" i="8"/>
  <c r="E47" i="8"/>
  <c r="H47" i="8"/>
  <c r="G47" i="8"/>
  <c r="D47" i="8"/>
  <c r="C47" i="8"/>
  <c r="J46" i="8"/>
  <c r="I46" i="8"/>
  <c r="F46" i="8"/>
  <c r="E46" i="8"/>
  <c r="H46" i="8"/>
  <c r="G46" i="8"/>
  <c r="D46" i="8"/>
  <c r="C46" i="8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45" i="5"/>
  <c r="P45" i="5"/>
  <c r="O45" i="5"/>
  <c r="N45" i="5"/>
  <c r="M45" i="5"/>
  <c r="L45" i="5"/>
  <c r="K45" i="5"/>
  <c r="J45" i="5"/>
  <c r="J49" i="5" s="1"/>
  <c r="I45" i="5"/>
  <c r="H45" i="5"/>
  <c r="G45" i="5"/>
  <c r="F45" i="5"/>
  <c r="E45" i="5"/>
  <c r="D45" i="5"/>
  <c r="C45" i="5"/>
  <c r="B45" i="5"/>
  <c r="M71" i="4"/>
  <c r="L71" i="4"/>
  <c r="G71" i="4"/>
  <c r="F71" i="4"/>
  <c r="M70" i="4"/>
  <c r="L70" i="4"/>
  <c r="G70" i="4"/>
  <c r="F70" i="4"/>
  <c r="M69" i="4"/>
  <c r="L69" i="4"/>
  <c r="G69" i="4"/>
  <c r="F69" i="4"/>
  <c r="M47" i="4"/>
  <c r="L47" i="4"/>
  <c r="K47" i="4"/>
  <c r="J47" i="4"/>
  <c r="G47" i="4"/>
  <c r="F47" i="4"/>
  <c r="E47" i="4"/>
  <c r="D47" i="4"/>
  <c r="C47" i="4"/>
  <c r="B47" i="4"/>
  <c r="M46" i="4"/>
  <c r="L46" i="4"/>
  <c r="K46" i="4"/>
  <c r="J46" i="4"/>
  <c r="G46" i="4"/>
  <c r="F46" i="4"/>
  <c r="E46" i="4"/>
  <c r="D46" i="4"/>
  <c r="C46" i="4"/>
  <c r="B46" i="4"/>
  <c r="M45" i="4"/>
  <c r="L45" i="4"/>
  <c r="K45" i="4"/>
  <c r="J45" i="4"/>
  <c r="G45" i="4"/>
  <c r="F45" i="4"/>
  <c r="E45" i="4"/>
  <c r="D45" i="4"/>
  <c r="C45" i="4"/>
  <c r="B45" i="4"/>
  <c r="L70" i="3"/>
  <c r="M70" i="3"/>
  <c r="L71" i="3"/>
  <c r="M71" i="3"/>
  <c r="G71" i="3"/>
  <c r="F71" i="3"/>
  <c r="G70" i="3"/>
  <c r="F70" i="3"/>
  <c r="J46" i="3"/>
  <c r="K46" i="3"/>
  <c r="L46" i="3"/>
  <c r="M46" i="3"/>
  <c r="J47" i="3"/>
  <c r="K47" i="3"/>
  <c r="L47" i="3"/>
  <c r="M47" i="3"/>
  <c r="G47" i="3"/>
  <c r="F47" i="3"/>
  <c r="E47" i="3"/>
  <c r="D47" i="3"/>
  <c r="C47" i="3"/>
  <c r="B47" i="3"/>
  <c r="G46" i="3"/>
  <c r="F46" i="3"/>
  <c r="E46" i="3"/>
  <c r="D46" i="3"/>
  <c r="C46" i="3"/>
  <c r="B46" i="3"/>
  <c r="M71" i="2"/>
  <c r="L71" i="2"/>
  <c r="K71" i="2"/>
  <c r="J71" i="2"/>
  <c r="I71" i="2"/>
  <c r="H71" i="2"/>
  <c r="G71" i="2"/>
  <c r="F71" i="2"/>
  <c r="M70" i="2"/>
  <c r="L70" i="2"/>
  <c r="K70" i="2"/>
  <c r="J70" i="2"/>
  <c r="I70" i="2"/>
  <c r="H70" i="2"/>
  <c r="G70" i="2"/>
  <c r="F70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F70" i="1"/>
  <c r="G70" i="1"/>
  <c r="L70" i="1"/>
  <c r="M70" i="1"/>
  <c r="F71" i="1"/>
  <c r="G71" i="1"/>
  <c r="L71" i="1"/>
  <c r="M71" i="1"/>
  <c r="C46" i="1"/>
  <c r="D46" i="1"/>
  <c r="E46" i="1"/>
  <c r="F46" i="1"/>
  <c r="G46" i="1"/>
  <c r="J46" i="1"/>
  <c r="K46" i="1"/>
  <c r="L46" i="1"/>
  <c r="M46" i="1"/>
  <c r="C47" i="1"/>
  <c r="D47" i="1"/>
  <c r="E47" i="1"/>
  <c r="F47" i="1"/>
  <c r="G47" i="1"/>
  <c r="J47" i="1"/>
  <c r="K47" i="1"/>
  <c r="L47" i="1"/>
  <c r="M47" i="1"/>
  <c r="B47" i="1"/>
  <c r="B46" i="1"/>
  <c r="M69" i="2"/>
  <c r="L69" i="2"/>
  <c r="G69" i="2"/>
  <c r="F69" i="2"/>
  <c r="M45" i="2"/>
  <c r="L45" i="2"/>
  <c r="K45" i="2"/>
  <c r="J45" i="2"/>
  <c r="I45" i="2"/>
  <c r="H45" i="2"/>
  <c r="G45" i="2"/>
  <c r="F45" i="2"/>
  <c r="E45" i="2"/>
  <c r="D45" i="2"/>
  <c r="C45" i="2"/>
  <c r="B45" i="2"/>
  <c r="M69" i="3"/>
  <c r="L69" i="3"/>
  <c r="G69" i="3"/>
  <c r="F69" i="3"/>
  <c r="M45" i="3"/>
  <c r="L45" i="3"/>
  <c r="K45" i="3"/>
  <c r="J45" i="3"/>
  <c r="G45" i="3"/>
  <c r="F45" i="3"/>
  <c r="E45" i="3"/>
  <c r="D45" i="3"/>
  <c r="C45" i="3"/>
  <c r="B45" i="3"/>
  <c r="F69" i="1"/>
  <c r="G69" i="1"/>
  <c r="L69" i="1"/>
  <c r="M69" i="1"/>
  <c r="B45" i="1"/>
  <c r="C45" i="1"/>
  <c r="D45" i="1"/>
  <c r="E45" i="1"/>
  <c r="F45" i="1"/>
  <c r="G45" i="1"/>
  <c r="J45" i="1"/>
  <c r="K45" i="1"/>
  <c r="L45" i="1"/>
  <c r="M45" i="1"/>
  <c r="J48" i="5" l="1"/>
</calcChain>
</file>

<file path=xl/sharedStrings.xml><?xml version="1.0" encoding="utf-8"?>
<sst xmlns="http://schemas.openxmlformats.org/spreadsheetml/2006/main" count="3107" uniqueCount="270">
  <si>
    <t>Average</t>
  </si>
  <si>
    <t>zoo</t>
  </si>
  <si>
    <t>yeast</t>
  </si>
  <si>
    <t>wisconsin</t>
  </si>
  <si>
    <t>wine</t>
  </si>
  <si>
    <t>vowel</t>
  </si>
  <si>
    <t>vehicle</t>
  </si>
  <si>
    <t>tic-tac-toe</t>
  </si>
  <si>
    <t>tae</t>
  </si>
  <si>
    <t>spectfheart</t>
  </si>
  <si>
    <t>sonar</t>
  </si>
  <si>
    <t>saheart</t>
  </si>
  <si>
    <t>pima</t>
  </si>
  <si>
    <t>newthyroid</t>
  </si>
  <si>
    <t>movement_libras</t>
  </si>
  <si>
    <t>monks</t>
  </si>
  <si>
    <t>mammographic</t>
  </si>
  <si>
    <t>lym</t>
  </si>
  <si>
    <t>led7digit</t>
  </si>
  <si>
    <t>iris</t>
  </si>
  <si>
    <t>housevotes</t>
  </si>
  <si>
    <t>hepatitis</t>
  </si>
  <si>
    <t>heart</t>
  </si>
  <si>
    <t>hayes-roth</t>
  </si>
  <si>
    <t>haberman</t>
  </si>
  <si>
    <t>glass</t>
  </si>
  <si>
    <t>german</t>
  </si>
  <si>
    <t>flare-solar</t>
  </si>
  <si>
    <t>ecoli</t>
  </si>
  <si>
    <t>dermatology</t>
  </si>
  <si>
    <t>crx</t>
  </si>
  <si>
    <t>contraceptive</t>
  </si>
  <si>
    <t>cleveland</t>
  </si>
  <si>
    <t>car</t>
  </si>
  <si>
    <t>bupa</t>
  </si>
  <si>
    <t>bre</t>
  </si>
  <si>
    <t>bands</t>
  </si>
  <si>
    <t>bal</t>
  </si>
  <si>
    <t>australian</t>
  </si>
  <si>
    <t>aut</t>
  </si>
  <si>
    <t>appendicitis</t>
  </si>
  <si>
    <t>Std</t>
  </si>
  <si>
    <t>Kappa</t>
  </si>
  <si>
    <t>Acc</t>
  </si>
  <si>
    <t>Dataname</t>
  </si>
  <si>
    <t>MemSSMALSPG_DT-C</t>
  </si>
  <si>
    <t>SSMALSPG-C</t>
  </si>
  <si>
    <t>SSMASFLSDE-C</t>
  </si>
  <si>
    <t>MemLSPG_DT</t>
  </si>
  <si>
    <t>LSPG-C</t>
  </si>
  <si>
    <t>PSO-C</t>
  </si>
  <si>
    <t>SFLSDE-C</t>
  </si>
  <si>
    <t>TEST</t>
  </si>
  <si>
    <t>Total number of evaluations: 10 * n *d</t>
  </si>
  <si>
    <t>Titanic</t>
  </si>
  <si>
    <t>Segment</t>
  </si>
  <si>
    <t>Splice</t>
  </si>
  <si>
    <t>Chess</t>
  </si>
  <si>
    <t>Abalone</t>
  </si>
  <si>
    <t>Spambase</t>
  </si>
  <si>
    <t>Banana</t>
  </si>
  <si>
    <t>Page-blocks</t>
  </si>
  <si>
    <t>Texture</t>
  </si>
  <si>
    <t>Satimage</t>
  </si>
  <si>
    <t>Thyroid</t>
  </si>
  <si>
    <t>Twonorm</t>
  </si>
  <si>
    <t>Penbased</t>
  </si>
  <si>
    <t>Magic</t>
  </si>
  <si>
    <t>Nursery</t>
  </si>
  <si>
    <t>Phoneme</t>
  </si>
  <si>
    <t>Medium datasets</t>
  </si>
  <si>
    <t>Small datasets</t>
  </si>
  <si>
    <t>Best</t>
  </si>
  <si>
    <t>Worst</t>
  </si>
  <si>
    <t>Datasets</t>
  </si>
  <si>
    <t>LSPG_DT-C</t>
  </si>
  <si>
    <t>MemLSPG_DT-C</t>
  </si>
  <si>
    <t>Sec</t>
  </si>
  <si>
    <t>2.5nd</t>
  </si>
  <si>
    <t>5nd</t>
  </si>
  <si>
    <t>10nd</t>
  </si>
  <si>
    <t>Setting 1</t>
  </si>
  <si>
    <t>Setting 2</t>
  </si>
  <si>
    <t>Setting 3</t>
  </si>
  <si>
    <t>LSIR</t>
  </si>
  <si>
    <t>ALSIR</t>
  </si>
  <si>
    <t>Runtime</t>
  </si>
  <si>
    <t>LSPG</t>
  </si>
  <si>
    <t>Saved</t>
  </si>
  <si>
    <t>Appendicitis</t>
  </si>
  <si>
    <t>Australian</t>
  </si>
  <si>
    <t>Autos</t>
  </si>
  <si>
    <t>Balance</t>
  </si>
  <si>
    <t>Bands</t>
  </si>
  <si>
    <t>Breast</t>
  </si>
  <si>
    <t>Bupa</t>
  </si>
  <si>
    <t>Car</t>
  </si>
  <si>
    <t>Cleveland</t>
  </si>
  <si>
    <t>Contraceptive</t>
  </si>
  <si>
    <t>Dermatology</t>
  </si>
  <si>
    <t>Ecoli</t>
  </si>
  <si>
    <t>Flare-solar</t>
  </si>
  <si>
    <t>German</t>
  </si>
  <si>
    <t>Glass</t>
  </si>
  <si>
    <t>Haberman</t>
  </si>
  <si>
    <t>Hayes-roth</t>
  </si>
  <si>
    <t>Heart</t>
  </si>
  <si>
    <t>Hepatitis</t>
  </si>
  <si>
    <t>Housevotes</t>
  </si>
  <si>
    <t>Iris</t>
  </si>
  <si>
    <t>Led7digit</t>
  </si>
  <si>
    <t>Lymphography</t>
  </si>
  <si>
    <t>Mammographic</t>
  </si>
  <si>
    <t>Monks</t>
  </si>
  <si>
    <t>Movement_libras</t>
  </si>
  <si>
    <t>Newthyroid</t>
  </si>
  <si>
    <t>Pima</t>
  </si>
  <si>
    <t>Saheart</t>
  </si>
  <si>
    <t>Sonar</t>
  </si>
  <si>
    <t>Spectheart</t>
  </si>
  <si>
    <t>Tae</t>
  </si>
  <si>
    <t>Tic-tac-toe</t>
  </si>
  <si>
    <t>Vehicle</t>
  </si>
  <si>
    <t>Vowel</t>
  </si>
  <si>
    <t>Wine</t>
  </si>
  <si>
    <t>Wisconsin</t>
  </si>
  <si>
    <t>Yeast</t>
  </si>
  <si>
    <t>Zoo</t>
  </si>
  <si>
    <t>Crx</t>
  </si>
  <si>
    <t>EvalUsed</t>
  </si>
  <si>
    <t>(\%) Time saved</t>
  </si>
  <si>
    <t>Used</t>
  </si>
  <si>
    <t>(\%)  Saved</t>
  </si>
  <si>
    <t>Summary</t>
  </si>
  <si>
    <t>TS-TR</t>
  </si>
  <si>
    <t>SSMA-SFLSDE-C</t>
  </si>
  <si>
    <t>MemSSMA-LSPG_DT-C</t>
  </si>
  <si>
    <t>Hours</t>
  </si>
  <si>
    <t>TRAIN</t>
  </si>
  <si>
    <t>MEDIUM</t>
  </si>
  <si>
    <t>SMALL</t>
  </si>
  <si>
    <t>Algorithm</t>
  </si>
  <si>
    <t>SFLSDE</t>
  </si>
  <si>
    <t>PSO</t>
  </si>
  <si>
    <t>&gt;0.2</t>
  </si>
  <si>
    <t>--</t>
  </si>
  <si>
    <t>SSMASFLSDE</t>
  </si>
  <si>
    <t>SSMAPLMA-ALS</t>
  </si>
  <si>
    <t>SSMALSIR</t>
  </si>
  <si>
    <t>Ring</t>
  </si>
  <si>
    <t>SSMASFLSDE vs</t>
  </si>
  <si>
    <t>$p$-value</t>
  </si>
  <si>
    <t>1NN</t>
    <phoneticPr fontId="0" type="noConversion"/>
  </si>
  <si>
    <t>0.0084</t>
  </si>
  <si>
    <t>0.0121</t>
  </si>
  <si>
    <t>0.0087</t>
  </si>
  <si>
    <t>0.0128</t>
  </si>
  <si>
    <t>0.0139</t>
  </si>
  <si>
    <t>0.0137</t>
  </si>
  <si>
    <t>0.0028</t>
  </si>
  <si>
    <t>0.0096</t>
  </si>
  <si>
    <t>0.0085</t>
  </si>
  <si>
    <t>0.0059</t>
  </si>
  <si>
    <t>0.0127</t>
  </si>
  <si>
    <t>0.009</t>
  </si>
  <si>
    <t>0.0076</t>
  </si>
  <si>
    <t>0.0186</t>
  </si>
  <si>
    <t>0.0088</t>
  </si>
  <si>
    <t>0.016</t>
  </si>
  <si>
    <t>0.0152</t>
  </si>
  <si>
    <t>0.0179</t>
  </si>
  <si>
    <t>0.0082</t>
  </si>
  <si>
    <t>0.0052</t>
  </si>
  <si>
    <t>0.0232</t>
  </si>
  <si>
    <t>0.0176</t>
  </si>
  <si>
    <t>0.0109</t>
  </si>
  <si>
    <t>0.0063</t>
  </si>
  <si>
    <t>0.0086</t>
  </si>
  <si>
    <t>0.0108</t>
  </si>
  <si>
    <t>0.0166</t>
  </si>
  <si>
    <t>0.0313</t>
  </si>
  <si>
    <t>0.0057</t>
  </si>
  <si>
    <t>0.0113</t>
  </si>
  <si>
    <t>0.0022</t>
  </si>
  <si>
    <t>0.0034</t>
  </si>
  <si>
    <t>0.0066</t>
  </si>
  <si>
    <t>0.0075</t>
  </si>
  <si>
    <t>1NN</t>
  </si>
  <si>
    <t>1NN</t>
    <phoneticPr fontId="0" type="noConversion"/>
  </si>
  <si>
    <t>Avg</t>
  </si>
  <si>
    <t>PL-ALSIR</t>
  </si>
  <si>
    <t>SSMA-PL-ALSIR</t>
  </si>
  <si>
    <t>TR- TS</t>
  </si>
  <si>
    <t>Train</t>
  </si>
  <si>
    <t>Test</t>
  </si>
  <si>
    <t>Red</t>
  </si>
  <si>
    <t>RIS1</t>
  </si>
  <si>
    <t>RIS3</t>
  </si>
  <si>
    <t>RIS2</t>
  </si>
  <si>
    <t>abalone</t>
  </si>
  <si>
    <t>banana</t>
  </si>
  <si>
    <t>chess</t>
  </si>
  <si>
    <t>magic</t>
  </si>
  <si>
    <t>nursery</t>
  </si>
  <si>
    <t>page-blocks</t>
  </si>
  <si>
    <t>penbased</t>
  </si>
  <si>
    <t>phoneme</t>
  </si>
  <si>
    <t>ring</t>
  </si>
  <si>
    <t>satimage</t>
  </si>
  <si>
    <t>segment</t>
  </si>
  <si>
    <t>spambase</t>
  </si>
  <si>
    <t>splice</t>
  </si>
  <si>
    <t>texture</t>
  </si>
  <si>
    <t>thyroid</t>
  </si>
  <si>
    <t>titanic</t>
  </si>
  <si>
    <t>twonorm</t>
  </si>
  <si>
    <t>Ris ver 2</t>
  </si>
  <si>
    <t>slow version</t>
  </si>
  <si>
    <t>Paper</t>
  </si>
  <si>
    <t>Test*Red</t>
  </si>
  <si>
    <t>Bre</t>
  </si>
  <si>
    <t>Lym</t>
  </si>
  <si>
    <t>Spectfheart</t>
  </si>
  <si>
    <t>IS-LSBorders</t>
  </si>
  <si>
    <t>IS-LSCores</t>
  </si>
  <si>
    <t>IS-LSSmoother</t>
  </si>
  <si>
    <t>Aut</t>
  </si>
  <si>
    <t>Bal</t>
  </si>
  <si>
    <t>TR</t>
  </si>
  <si>
    <t>Reduction area</t>
  </si>
  <si>
    <t>Performance of three LS methods in Pattern Reg, TR above, TS below</t>
  </si>
  <si>
    <t>TS</t>
  </si>
  <si>
    <t>TEST PERFORMANCE</t>
  </si>
  <si>
    <t>REDUCTION</t>
  </si>
  <si>
    <t>TEST * REDUCTION</t>
  </si>
  <si>
    <t>Acc *Red</t>
  </si>
  <si>
    <t>LSBo</t>
  </si>
  <si>
    <t>SPMS-ALS</t>
  </si>
  <si>
    <t>SPMS-ALS vs</t>
  </si>
  <si>
    <t>Acc * Red</t>
  </si>
  <si>
    <t>Small</t>
  </si>
  <si>
    <t>Medium</t>
  </si>
  <si>
    <t> 0.2</t>
  </si>
  <si>
    <t>Ranking</t>
  </si>
  <si>
    <t>p</t>
  </si>
  <si>
    <t>Friedman-Holm</t>
  </si>
  <si>
    <t>P-VALUE Wilcoxon results of SPMS-ALS VS</t>
  </si>
  <si>
    <t>Setting  2</t>
  </si>
  <si>
    <t>plusminus</t>
  </si>
  <si>
    <t>Training</t>
  </si>
  <si>
    <t xml:space="preserve"> $\pm$  </t>
  </si>
  <si>
    <t>0.8521 $\pm$  0.0128</t>
  </si>
  <si>
    <t>0.8657 $\pm$  0.0128</t>
  </si>
  <si>
    <t>0.8693 $\pm$  0.014</t>
  </si>
  <si>
    <t>0.9005 $\pm$  0.0039</t>
  </si>
  <si>
    <t>0.9049 $\pm$  0.0039</t>
  </si>
  <si>
    <t>0.9052 $\pm$  0.0041</t>
  </si>
  <si>
    <t>0.7411 $\pm$  0.0605</t>
  </si>
  <si>
    <t>0.7419 $\pm$  0.0614</t>
  </si>
  <si>
    <t>0.7415 $\pm$  0.0607</t>
  </si>
  <si>
    <t>0.8612 $\pm$  0.0139</t>
  </si>
  <si>
    <t>0.861 $\pm$  0.0133</t>
  </si>
  <si>
    <t>0.8609 $\pm$  0.0136</t>
  </si>
  <si>
    <t xml:space="preserve"> = 38.89 $\pm$  1.31</t>
  </si>
  <si>
    <t>19.63 $\pm$  0.80</t>
  </si>
  <si>
    <t>6.25 $\pm$  0.39</t>
  </si>
  <si>
    <t>34738.82 $\pm$  188.55</t>
  </si>
  <si>
    <t>34941.65 $\pm$  188.86</t>
  </si>
  <si>
    <t>5006.93 $\pm$  405.33</t>
  </si>
  <si>
    <t>LSHADE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</si>
</sst>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E2E2E"/>
      <name val="Georgia"/>
      <family val="1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theme="1"/>
      <name val="Georgia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EBEBE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/>
    <xf numFmtId="11" fontId="0" fillId="0" borderId="0" xfId="0" applyNumberFormat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/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0" xfId="0" applyNumberFormat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0" borderId="1" xfId="0" applyFont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1" xfId="0" applyFont="1" applyFill="1" applyBorder="1" applyAlignment="1"/>
    <xf numFmtId="164" fontId="0" fillId="0" borderId="0" xfId="0" applyNumberFormat="1" applyFont="1" applyFill="1" applyBorder="1"/>
    <xf numFmtId="2" fontId="0" fillId="3" borderId="2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1" fontId="0" fillId="0" borderId="0" xfId="0" applyNumberFormat="1" applyFill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1" xfId="0" applyFont="1" applyBorder="1" applyAlignment="1">
      <alignment vertical="center"/>
    </xf>
    <xf numFmtId="164" fontId="0" fillId="3" borderId="1" xfId="0" applyNumberFormat="1" applyFont="1" applyFill="1" applyBorder="1" applyAlignment="1">
      <alignment vertical="center"/>
    </xf>
    <xf numFmtId="0" fontId="0" fillId="3" borderId="1" xfId="0" applyFill="1" applyBorder="1"/>
    <xf numFmtId="0" fontId="0" fillId="0" borderId="0" xfId="0" applyAlignment="1"/>
    <xf numFmtId="0" fontId="0" fillId="6" borderId="0" xfId="0" applyFill="1" applyAlignment="1"/>
    <xf numFmtId="0" fontId="0" fillId="3" borderId="0" xfId="0" applyFill="1" applyAlignment="1"/>
    <xf numFmtId="1" fontId="0" fillId="0" borderId="0" xfId="0" applyNumberFormat="1"/>
    <xf numFmtId="2" fontId="0" fillId="0" borderId="0" xfId="0" applyNumberFormat="1" applyAlignment="1"/>
    <xf numFmtId="0" fontId="3" fillId="0" borderId="1" xfId="0" applyFont="1" applyBorder="1" applyAlignment="1">
      <alignment horizontal="left" vertical="center"/>
    </xf>
    <xf numFmtId="2" fontId="0" fillId="0" borderId="0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0" xfId="0" applyFill="1"/>
    <xf numFmtId="164" fontId="1" fillId="6" borderId="0" xfId="0" applyNumberFormat="1" applyFont="1" applyFill="1"/>
    <xf numFmtId="10" fontId="0" fillId="0" borderId="0" xfId="0" applyNumberFormat="1" applyAlignment="1"/>
    <xf numFmtId="1" fontId="0" fillId="0" borderId="0" xfId="0" applyNumberFormat="1" applyAlignment="1"/>
    <xf numFmtId="11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/>
    <xf numFmtId="0" fontId="0" fillId="0" borderId="8" xfId="0" applyBorder="1" applyAlignment="1">
      <alignment vertical="center"/>
    </xf>
    <xf numFmtId="164" fontId="0" fillId="0" borderId="6" xfId="0" applyNumberFormat="1" applyFont="1" applyFill="1" applyBorder="1"/>
    <xf numFmtId="0" fontId="0" fillId="0" borderId="1" xfId="0" quotePrefix="1" applyBorder="1" applyAlignment="1">
      <alignment horizontal="center" vertical="center"/>
    </xf>
    <xf numFmtId="0" fontId="0" fillId="0" borderId="0" xfId="0" applyBorder="1"/>
    <xf numFmtId="11" fontId="0" fillId="2" borderId="0" xfId="0" applyNumberFormat="1" applyFill="1"/>
    <xf numFmtId="164" fontId="0" fillId="0" borderId="9" xfId="0" applyNumberForma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9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1" fillId="0" borderId="0" xfId="0" applyNumberFormat="1" applyFont="1"/>
    <xf numFmtId="0" fontId="1" fillId="3" borderId="4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3" fillId="0" borderId="0" xfId="0" applyNumberFormat="1" applyFont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2" fontId="3" fillId="0" borderId="7" xfId="0" applyNumberFormat="1" applyFont="1" applyBorder="1" applyAlignment="1">
      <alignment horizontal="left" vertical="center"/>
    </xf>
    <xf numFmtId="2" fontId="1" fillId="0" borderId="4" xfId="0" applyNumberFormat="1" applyFont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9" fillId="0" borderId="0" xfId="0" applyFont="1" applyFill="1" applyBorder="1" applyAlignment="1">
      <alignment horizontal="left" vertical="center"/>
    </xf>
    <xf numFmtId="164" fontId="10" fillId="0" borderId="0" xfId="0" applyNumberFormat="1" applyFont="1" applyFill="1" applyBorder="1"/>
    <xf numFmtId="164" fontId="11" fillId="0" borderId="0" xfId="0" applyNumberFormat="1" applyFont="1" applyFill="1" applyBorder="1"/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/>
    <xf numFmtId="0" fontId="0" fillId="8" borderId="0" xfId="0" applyFill="1"/>
    <xf numFmtId="2" fontId="0" fillId="6" borderId="1" xfId="0" applyNumberFormat="1" applyFill="1" applyBorder="1" applyAlignment="1">
      <alignment horizontal="center" vertical="center"/>
    </xf>
    <xf numFmtId="0" fontId="0" fillId="6" borderId="0" xfId="0" applyFill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 applyBorder="1" applyAlignment="1">
      <alignment horizontal="center"/>
    </xf>
    <xf numFmtId="0" fontId="0" fillId="4" borderId="0" xfId="0" applyFill="1" applyBorder="1"/>
    <xf numFmtId="0" fontId="0" fillId="2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11" fontId="0" fillId="0" borderId="1" xfId="0" applyNumberFormat="1" applyBorder="1" applyAlignment="1">
      <alignment horizontal="center" vertical="center"/>
    </xf>
    <xf numFmtId="164" fontId="0" fillId="0" borderId="0" xfId="0" applyNumberFormat="1" applyBorder="1"/>
    <xf numFmtId="164" fontId="0" fillId="4" borderId="1" xfId="0" applyNumberFormat="1" applyFill="1" applyBorder="1"/>
    <xf numFmtId="164" fontId="0" fillId="0" borderId="0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1" fontId="0" fillId="0" borderId="0" xfId="0" applyNumberFormat="1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8" xfId="0" applyFont="1" applyBorder="1" applyAlignment="1">
      <alignment horizontal="center" vertical="center" textRotation="255" wrapText="1"/>
    </xf>
    <xf numFmtId="0" fontId="4" fillId="0" borderId="9" xfId="0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164" fontId="7" fillId="0" borderId="0" xfId="0" applyNumberFormat="1" applyFont="1" applyFill="1" applyBorder="1"/>
    <xf numFmtId="164" fontId="8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/>
    <xf numFmtId="164" fontId="6" fillId="0" borderId="0" xfId="0" applyNumberFormat="1" applyFont="1" applyFill="1" applyBorder="1"/>
    <xf numFmtId="164" fontId="8" fillId="0" borderId="0" xfId="0" applyNumberFormat="1" applyFont="1" applyFill="1" applyBorder="1"/>
    <xf numFmtId="164" fontId="0" fillId="0" borderId="0" xfId="0" applyNumberFormat="1" applyFill="1" applyBorder="1" applyAlignment="1">
      <alignment vertical="center"/>
    </xf>
    <xf numFmtId="0" fontId="0" fillId="0" borderId="0" xfId="0" quotePrefix="1" applyFill="1" applyBorder="1"/>
    <xf numFmtId="0" fontId="6" fillId="0" borderId="0" xfId="0" applyFont="1" applyFill="1" applyBorder="1"/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33CC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33CC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zoomScale="70" zoomScaleNormal="70" workbookViewId="0">
      <selection activeCell="B69" sqref="B69"/>
    </sheetView>
  </sheetViews>
  <sheetFormatPr defaultRowHeight="15" x14ac:dyDescent="0.25"/>
  <cols>
    <col min="1" max="1" width="18" style="1" customWidth="1"/>
    <col min="2" max="15" width="9.140625" style="1"/>
    <col min="18" max="16384" width="9.140625" style="1"/>
  </cols>
  <sheetData>
    <row r="1" spans="1:15" x14ac:dyDescent="0.25">
      <c r="A1" s="12" t="s">
        <v>53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3" t="s">
        <v>71</v>
      </c>
      <c r="B2" s="17" t="s">
        <v>51</v>
      </c>
      <c r="C2" s="18"/>
      <c r="D2" s="19" t="s">
        <v>50</v>
      </c>
      <c r="E2" s="20"/>
      <c r="F2" s="21" t="s">
        <v>49</v>
      </c>
      <c r="G2" s="22"/>
      <c r="H2" s="19" t="s">
        <v>48</v>
      </c>
      <c r="I2" s="20"/>
      <c r="J2" s="17" t="s">
        <v>47</v>
      </c>
      <c r="K2" s="18"/>
      <c r="L2" s="21" t="s">
        <v>46</v>
      </c>
      <c r="M2" s="22"/>
      <c r="N2" t="s">
        <v>45</v>
      </c>
      <c r="O2" s="20"/>
    </row>
    <row r="3" spans="1:15" x14ac:dyDescent="0.25">
      <c r="A3" s="3" t="s">
        <v>44</v>
      </c>
      <c r="B3" s="5" t="s">
        <v>43</v>
      </c>
      <c r="C3" s="5" t="s">
        <v>41</v>
      </c>
      <c r="D3" s="3" t="s">
        <v>43</v>
      </c>
      <c r="E3" s="3" t="s">
        <v>41</v>
      </c>
      <c r="F3" s="4" t="s">
        <v>43</v>
      </c>
      <c r="G3" s="4" t="s">
        <v>41</v>
      </c>
      <c r="H3" s="3" t="s">
        <v>43</v>
      </c>
      <c r="I3" s="3" t="s">
        <v>41</v>
      </c>
      <c r="J3" s="5" t="s">
        <v>43</v>
      </c>
      <c r="K3" s="5" t="s">
        <v>41</v>
      </c>
      <c r="L3" s="4" t="s">
        <v>43</v>
      </c>
      <c r="M3" s="4" t="s">
        <v>41</v>
      </c>
      <c r="N3" s="3" t="s">
        <v>43</v>
      </c>
      <c r="O3" s="3" t="s">
        <v>41</v>
      </c>
    </row>
    <row r="4" spans="1:15" x14ac:dyDescent="0.25">
      <c r="A4" s="64" t="s">
        <v>89</v>
      </c>
      <c r="B4" s="9">
        <v>0.92872807017543801</v>
      </c>
      <c r="C4" s="9">
        <v>9.08845061576837E-3</v>
      </c>
      <c r="D4" s="7">
        <v>0.90987938596491202</v>
      </c>
      <c r="E4" s="7">
        <v>1.14856029907822E-2</v>
      </c>
      <c r="F4" s="8">
        <v>0.924550438596491</v>
      </c>
      <c r="G4" s="8">
        <v>1.29437480452142E-2</v>
      </c>
      <c r="H4">
        <v>0.93085526315789402</v>
      </c>
      <c r="I4">
        <v>1.2379691890925601E-2</v>
      </c>
      <c r="J4" s="9">
        <v>0.92348684210526299</v>
      </c>
      <c r="K4" s="9">
        <v>9.3967187124436198E-3</v>
      </c>
      <c r="L4" s="14">
        <v>0.93188596491228004</v>
      </c>
      <c r="M4" s="8">
        <v>1.56179616342171E-2</v>
      </c>
      <c r="N4">
        <v>0.93396929824561403</v>
      </c>
      <c r="O4">
        <v>1.32727806107101E-2</v>
      </c>
    </row>
    <row r="5" spans="1:15" ht="15.75" thickBot="1" x14ac:dyDescent="0.3">
      <c r="A5" s="64" t="s">
        <v>91</v>
      </c>
      <c r="B5" s="9">
        <v>0.90724637681159404</v>
      </c>
      <c r="C5" s="9">
        <v>6.0766384103424099E-3</v>
      </c>
      <c r="D5" s="7">
        <v>0.89629629629629604</v>
      </c>
      <c r="E5" s="7">
        <v>4.56600543599285E-3</v>
      </c>
      <c r="F5" s="8">
        <v>0.93832528180354202</v>
      </c>
      <c r="G5" s="8">
        <v>5.8082733645318397E-3</v>
      </c>
      <c r="H5">
        <v>0.93140096618357404</v>
      </c>
      <c r="I5">
        <v>5.3017963391801598E-3</v>
      </c>
      <c r="J5" s="9">
        <v>0.90032206119162606</v>
      </c>
      <c r="K5" s="9">
        <v>2.64109814281107E-3</v>
      </c>
      <c r="L5" s="8">
        <v>0.91046698872785803</v>
      </c>
      <c r="M5" s="8">
        <v>7.3511833884143604E-3</v>
      </c>
      <c r="N5">
        <v>0.91127214170692405</v>
      </c>
      <c r="O5">
        <v>4.3478260869564897E-3</v>
      </c>
    </row>
    <row r="6" spans="1:15" x14ac:dyDescent="0.25">
      <c r="A6" s="66" t="s">
        <v>90</v>
      </c>
      <c r="B6" s="9">
        <v>0.75774769504333095</v>
      </c>
      <c r="C6" s="9">
        <v>2.17012694436877E-2</v>
      </c>
      <c r="D6" s="7">
        <v>0.68077020349959405</v>
      </c>
      <c r="E6" s="7">
        <v>3.35403903538916E-2</v>
      </c>
      <c r="F6" s="8">
        <v>0.75990028267055598</v>
      </c>
      <c r="G6" s="8">
        <v>3.0490699896913699E-2</v>
      </c>
      <c r="H6">
        <v>0.76476268374155598</v>
      </c>
      <c r="I6">
        <v>1.93059620472373E-2</v>
      </c>
      <c r="J6" s="9">
        <v>0.78822840320954202</v>
      </c>
      <c r="K6" s="9">
        <v>3.9783036357557901E-2</v>
      </c>
      <c r="L6" s="14">
        <v>0.85861290199476104</v>
      </c>
      <c r="M6" s="8">
        <v>4.78383407902278E-2</v>
      </c>
      <c r="N6">
        <v>0.82768972553758402</v>
      </c>
      <c r="O6">
        <v>4.0797230815894397E-2</v>
      </c>
    </row>
    <row r="7" spans="1:15" x14ac:dyDescent="0.25">
      <c r="A7" s="64" t="s">
        <v>92</v>
      </c>
      <c r="B7" s="9">
        <v>0.90453367257786998</v>
      </c>
      <c r="C7" s="9">
        <v>5.8967451818500802E-3</v>
      </c>
      <c r="D7" s="7">
        <v>0.91591177875736696</v>
      </c>
      <c r="E7" s="7">
        <v>3.7148740645464601E-3</v>
      </c>
      <c r="F7" s="8">
        <v>0.94790929805914603</v>
      </c>
      <c r="G7" s="8">
        <v>9.0454847938341507E-3</v>
      </c>
      <c r="H7">
        <v>0.94666848496072198</v>
      </c>
      <c r="I7">
        <v>6.5439503963611598E-3</v>
      </c>
      <c r="J7" s="9">
        <v>0.91928877356290095</v>
      </c>
      <c r="K7" s="9">
        <v>1.8162132826562399E-3</v>
      </c>
      <c r="L7" s="8">
        <v>0.92124480585877999</v>
      </c>
      <c r="M7" s="8">
        <v>7.7292235940855402E-4</v>
      </c>
      <c r="N7">
        <v>0.94027194748393705</v>
      </c>
      <c r="O7">
        <v>9.28105814693732E-3</v>
      </c>
    </row>
    <row r="8" spans="1:15" x14ac:dyDescent="0.25">
      <c r="A8" s="64" t="s">
        <v>93</v>
      </c>
      <c r="B8" s="9">
        <v>0.79839591022866996</v>
      </c>
      <c r="C8" s="9">
        <v>1.2225823510388501E-2</v>
      </c>
      <c r="D8" s="7">
        <v>0.78169530355097305</v>
      </c>
      <c r="E8" s="7">
        <v>7.14280821958825E-3</v>
      </c>
      <c r="F8" s="8">
        <v>0.86044164439353399</v>
      </c>
      <c r="G8" s="8">
        <v>1.9339162101012799E-2</v>
      </c>
      <c r="H8">
        <v>0.846633999406049</v>
      </c>
      <c r="I8">
        <v>1.1857368075128299E-2</v>
      </c>
      <c r="J8" s="9">
        <v>0.83033176360782301</v>
      </c>
      <c r="K8" s="9">
        <v>2.4900706106009699E-2</v>
      </c>
      <c r="L8" s="14">
        <v>0.90001824275592901</v>
      </c>
      <c r="M8" s="8">
        <v>1.35123188119714E-2</v>
      </c>
      <c r="N8">
        <v>0.87899070892197995</v>
      </c>
      <c r="O8">
        <v>1.41912893070577E-2</v>
      </c>
    </row>
    <row r="9" spans="1:15" x14ac:dyDescent="0.25">
      <c r="A9" s="64" t="s">
        <v>94</v>
      </c>
      <c r="B9" s="9">
        <v>0.81118940970651199</v>
      </c>
      <c r="C9" s="9">
        <v>9.4978338346928207E-3</v>
      </c>
      <c r="D9" s="7">
        <v>0.78865433086749304</v>
      </c>
      <c r="E9" s="7">
        <v>1.0321559096203199E-2</v>
      </c>
      <c r="F9" s="8">
        <v>0.83334896870192698</v>
      </c>
      <c r="G9" s="8">
        <v>1.4056569109954601E-2</v>
      </c>
      <c r="H9">
        <v>0.83683281631752704</v>
      </c>
      <c r="I9">
        <v>1.0914280210228999E-2</v>
      </c>
      <c r="J9" s="9">
        <v>0.798756051488553</v>
      </c>
      <c r="K9" s="9">
        <v>6.2128820179687396E-3</v>
      </c>
      <c r="L9" s="8">
        <v>0.80149194643018695</v>
      </c>
      <c r="M9" s="8">
        <v>1.1687774950790399E-2</v>
      </c>
      <c r="N9">
        <v>0.81121362273022002</v>
      </c>
      <c r="O9">
        <v>1.3249201747958499E-2</v>
      </c>
    </row>
    <row r="10" spans="1:15" x14ac:dyDescent="0.25">
      <c r="A10" s="64" t="s">
        <v>95</v>
      </c>
      <c r="B10" s="9">
        <v>0.75588941073718396</v>
      </c>
      <c r="C10" s="9">
        <v>8.3481310864001301E-3</v>
      </c>
      <c r="D10" s="7">
        <v>0.765528729807741</v>
      </c>
      <c r="E10" s="7">
        <v>1.74764422518335E-2</v>
      </c>
      <c r="F10" s="8">
        <v>0.82221551138086602</v>
      </c>
      <c r="G10" s="8">
        <v>2.0784217023141E-2</v>
      </c>
      <c r="H10">
        <v>0.81543613164847295</v>
      </c>
      <c r="I10">
        <v>1.23735812517061E-2</v>
      </c>
      <c r="J10" s="9">
        <v>0.78874220833660902</v>
      </c>
      <c r="K10" s="9">
        <v>1.48392318832375E-2</v>
      </c>
      <c r="L10" s="14">
        <v>0.88502083392517406</v>
      </c>
      <c r="M10" s="8">
        <v>1.40729117647851E-2</v>
      </c>
      <c r="N10">
        <v>0.87408085954558401</v>
      </c>
      <c r="O10">
        <v>2.4190468303610099E-2</v>
      </c>
    </row>
    <row r="11" spans="1:15" x14ac:dyDescent="0.25">
      <c r="A11" s="64" t="s">
        <v>96</v>
      </c>
      <c r="B11" s="9">
        <v>0.90850126881524895</v>
      </c>
      <c r="C11" s="9">
        <v>5.11452598626937E-3</v>
      </c>
      <c r="D11" s="7">
        <v>0.88921073078798796</v>
      </c>
      <c r="E11" s="7">
        <v>6.4308135069973196E-3</v>
      </c>
      <c r="F11" s="8">
        <v>0.96129105051289898</v>
      </c>
      <c r="G11" s="8">
        <v>5.1098093693725402E-3</v>
      </c>
      <c r="H11">
        <v>0.96463406872267099</v>
      </c>
      <c r="I11">
        <v>5.71944659462562E-3</v>
      </c>
      <c r="J11" s="9">
        <v>0.96128993461675105</v>
      </c>
      <c r="K11" s="9">
        <v>8.1064171174887196E-3</v>
      </c>
      <c r="L11" s="14">
        <v>0.96874829515866301</v>
      </c>
      <c r="M11" s="8">
        <v>1.04721655455839E-2</v>
      </c>
      <c r="N11">
        <v>0.969455979963464</v>
      </c>
      <c r="O11">
        <v>7.9329875663102303E-3</v>
      </c>
    </row>
    <row r="12" spans="1:15" x14ac:dyDescent="0.25">
      <c r="A12" s="64" t="s">
        <v>97</v>
      </c>
      <c r="B12" s="9">
        <v>0.72168578970049502</v>
      </c>
      <c r="C12" s="9">
        <v>1.25550942117976E-2</v>
      </c>
      <c r="D12" s="7">
        <v>0.69894284636931703</v>
      </c>
      <c r="E12" s="7">
        <v>1.5718266126425701E-2</v>
      </c>
      <c r="F12" s="8">
        <v>0.74331636500754095</v>
      </c>
      <c r="G12" s="8">
        <v>1.6839053271965301E-2</v>
      </c>
      <c r="H12">
        <v>0.742940637793579</v>
      </c>
      <c r="I12">
        <v>1.41402032606268E-2</v>
      </c>
      <c r="J12" s="9">
        <v>0.67326950010773501</v>
      </c>
      <c r="K12" s="9">
        <v>2.29474114424419E-2</v>
      </c>
      <c r="L12" s="8">
        <v>0.68171056884292103</v>
      </c>
      <c r="M12" s="8">
        <v>3.6060830279082003E-2</v>
      </c>
      <c r="N12">
        <v>0.73377235509588401</v>
      </c>
      <c r="O12">
        <v>1.19646912188728E-2</v>
      </c>
    </row>
    <row r="13" spans="1:15" x14ac:dyDescent="0.25">
      <c r="A13" s="64" t="s">
        <v>98</v>
      </c>
      <c r="B13" s="9">
        <v>0.572677993113065</v>
      </c>
      <c r="C13" s="9">
        <v>5.4236073410326401E-3</v>
      </c>
      <c r="D13" s="7">
        <v>0.55374495574717497</v>
      </c>
      <c r="E13" s="7">
        <v>1.04183687365358E-2</v>
      </c>
      <c r="F13" s="8">
        <v>0.66365109991746996</v>
      </c>
      <c r="G13" s="8">
        <v>1.43362867703823E-2</v>
      </c>
      <c r="H13">
        <v>0.66116030621247002</v>
      </c>
      <c r="I13">
        <v>9.2380155113074292E-3</v>
      </c>
      <c r="J13" s="9">
        <v>0.627215572440877</v>
      </c>
      <c r="K13" s="9">
        <v>1.4561202887225001E-2</v>
      </c>
      <c r="L13" s="8">
        <v>0.641395771080565</v>
      </c>
      <c r="M13" s="8">
        <v>2.35348908986228E-2</v>
      </c>
      <c r="N13">
        <v>0.63596402857224099</v>
      </c>
      <c r="O13">
        <v>1.96337738651793E-2</v>
      </c>
    </row>
    <row r="14" spans="1:15" x14ac:dyDescent="0.25">
      <c r="A14" s="64" t="s">
        <v>128</v>
      </c>
      <c r="B14" s="9">
        <v>0.90644122383252801</v>
      </c>
      <c r="C14" s="9">
        <v>4.0386267967743904E-3</v>
      </c>
      <c r="D14" s="7">
        <v>0.88888888888888895</v>
      </c>
      <c r="E14" s="7">
        <v>1.00821100434773E-2</v>
      </c>
      <c r="F14" s="8">
        <v>0.92157809983896899</v>
      </c>
      <c r="G14" s="8">
        <v>6.0702340821161896E-3</v>
      </c>
      <c r="H14">
        <v>0.921095008051529</v>
      </c>
      <c r="I14">
        <v>3.9444279271871E-3</v>
      </c>
      <c r="J14" s="9">
        <v>0.89661835748792296</v>
      </c>
      <c r="K14" s="9">
        <v>6.10218850933863E-3</v>
      </c>
      <c r="L14" s="8">
        <v>0.90563607085346198</v>
      </c>
      <c r="M14" s="8">
        <v>8.1220742112196407E-3</v>
      </c>
      <c r="N14">
        <v>0.90901771336553905</v>
      </c>
      <c r="O14">
        <v>6.0359629030567498E-3</v>
      </c>
    </row>
    <row r="15" spans="1:15" x14ac:dyDescent="0.25">
      <c r="A15" s="64" t="s">
        <v>99</v>
      </c>
      <c r="B15" s="16">
        <v>0.99908906696140698</v>
      </c>
      <c r="C15" s="9">
        <v>1.39147523307728E-3</v>
      </c>
      <c r="D15" s="7">
        <v>0.98907064566639002</v>
      </c>
      <c r="E15" s="7">
        <v>3.8899241596545399E-3</v>
      </c>
      <c r="F15" s="8">
        <v>0.99211015934420099</v>
      </c>
      <c r="G15" s="8">
        <v>5.28395059633482E-3</v>
      </c>
      <c r="H15">
        <v>0.99271621995026205</v>
      </c>
      <c r="I15">
        <v>2.4210368753030702E-3</v>
      </c>
      <c r="J15" s="9">
        <v>0.99666390347241396</v>
      </c>
      <c r="K15" s="9">
        <v>3.1652341583626601E-3</v>
      </c>
      <c r="L15" s="8">
        <v>0.99332320162107302</v>
      </c>
      <c r="M15" s="8">
        <v>4.45789525628967E-3</v>
      </c>
      <c r="N15">
        <v>0.99726812194897296</v>
      </c>
      <c r="O15">
        <v>2.1245080762185E-3</v>
      </c>
    </row>
    <row r="16" spans="1:15" x14ac:dyDescent="0.25">
      <c r="A16" s="64" t="s">
        <v>100</v>
      </c>
      <c r="B16" s="9">
        <v>0.87863528074661701</v>
      </c>
      <c r="C16" s="9">
        <v>1.12940632017592E-2</v>
      </c>
      <c r="D16" s="7">
        <v>0.83696041789609399</v>
      </c>
      <c r="E16" s="7">
        <v>1.3190930999595901E-2</v>
      </c>
      <c r="F16" s="8">
        <v>0.90013223176622303</v>
      </c>
      <c r="G16" s="8">
        <v>8.8492341421408001E-3</v>
      </c>
      <c r="H16">
        <v>0.90278014556422503</v>
      </c>
      <c r="I16">
        <v>8.3674666465562205E-3</v>
      </c>
      <c r="J16" s="9">
        <v>0.89119948418682904</v>
      </c>
      <c r="K16" s="9">
        <v>7.0725614275188803E-3</v>
      </c>
      <c r="L16" s="8">
        <v>0.91467663322623605</v>
      </c>
      <c r="M16" s="8">
        <v>8.2748354703880492E-3</v>
      </c>
      <c r="N16">
        <v>0.90905732957401697</v>
      </c>
      <c r="O16">
        <v>5.2345901817623403E-3</v>
      </c>
    </row>
    <row r="17" spans="1:21" x14ac:dyDescent="0.25">
      <c r="A17" s="64" t="s">
        <v>101</v>
      </c>
      <c r="B17" s="9">
        <v>0.690848322905804</v>
      </c>
      <c r="C17" s="9">
        <v>3.2767835561702901E-3</v>
      </c>
      <c r="D17" s="7">
        <v>0.68417742005561299</v>
      </c>
      <c r="E17" s="7">
        <v>3.9928334037187497E-3</v>
      </c>
      <c r="F17" s="8">
        <v>0.69230752519986105</v>
      </c>
      <c r="G17" s="8">
        <v>3.4914977759163699E-3</v>
      </c>
      <c r="H17">
        <v>0.69199459071949898</v>
      </c>
      <c r="I17">
        <v>3.55824705789075E-3</v>
      </c>
      <c r="J17" s="9">
        <v>0.68376042752867505</v>
      </c>
      <c r="K17" s="9">
        <v>4.1634451527478803E-3</v>
      </c>
      <c r="L17" s="8">
        <v>0.68501129648939796</v>
      </c>
      <c r="M17" s="8">
        <v>4.6640532825464997E-3</v>
      </c>
      <c r="N17">
        <v>0.68751292579075396</v>
      </c>
      <c r="O17">
        <v>3.3599312095923899E-3</v>
      </c>
    </row>
    <row r="18" spans="1:21" x14ac:dyDescent="0.25">
      <c r="A18" s="64" t="s">
        <v>102</v>
      </c>
      <c r="B18" s="9">
        <v>0.827666666666666</v>
      </c>
      <c r="C18" s="9">
        <v>4.56638279734101E-3</v>
      </c>
      <c r="D18" s="7">
        <v>0.79933333333333301</v>
      </c>
      <c r="E18" s="7">
        <v>1.18342461828394E-2</v>
      </c>
      <c r="F18" s="8">
        <v>0.89599999999999902</v>
      </c>
      <c r="G18" s="8">
        <v>9.5348613124110696E-3</v>
      </c>
      <c r="H18">
        <v>0.893777777777777</v>
      </c>
      <c r="I18">
        <v>5.19258730913241E-3</v>
      </c>
      <c r="J18" s="9">
        <v>0.83322222222222198</v>
      </c>
      <c r="K18" s="9">
        <v>1.45419784005639E-2</v>
      </c>
      <c r="L18" s="8">
        <v>0.87077777777777698</v>
      </c>
      <c r="M18" s="8">
        <v>2.2706120347487101E-2</v>
      </c>
      <c r="N18">
        <v>0.86566666666666603</v>
      </c>
      <c r="O18">
        <v>2.0730189114929399E-2</v>
      </c>
    </row>
    <row r="19" spans="1:21" x14ac:dyDescent="0.25">
      <c r="A19" s="64" t="s">
        <v>103</v>
      </c>
      <c r="B19" s="9">
        <v>0.77993552788638798</v>
      </c>
      <c r="C19" s="9">
        <v>2.23459236727255E-2</v>
      </c>
      <c r="D19" s="7">
        <v>0.713466812586387</v>
      </c>
      <c r="E19" s="7">
        <v>3.2549894301675798E-2</v>
      </c>
      <c r="F19" s="8">
        <v>0.791903842690306</v>
      </c>
      <c r="G19" s="8">
        <v>1.99197174221631E-2</v>
      </c>
      <c r="H19">
        <v>0.79493354031072205</v>
      </c>
      <c r="I19">
        <v>2.1848407621892399E-2</v>
      </c>
      <c r="J19" s="9">
        <v>0.81983791950046103</v>
      </c>
      <c r="K19" s="9">
        <v>1.2199703656975499E-2</v>
      </c>
      <c r="L19" s="8">
        <v>0.85423293834745295</v>
      </c>
      <c r="M19" s="8">
        <v>2.6040769450731999E-2</v>
      </c>
      <c r="N19">
        <v>0.84953703598208496</v>
      </c>
      <c r="O19">
        <v>2.31080597860778E-2</v>
      </c>
      <c r="S19"/>
      <c r="T19"/>
      <c r="U19"/>
    </row>
    <row r="20" spans="1:21" x14ac:dyDescent="0.25">
      <c r="A20" s="64" t="s">
        <v>104</v>
      </c>
      <c r="B20" s="9">
        <v>0.79774176548089504</v>
      </c>
      <c r="C20" s="9">
        <v>6.5132540855831703E-3</v>
      </c>
      <c r="D20" s="7">
        <v>0.79266007905138303</v>
      </c>
      <c r="E20" s="7">
        <v>9.2172983653960594E-3</v>
      </c>
      <c r="F20" s="8">
        <v>0.82244005270092202</v>
      </c>
      <c r="G20" s="8">
        <v>1.03321596245954E-2</v>
      </c>
      <c r="H20">
        <v>0.82388801054018401</v>
      </c>
      <c r="I20">
        <v>6.0369172432760097E-3</v>
      </c>
      <c r="J20" s="9">
        <v>0.79265744400527005</v>
      </c>
      <c r="K20" s="9">
        <v>8.5235739524573192E-3</v>
      </c>
      <c r="L20" s="8">
        <v>0.80136363636363594</v>
      </c>
      <c r="M20" s="8">
        <v>1.62674569670847E-2</v>
      </c>
      <c r="N20">
        <v>0.80427272727272703</v>
      </c>
      <c r="O20">
        <v>1.19535898727192E-2</v>
      </c>
      <c r="S20"/>
      <c r="T20"/>
      <c r="U20"/>
    </row>
    <row r="21" spans="1:21" x14ac:dyDescent="0.25">
      <c r="A21" s="64" t="s">
        <v>105</v>
      </c>
      <c r="B21" s="9">
        <v>0.767622425463655</v>
      </c>
      <c r="C21" s="9">
        <v>1.9781704749077301E-2</v>
      </c>
      <c r="D21" s="7">
        <v>0.68010091505343395</v>
      </c>
      <c r="E21" s="7">
        <v>6.3554356016670893E-2</v>
      </c>
      <c r="F21" s="8">
        <v>0.61688552609151404</v>
      </c>
      <c r="G21" s="8">
        <v>3.1871284165398202E-2</v>
      </c>
      <c r="H21">
        <v>0.73142037587471698</v>
      </c>
      <c r="I21">
        <v>5.5014642700525397E-2</v>
      </c>
      <c r="J21" s="9">
        <v>0.80042612210207698</v>
      </c>
      <c r="K21" s="9">
        <v>2.22588717681012E-2</v>
      </c>
      <c r="L21" s="8">
        <v>0.86104204949554097</v>
      </c>
      <c r="M21" s="8">
        <v>3.6595920511262099E-2</v>
      </c>
      <c r="N21">
        <v>0.865264394171116</v>
      </c>
      <c r="O21">
        <v>2.6661224936384401E-2</v>
      </c>
      <c r="S21"/>
      <c r="T21"/>
      <c r="U21"/>
    </row>
    <row r="22" spans="1:21" x14ac:dyDescent="0.25">
      <c r="A22" s="64" t="s">
        <v>106</v>
      </c>
      <c r="B22" s="9">
        <v>0.90452674897119301</v>
      </c>
      <c r="C22" s="9">
        <v>7.7645935243264097E-3</v>
      </c>
      <c r="D22" s="7">
        <v>0.88312757201646097</v>
      </c>
      <c r="E22" s="7">
        <v>1.9143544608416399E-2</v>
      </c>
      <c r="F22" s="8">
        <v>0.93127572016460802</v>
      </c>
      <c r="G22" s="8">
        <v>1.3149420007136099E-2</v>
      </c>
      <c r="H22">
        <v>0.93251028806584302</v>
      </c>
      <c r="I22">
        <v>9.4201836561807299E-3</v>
      </c>
      <c r="J22" s="9">
        <v>0.90123456790123402</v>
      </c>
      <c r="K22" s="9">
        <v>6.8860907533668603E-3</v>
      </c>
      <c r="L22" s="8">
        <v>0.907407407407407</v>
      </c>
      <c r="M22" s="8">
        <v>1.2242366074603699E-2</v>
      </c>
      <c r="N22">
        <v>0.91399176954732497</v>
      </c>
      <c r="O22">
        <v>1.0320935147312299E-2</v>
      </c>
      <c r="S22"/>
      <c r="T22"/>
      <c r="U22"/>
    </row>
    <row r="23" spans="1:21" x14ac:dyDescent="0.25">
      <c r="A23" s="64" t="s">
        <v>107</v>
      </c>
      <c r="B23" s="9">
        <v>0.938335046248715</v>
      </c>
      <c r="C23" s="9">
        <v>1.3372731593860701E-2</v>
      </c>
      <c r="D23" s="7">
        <v>0.88601747173689605</v>
      </c>
      <c r="E23" s="7">
        <v>1.82458264646677E-2</v>
      </c>
      <c r="F23" s="8">
        <v>0.92187050359712197</v>
      </c>
      <c r="G23" s="8">
        <v>1.51703619480404E-2</v>
      </c>
      <c r="H23">
        <v>0.94336587872559097</v>
      </c>
      <c r="I23">
        <v>8.1424547502176106E-3</v>
      </c>
      <c r="J23" s="9">
        <v>0.935477903391572</v>
      </c>
      <c r="K23" s="9">
        <v>1.06732932651461E-2</v>
      </c>
      <c r="L23" s="8">
        <v>0.94335560123329898</v>
      </c>
      <c r="M23" s="8">
        <v>1.8595773314619701E-2</v>
      </c>
      <c r="N23">
        <v>0.94909558067831401</v>
      </c>
      <c r="O23">
        <v>1.55229468957055E-2</v>
      </c>
      <c r="S23"/>
      <c r="T23"/>
      <c r="U23"/>
    </row>
    <row r="24" spans="1:21" x14ac:dyDescent="0.25">
      <c r="A24" s="64" t="s">
        <v>108</v>
      </c>
      <c r="B24" s="9">
        <v>0.98927201315308699</v>
      </c>
      <c r="C24" s="9">
        <v>5.2052766952278597E-3</v>
      </c>
      <c r="D24" s="7">
        <v>0.946616472676026</v>
      </c>
      <c r="E24" s="7">
        <v>1.3343945257333E-2</v>
      </c>
      <c r="F24" s="8">
        <v>0.99335756041546996</v>
      </c>
      <c r="G24" s="8">
        <v>2.0489830589241502E-3</v>
      </c>
      <c r="H24">
        <v>0.992591601858134</v>
      </c>
      <c r="I24">
        <v>2.1234570654399799E-3</v>
      </c>
      <c r="J24" s="9">
        <v>0.97138877290046399</v>
      </c>
      <c r="K24" s="9">
        <v>4.5627090984131802E-3</v>
      </c>
      <c r="L24" s="8">
        <v>0.97598582911425402</v>
      </c>
      <c r="M24" s="8">
        <v>8.72925551470566E-3</v>
      </c>
      <c r="N24">
        <v>0.98364867686204904</v>
      </c>
      <c r="O24">
        <v>5.0185644357567897E-3</v>
      </c>
      <c r="S24"/>
      <c r="T24"/>
      <c r="U24"/>
    </row>
    <row r="25" spans="1:21" x14ac:dyDescent="0.25">
      <c r="A25" s="64" t="s">
        <v>109</v>
      </c>
      <c r="B25" s="9">
        <v>0.99333333333333296</v>
      </c>
      <c r="C25" s="9">
        <v>2.2222222222222201E-3</v>
      </c>
      <c r="D25" s="7">
        <v>0.99259259259259203</v>
      </c>
      <c r="E25" s="7">
        <v>3.3126932999996898E-3</v>
      </c>
      <c r="F25" s="8">
        <v>0.99185185185185198</v>
      </c>
      <c r="G25" s="8">
        <v>5.1851851851851902E-3</v>
      </c>
      <c r="H25">
        <v>0.994074074074074</v>
      </c>
      <c r="I25">
        <v>2.9629629629629602E-3</v>
      </c>
      <c r="J25" s="9">
        <v>0.99185185185185099</v>
      </c>
      <c r="K25" s="9">
        <v>3.98901096824778E-3</v>
      </c>
      <c r="L25" s="8">
        <v>0.99555555555555497</v>
      </c>
      <c r="M25" s="8">
        <v>3.6288736930121198E-3</v>
      </c>
      <c r="N25">
        <v>0.994074074074074</v>
      </c>
      <c r="O25">
        <v>4.4444444444444496E-3</v>
      </c>
      <c r="S25"/>
      <c r="T25"/>
      <c r="U25"/>
    </row>
    <row r="26" spans="1:21" x14ac:dyDescent="0.25">
      <c r="A26" s="64" t="s">
        <v>110</v>
      </c>
      <c r="B26" s="9">
        <v>0.791333333333333</v>
      </c>
      <c r="C26" s="9">
        <v>4.3829073162924498E-3</v>
      </c>
      <c r="D26" s="7">
        <v>0.77622222222222204</v>
      </c>
      <c r="E26" s="7">
        <v>7.0307964531361698E-3</v>
      </c>
      <c r="F26" s="8">
        <v>0.79377777777777703</v>
      </c>
      <c r="G26" s="8">
        <v>5.0479185296002701E-3</v>
      </c>
      <c r="H26">
        <v>0.79355555555555501</v>
      </c>
      <c r="I26">
        <v>4.7088044667593799E-3</v>
      </c>
      <c r="J26" s="9">
        <v>0.78911111111111099</v>
      </c>
      <c r="K26" s="9">
        <v>4.1514537093931903E-3</v>
      </c>
      <c r="L26" s="8">
        <v>0.79044444444444395</v>
      </c>
      <c r="M26" s="8">
        <v>3.4498165991688899E-3</v>
      </c>
      <c r="N26">
        <v>0.79177777777777703</v>
      </c>
      <c r="O26">
        <v>3.7251232476089502E-3</v>
      </c>
      <c r="S26"/>
      <c r="T26"/>
      <c r="U26"/>
    </row>
    <row r="27" spans="1:21" x14ac:dyDescent="0.25">
      <c r="A27" s="64" t="s">
        <v>111</v>
      </c>
      <c r="B27" s="9">
        <v>0.93388786995402295</v>
      </c>
      <c r="C27" s="9">
        <v>1.2705388467632899E-2</v>
      </c>
      <c r="D27" s="7">
        <v>0.88657427435513703</v>
      </c>
      <c r="E27" s="7">
        <v>2.52221165945202E-2</v>
      </c>
      <c r="F27" s="8">
        <v>0.92572431705902503</v>
      </c>
      <c r="G27" s="8">
        <v>2.41342807995946E-2</v>
      </c>
      <c r="H27">
        <v>0.94819118835027605</v>
      </c>
      <c r="I27">
        <v>9.2001066144352106E-3</v>
      </c>
      <c r="J27" s="9">
        <v>0.91894540669778502</v>
      </c>
      <c r="K27" s="9">
        <v>2.0770491557138299E-2</v>
      </c>
      <c r="L27" s="8">
        <v>0.92946688242767095</v>
      </c>
      <c r="M27" s="8">
        <v>2.6552796383112798E-2</v>
      </c>
      <c r="N27">
        <v>0.94967811462117702</v>
      </c>
      <c r="O27">
        <v>1.02113549482576E-2</v>
      </c>
      <c r="S27"/>
      <c r="T27" s="11"/>
      <c r="U27"/>
    </row>
    <row r="28" spans="1:21" x14ac:dyDescent="0.25">
      <c r="A28" s="64" t="s">
        <v>112</v>
      </c>
      <c r="B28" s="9">
        <v>0.83581968529222805</v>
      </c>
      <c r="C28" s="9">
        <v>5.9483693258429197E-3</v>
      </c>
      <c r="D28" s="7">
        <v>0.83107913187754201</v>
      </c>
      <c r="E28" s="7">
        <v>5.3216686526836804E-3</v>
      </c>
      <c r="F28" s="8">
        <v>0.86218034146863598</v>
      </c>
      <c r="G28" s="8">
        <v>7.7561986720465501E-3</v>
      </c>
      <c r="H28">
        <v>0.85720924320273995</v>
      </c>
      <c r="I28">
        <v>1.00904222919767E-2</v>
      </c>
      <c r="J28" s="9">
        <v>0.84194792335688295</v>
      </c>
      <c r="K28" s="9">
        <v>7.3490391223486797E-3</v>
      </c>
      <c r="L28" s="8">
        <v>0.84033036287732799</v>
      </c>
      <c r="M28" s="8">
        <v>9.8681131149020492E-3</v>
      </c>
      <c r="N28">
        <v>0.84160244059087896</v>
      </c>
      <c r="O28">
        <v>8.9645344178153098E-3</v>
      </c>
      <c r="S28"/>
      <c r="T28"/>
      <c r="U28"/>
    </row>
    <row r="29" spans="1:21" x14ac:dyDescent="0.25">
      <c r="A29" s="64" t="s">
        <v>113</v>
      </c>
      <c r="B29" s="9">
        <v>0.90610312157247996</v>
      </c>
      <c r="C29" s="9">
        <v>1.05860846551264E-2</v>
      </c>
      <c r="D29" s="7">
        <v>0.90300401525492802</v>
      </c>
      <c r="E29" s="7">
        <v>3.4126485789552803E-2</v>
      </c>
      <c r="F29" s="8">
        <v>0.937798038206199</v>
      </c>
      <c r="G29" s="8">
        <v>1.89108356629368E-2</v>
      </c>
      <c r="H29">
        <v>0.96040831444449104</v>
      </c>
      <c r="I29">
        <v>5.8579835407614198E-3</v>
      </c>
      <c r="J29" s="9">
        <v>0.97043299897314805</v>
      </c>
      <c r="K29" s="9">
        <v>6.5841850597770004E-3</v>
      </c>
      <c r="L29" s="8">
        <v>0.96373528079542503</v>
      </c>
      <c r="M29" s="8">
        <v>1.34573046518369E-2</v>
      </c>
      <c r="N29">
        <v>0.972996556354217</v>
      </c>
      <c r="O29">
        <v>9.9230599714876105E-3</v>
      </c>
      <c r="S29"/>
      <c r="T29"/>
      <c r="U29"/>
    </row>
    <row r="30" spans="1:21" x14ac:dyDescent="0.25">
      <c r="A30" s="64" t="s">
        <v>114</v>
      </c>
      <c r="B30" s="9">
        <v>0.78333333333333299</v>
      </c>
      <c r="C30" s="9">
        <v>1.7933134625103601E-2</v>
      </c>
      <c r="D30" s="7">
        <v>0.70216049382715995</v>
      </c>
      <c r="E30" s="7">
        <v>4.2616069750810399E-2</v>
      </c>
      <c r="F30" s="8">
        <v>0.81604938271604899</v>
      </c>
      <c r="G30" s="8">
        <v>2.95781445696566E-2</v>
      </c>
      <c r="H30">
        <v>0.83333333333333304</v>
      </c>
      <c r="I30">
        <v>2.2596302737929699E-2</v>
      </c>
      <c r="J30" s="9">
        <v>0.90925925925925899</v>
      </c>
      <c r="K30" s="9">
        <v>2.1481126717660799E-2</v>
      </c>
      <c r="L30" s="8">
        <v>0.95771604938271604</v>
      </c>
      <c r="M30" s="8">
        <v>1.3875164687030201E-2</v>
      </c>
      <c r="N30">
        <v>0.94598765432098697</v>
      </c>
      <c r="O30">
        <v>9.9773023921263092E-3</v>
      </c>
      <c r="S30"/>
      <c r="T30"/>
      <c r="U30"/>
    </row>
    <row r="31" spans="1:21" x14ac:dyDescent="0.25">
      <c r="A31" s="64" t="s">
        <v>115</v>
      </c>
      <c r="B31" s="9">
        <v>0.99431654291971505</v>
      </c>
      <c r="C31" s="9">
        <v>3.6140104382414002E-3</v>
      </c>
      <c r="D31" s="7">
        <v>0.98761818278938096</v>
      </c>
      <c r="E31" s="7">
        <v>1.4056466870419299E-2</v>
      </c>
      <c r="F31" s="8">
        <v>0.99328027348966397</v>
      </c>
      <c r="G31" s="8">
        <v>6.1296076916894197E-3</v>
      </c>
      <c r="H31">
        <v>0.99845360824742202</v>
      </c>
      <c r="I31">
        <v>2.3621524200803201E-3</v>
      </c>
      <c r="J31" s="9">
        <v>0.99690454569734499</v>
      </c>
      <c r="K31" s="9">
        <v>4.1250543043355502E-3</v>
      </c>
      <c r="L31" s="8">
        <v>0.99896907216494801</v>
      </c>
      <c r="M31" s="8">
        <v>2.0618556701030798E-3</v>
      </c>
      <c r="N31">
        <v>0.98036429677901804</v>
      </c>
      <c r="O31">
        <v>6.0105857155210397E-3</v>
      </c>
      <c r="S31"/>
      <c r="T31"/>
      <c r="U31"/>
    </row>
    <row r="32" spans="1:21" x14ac:dyDescent="0.25">
      <c r="A32" s="64" t="s">
        <v>116</v>
      </c>
      <c r="B32" s="9">
        <v>0.82581155989349297</v>
      </c>
      <c r="C32" s="9">
        <v>4.5289216540947298E-3</v>
      </c>
      <c r="D32" s="7">
        <v>0.81916270259673696</v>
      </c>
      <c r="E32" s="7">
        <v>1.1745975663074899E-2</v>
      </c>
      <c r="F32" s="8">
        <v>0.88324342026221303</v>
      </c>
      <c r="G32" s="8">
        <v>1.18214469390257E-2</v>
      </c>
      <c r="H32">
        <v>0.87456432631663505</v>
      </c>
      <c r="I32">
        <v>4.8020765018340099E-3</v>
      </c>
      <c r="J32" s="9">
        <v>0.84490929647896995</v>
      </c>
      <c r="K32" s="9">
        <v>8.6404882648956904E-3</v>
      </c>
      <c r="L32" s="8">
        <v>0.88324635050367495</v>
      </c>
      <c r="M32" s="8">
        <v>1.3181758568444999E-2</v>
      </c>
      <c r="N32">
        <v>0.83304410140696405</v>
      </c>
      <c r="O32">
        <v>7.4376942378677801E-3</v>
      </c>
      <c r="S32"/>
      <c r="T32"/>
      <c r="U32"/>
    </row>
    <row r="33" spans="1:21" x14ac:dyDescent="0.25">
      <c r="A33" s="64" t="s">
        <v>117</v>
      </c>
      <c r="B33" s="9">
        <v>0.79822173308619004</v>
      </c>
      <c r="C33" s="9">
        <v>5.9793319243271401E-3</v>
      </c>
      <c r="D33" s="7">
        <v>0.78547671455050905</v>
      </c>
      <c r="E33" s="7">
        <v>1.14145677350818E-2</v>
      </c>
      <c r="F33" s="8">
        <v>0.85088565801668203</v>
      </c>
      <c r="G33" s="8">
        <v>1.2499253635787499E-2</v>
      </c>
      <c r="H33">
        <v>0.84584105653382702</v>
      </c>
      <c r="I33">
        <v>7.9717441605335199E-3</v>
      </c>
      <c r="J33" s="9">
        <v>0.80976424930491198</v>
      </c>
      <c r="K33" s="9">
        <v>9.2764929526956003E-3</v>
      </c>
      <c r="L33" s="8">
        <v>0.84776297497682995</v>
      </c>
      <c r="M33" s="8">
        <v>2.5631776489998401E-2</v>
      </c>
      <c r="N33">
        <v>0.80928405931417902</v>
      </c>
      <c r="O33">
        <v>6.94930511960218E-3</v>
      </c>
      <c r="S33"/>
      <c r="T33"/>
      <c r="U33"/>
    </row>
    <row r="34" spans="1:21" x14ac:dyDescent="0.25">
      <c r="A34" s="64" t="s">
        <v>118</v>
      </c>
      <c r="B34" s="9">
        <v>0.96420525657071299</v>
      </c>
      <c r="C34" s="9">
        <v>1.33267902466609E-2</v>
      </c>
      <c r="D34" s="7">
        <v>0.89851518944134701</v>
      </c>
      <c r="E34" s="7">
        <v>2.2757458830850098E-2</v>
      </c>
      <c r="F34" s="8">
        <v>0.99146091705540995</v>
      </c>
      <c r="G34" s="8">
        <v>1.0440834539521699E-2</v>
      </c>
      <c r="H34">
        <v>0.97704517009898695</v>
      </c>
      <c r="I34">
        <v>1.1919121590607901E-2</v>
      </c>
      <c r="J34" s="9">
        <v>0.97435715098418396</v>
      </c>
      <c r="K34" s="9">
        <v>1.0093267354402699E-2</v>
      </c>
      <c r="L34" s="8">
        <v>0.99625668449197802</v>
      </c>
      <c r="M34" s="8">
        <v>7.9497693835927797E-3</v>
      </c>
      <c r="N34">
        <v>0.97649049948799604</v>
      </c>
      <c r="O34">
        <v>1.22484726277235E-2</v>
      </c>
      <c r="S34"/>
      <c r="T34"/>
      <c r="U34"/>
    </row>
    <row r="35" spans="1:21" x14ac:dyDescent="0.25">
      <c r="A35" s="64" t="s">
        <v>119</v>
      </c>
      <c r="B35" s="9">
        <v>0.92385200553250302</v>
      </c>
      <c r="C35" s="9">
        <v>1.1883398252528E-2</v>
      </c>
      <c r="D35" s="7">
        <v>0.88929287690179804</v>
      </c>
      <c r="E35" s="7">
        <v>2.0561032227821099E-2</v>
      </c>
      <c r="F35" s="8">
        <v>0.91553596127247505</v>
      </c>
      <c r="G35" s="8">
        <v>3.3277579841717697E-2</v>
      </c>
      <c r="H35">
        <v>0.911792876901798</v>
      </c>
      <c r="I35">
        <v>1.77350829409679E-2</v>
      </c>
      <c r="J35" s="9">
        <v>0.91470608575380297</v>
      </c>
      <c r="K35" s="9">
        <v>1.5828816914632698E-2</v>
      </c>
      <c r="L35" s="8">
        <v>0.92258471645919704</v>
      </c>
      <c r="M35" s="8">
        <v>2.9550879447966499E-2</v>
      </c>
      <c r="N35">
        <v>0.89846991701244805</v>
      </c>
      <c r="O35">
        <v>1.66155231073414E-2</v>
      </c>
      <c r="S35"/>
      <c r="T35"/>
      <c r="U35"/>
    </row>
    <row r="36" spans="1:21" x14ac:dyDescent="0.25">
      <c r="A36" s="64" t="s">
        <v>120</v>
      </c>
      <c r="B36" s="9">
        <v>0.64827342047930203</v>
      </c>
      <c r="C36" s="9">
        <v>2.4951515418158599E-2</v>
      </c>
      <c r="D36" s="7">
        <v>0.61444444444444402</v>
      </c>
      <c r="E36" s="7">
        <v>2.6854335308755001E-2</v>
      </c>
      <c r="F36" s="8">
        <v>0.65637254901960795</v>
      </c>
      <c r="G36" s="8">
        <v>3.1460507822980398E-2</v>
      </c>
      <c r="H36">
        <v>0.65783769063180797</v>
      </c>
      <c r="I36">
        <v>2.20911225650764E-2</v>
      </c>
      <c r="J36" s="9">
        <v>0.68360021786492298</v>
      </c>
      <c r="K36" s="9">
        <v>1.5575084201894599E-2</v>
      </c>
      <c r="L36" s="8">
        <v>0.73806644880174199</v>
      </c>
      <c r="M36" s="8">
        <v>3.2414285442100101E-2</v>
      </c>
      <c r="N36">
        <v>0.68727668845315903</v>
      </c>
      <c r="O36">
        <v>3.6445073887344803E-2</v>
      </c>
      <c r="S36"/>
      <c r="T36"/>
      <c r="U36"/>
    </row>
    <row r="37" spans="1:21" x14ac:dyDescent="0.25">
      <c r="A37" s="64" t="s">
        <v>121</v>
      </c>
      <c r="B37" s="9">
        <v>0.83193790613330099</v>
      </c>
      <c r="C37" s="9">
        <v>1.32324221709255E-2</v>
      </c>
      <c r="D37" s="7">
        <v>0.79679636943377197</v>
      </c>
      <c r="E37" s="7">
        <v>1.0811735099609501E-2</v>
      </c>
      <c r="F37" s="8">
        <v>0.90582035902385505</v>
      </c>
      <c r="G37" s="8">
        <v>6.2263896109535999E-3</v>
      </c>
      <c r="H37">
        <v>0.915795140783916</v>
      </c>
      <c r="I37">
        <v>9.8952984750492103E-3</v>
      </c>
      <c r="J37" s="9">
        <v>0.87346170080628405</v>
      </c>
      <c r="K37" s="9">
        <v>1.8094343603395902E-2</v>
      </c>
      <c r="L37" s="8">
        <v>0.92773777869784602</v>
      </c>
      <c r="M37" s="8">
        <v>2.40606026451207E-2</v>
      </c>
      <c r="N37">
        <v>0.94270109395541901</v>
      </c>
      <c r="O37">
        <v>1.82261702038134E-2</v>
      </c>
      <c r="S37"/>
      <c r="T37"/>
      <c r="U37"/>
    </row>
    <row r="38" spans="1:21" x14ac:dyDescent="0.25">
      <c r="A38" s="64" t="s">
        <v>122</v>
      </c>
      <c r="B38" s="9">
        <v>0.74546580166309595</v>
      </c>
      <c r="C38" s="9">
        <v>8.2680562375998003E-3</v>
      </c>
      <c r="D38" s="7">
        <v>0.72550881041315296</v>
      </c>
      <c r="E38" s="7">
        <v>1.7557308157465999E-2</v>
      </c>
      <c r="F38" s="8">
        <v>0.844638564397584</v>
      </c>
      <c r="G38" s="8">
        <v>2.6837922344919E-2</v>
      </c>
      <c r="H38">
        <v>0.84397929233878599</v>
      </c>
      <c r="I38">
        <v>1.8392467300740501E-2</v>
      </c>
      <c r="J38" s="9">
        <v>0.82715966351775005</v>
      </c>
      <c r="K38" s="9">
        <v>1.56209430233349E-2</v>
      </c>
      <c r="L38" s="8">
        <v>0.91988594231240095</v>
      </c>
      <c r="M38" s="8">
        <v>1.0541899579166999E-2</v>
      </c>
      <c r="N38">
        <v>0.82821505064823497</v>
      </c>
      <c r="O38">
        <v>1.4908812661673199E-2</v>
      </c>
    </row>
    <row r="39" spans="1:21" x14ac:dyDescent="0.25">
      <c r="A39" s="64" t="s">
        <v>123</v>
      </c>
      <c r="B39" s="9">
        <v>0.77003367003366996</v>
      </c>
      <c r="C39" s="9">
        <v>2.1065533079802499E-2</v>
      </c>
      <c r="D39" s="7">
        <v>0.39416386083052701</v>
      </c>
      <c r="E39" s="7">
        <v>3.2608789759523901E-2</v>
      </c>
      <c r="F39" s="8">
        <v>0.79090909090909001</v>
      </c>
      <c r="G39" s="8">
        <v>3.5686176702745598E-2</v>
      </c>
      <c r="H39">
        <v>0.78574635241301904</v>
      </c>
      <c r="I39">
        <v>3.4645248490116902E-2</v>
      </c>
      <c r="J39" s="9">
        <v>0.98484848484848497</v>
      </c>
      <c r="K39" s="9">
        <v>5.4580545076488704E-3</v>
      </c>
      <c r="L39" s="8">
        <v>0.99820426487093095</v>
      </c>
      <c r="M39" s="8">
        <v>3.0613202462369902E-3</v>
      </c>
      <c r="N39">
        <v>0.97766554433221098</v>
      </c>
      <c r="O39">
        <v>3.70370370370368E-3</v>
      </c>
    </row>
    <row r="40" spans="1:21" x14ac:dyDescent="0.25">
      <c r="A40" s="64" t="s">
        <v>124</v>
      </c>
      <c r="B40" s="9">
        <v>1</v>
      </c>
      <c r="C40" s="9">
        <v>0</v>
      </c>
      <c r="D40" s="7">
        <v>0.99875000000000003</v>
      </c>
      <c r="E40" s="7">
        <v>2.4999999999999901E-3</v>
      </c>
      <c r="F40" s="8">
        <v>1</v>
      </c>
      <c r="G40" s="8">
        <v>0</v>
      </c>
      <c r="H40">
        <v>1</v>
      </c>
      <c r="I40">
        <v>0</v>
      </c>
      <c r="J40" s="9">
        <v>0.99937500000000001</v>
      </c>
      <c r="K40" s="9">
        <v>1.87499999999999E-3</v>
      </c>
      <c r="L40" s="8">
        <v>1</v>
      </c>
      <c r="M40" s="8">
        <v>0</v>
      </c>
      <c r="N40">
        <v>1</v>
      </c>
      <c r="O40">
        <v>0</v>
      </c>
    </row>
    <row r="41" spans="1:21" x14ac:dyDescent="0.25">
      <c r="A41" s="64" t="s">
        <v>125</v>
      </c>
      <c r="B41" s="9">
        <v>0.98839629545511798</v>
      </c>
      <c r="C41" s="9">
        <v>1.01579342019645E-3</v>
      </c>
      <c r="D41" s="7">
        <v>0.98410477704595301</v>
      </c>
      <c r="E41" s="7">
        <v>2.2440839721702701E-3</v>
      </c>
      <c r="F41" s="8">
        <v>0.99856940974588004</v>
      </c>
      <c r="G41" s="8">
        <v>1.32057776423126E-3</v>
      </c>
      <c r="H41">
        <v>0.99666187195598899</v>
      </c>
      <c r="I41">
        <v>1.49989227987165E-3</v>
      </c>
      <c r="J41" s="9">
        <v>0.98362757715698801</v>
      </c>
      <c r="K41" s="9">
        <v>3.1826627196892602E-3</v>
      </c>
      <c r="L41" s="8">
        <v>0.98458121987533698</v>
      </c>
      <c r="M41" s="8">
        <v>2.8479933426122199E-3</v>
      </c>
      <c r="N41">
        <v>0.98362782951018202</v>
      </c>
      <c r="O41">
        <v>2.56526865663505E-3</v>
      </c>
    </row>
    <row r="42" spans="1:21" x14ac:dyDescent="0.25">
      <c r="A42" s="64" t="s">
        <v>126</v>
      </c>
      <c r="B42" s="9">
        <v>0.65528712238444398</v>
      </c>
      <c r="C42" s="9">
        <v>4.4711160273826602E-3</v>
      </c>
      <c r="D42" s="7">
        <v>0.62496164973423896</v>
      </c>
      <c r="E42" s="7">
        <v>8.7802858811667703E-3</v>
      </c>
      <c r="F42" s="8">
        <v>0.68643353741954205</v>
      </c>
      <c r="G42" s="8">
        <v>1.07501552588031E-2</v>
      </c>
      <c r="H42">
        <v>0.68486022337347696</v>
      </c>
      <c r="I42">
        <v>1.0529313650406101E-2</v>
      </c>
      <c r="J42" s="9">
        <v>0.70005999237480099</v>
      </c>
      <c r="K42" s="9">
        <v>7.0501919806567502E-3</v>
      </c>
      <c r="L42" s="8">
        <v>0.74505786180448097</v>
      </c>
      <c r="M42" s="8">
        <v>1.34558362270974E-2</v>
      </c>
      <c r="N42">
        <v>0.66494432483347898</v>
      </c>
      <c r="O42">
        <v>5.8347325494927799E-3</v>
      </c>
    </row>
    <row r="43" spans="1:21" x14ac:dyDescent="0.25">
      <c r="A43" s="64" t="s">
        <v>127</v>
      </c>
      <c r="B43" s="9">
        <v>0.98467973362484396</v>
      </c>
      <c r="C43" s="9">
        <v>5.1018974398027699E-3</v>
      </c>
      <c r="D43" s="7">
        <v>0.99454000923933294</v>
      </c>
      <c r="E43" s="7">
        <v>5.4614843343264901E-3</v>
      </c>
      <c r="F43" s="8">
        <v>0.99123055611307498</v>
      </c>
      <c r="G43" s="8">
        <v>6.6708883227988803E-3</v>
      </c>
      <c r="H43">
        <v>0.99012803668097604</v>
      </c>
      <c r="I43">
        <v>7.5927295894229101E-3</v>
      </c>
      <c r="J43" s="9">
        <v>0.98781695607096598</v>
      </c>
      <c r="K43" s="9">
        <v>9.2554820171388899E-3</v>
      </c>
      <c r="L43" s="8">
        <v>0.99105445022711403</v>
      </c>
      <c r="M43" s="8">
        <v>8.5073668330775398E-3</v>
      </c>
      <c r="N43">
        <v>0.99891304347826004</v>
      </c>
      <c r="O43">
        <v>3.2608695652173998E-3</v>
      </c>
    </row>
    <row r="45" spans="1:21" x14ac:dyDescent="0.25">
      <c r="A45" s="6" t="s">
        <v>0</v>
      </c>
      <c r="B45" s="5">
        <f t="shared" ref="B45:O45" si="0">SUM(B4:B43)/COUNT(B4:B43)</f>
        <v>0.84802503524553696</v>
      </c>
      <c r="C45" s="5">
        <f t="shared" si="0"/>
        <v>9.1673957112523418E-3</v>
      </c>
      <c r="D45" s="3">
        <f t="shared" si="0"/>
        <v>0.81465057270401342</v>
      </c>
      <c r="E45" s="3">
        <f t="shared" si="0"/>
        <v>1.5621084874180267E-2</v>
      </c>
      <c r="F45" s="4">
        <f t="shared" si="0"/>
        <v>0.86926432921644459</v>
      </c>
      <c r="G45" s="4">
        <f t="shared" si="0"/>
        <v>1.3955222794392319E-2</v>
      </c>
      <c r="H45" s="3">
        <f t="shared" si="0"/>
        <v>0.87329690377050251</v>
      </c>
      <c r="I45" s="3">
        <f t="shared" si="0"/>
        <v>1.0967423925261547E-2</v>
      </c>
      <c r="J45" s="5">
        <f t="shared" si="0"/>
        <v>0.86838894268690692</v>
      </c>
      <c r="K45" s="5">
        <f t="shared" si="0"/>
        <v>1.0843893926802992E-2</v>
      </c>
      <c r="L45" s="15">
        <f t="shared" si="0"/>
        <v>0.89110162755715694</v>
      </c>
      <c r="M45" s="4">
        <f t="shared" si="0"/>
        <v>1.479288084571557E-2</v>
      </c>
      <c r="N45" s="3">
        <f t="shared" si="0"/>
        <v>0.88320316691534195</v>
      </c>
      <c r="O45" s="3">
        <f t="shared" si="0"/>
        <v>1.1759596042166965E-2</v>
      </c>
    </row>
    <row r="46" spans="1:21" x14ac:dyDescent="0.25">
      <c r="A46" s="6" t="s">
        <v>72</v>
      </c>
      <c r="B46" s="5">
        <f>MAX(B4:B43)</f>
        <v>1</v>
      </c>
      <c r="C46" s="5">
        <f t="shared" ref="C46:O46" si="1">MAX(C4:C43)</f>
        <v>2.4951515418158599E-2</v>
      </c>
      <c r="D46" s="3">
        <f t="shared" si="1"/>
        <v>0.99875000000000003</v>
      </c>
      <c r="E46" s="3">
        <f t="shared" si="1"/>
        <v>6.3554356016670893E-2</v>
      </c>
      <c r="F46" s="4">
        <f t="shared" si="1"/>
        <v>1</v>
      </c>
      <c r="G46" s="4">
        <f t="shared" si="1"/>
        <v>3.5686176702745598E-2</v>
      </c>
      <c r="H46" s="3">
        <f>MAX(H4:H43)</f>
        <v>1</v>
      </c>
      <c r="I46" s="3">
        <f>MAX(I4:I43)</f>
        <v>5.5014642700525397E-2</v>
      </c>
      <c r="J46" s="5">
        <f t="shared" si="1"/>
        <v>0.99937500000000001</v>
      </c>
      <c r="K46" s="5">
        <f t="shared" si="1"/>
        <v>3.9783036357557901E-2</v>
      </c>
      <c r="L46" s="15">
        <f t="shared" si="1"/>
        <v>1</v>
      </c>
      <c r="M46" s="4">
        <f t="shared" si="1"/>
        <v>4.78383407902278E-2</v>
      </c>
      <c r="N46" s="3">
        <f t="shared" si="1"/>
        <v>1</v>
      </c>
      <c r="O46" s="3">
        <f t="shared" si="1"/>
        <v>4.0797230815894397E-2</v>
      </c>
    </row>
    <row r="47" spans="1:21" x14ac:dyDescent="0.25">
      <c r="A47" s="6" t="s">
        <v>73</v>
      </c>
      <c r="B47" s="5">
        <f>MIN(B4:B43)</f>
        <v>0.572677993113065</v>
      </c>
      <c r="C47" s="5">
        <f t="shared" ref="C47:O47" si="2">MIN(C4:C43)</f>
        <v>0</v>
      </c>
      <c r="D47" s="3">
        <f t="shared" si="2"/>
        <v>0.39416386083052701</v>
      </c>
      <c r="E47" s="3">
        <f t="shared" si="2"/>
        <v>2.2440839721702701E-3</v>
      </c>
      <c r="F47" s="4">
        <f t="shared" si="2"/>
        <v>0.61688552609151404</v>
      </c>
      <c r="G47" s="4">
        <f t="shared" si="2"/>
        <v>0</v>
      </c>
      <c r="H47" s="3">
        <f>MIN(H4:H43)</f>
        <v>0.65783769063180797</v>
      </c>
      <c r="I47" s="3">
        <f>MIN(I4:I43)</f>
        <v>0</v>
      </c>
      <c r="J47" s="5">
        <f t="shared" si="2"/>
        <v>0.627215572440877</v>
      </c>
      <c r="K47" s="5">
        <f t="shared" si="2"/>
        <v>1.8162132826562399E-3</v>
      </c>
      <c r="L47" s="15">
        <f t="shared" si="2"/>
        <v>0.641395771080565</v>
      </c>
      <c r="M47" s="4">
        <f t="shared" si="2"/>
        <v>0</v>
      </c>
      <c r="N47" s="3">
        <f t="shared" si="2"/>
        <v>0.63596402857224099</v>
      </c>
      <c r="O47" s="3">
        <f t="shared" si="2"/>
        <v>0</v>
      </c>
    </row>
    <row r="48" spans="1:21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8" x14ac:dyDescent="0.25">
      <c r="A49" s="3"/>
      <c r="B49" s="17" t="s">
        <v>51</v>
      </c>
      <c r="C49" s="18"/>
      <c r="D49" s="19" t="s">
        <v>50</v>
      </c>
      <c r="E49" s="20"/>
      <c r="F49" s="21" t="s">
        <v>49</v>
      </c>
      <c r="G49" s="22"/>
      <c r="H49" s="19" t="s">
        <v>48</v>
      </c>
      <c r="I49" s="20"/>
      <c r="J49" s="17" t="s">
        <v>47</v>
      </c>
      <c r="K49" s="18"/>
      <c r="L49" s="21" t="s">
        <v>46</v>
      </c>
      <c r="M49" s="22"/>
      <c r="N49" s="19"/>
      <c r="O49" s="20"/>
    </row>
    <row r="50" spans="1:18" x14ac:dyDescent="0.25">
      <c r="A50" s="3" t="s">
        <v>70</v>
      </c>
      <c r="B50" s="24" t="s">
        <v>43</v>
      </c>
      <c r="C50" s="24" t="s">
        <v>41</v>
      </c>
      <c r="D50" s="12" t="s">
        <v>43</v>
      </c>
      <c r="E50" s="12" t="s">
        <v>41</v>
      </c>
      <c r="F50" s="25" t="s">
        <v>43</v>
      </c>
      <c r="G50" s="25" t="s">
        <v>41</v>
      </c>
      <c r="H50" s="12" t="s">
        <v>43</v>
      </c>
      <c r="I50" s="12" t="s">
        <v>41</v>
      </c>
      <c r="J50" s="24" t="s">
        <v>43</v>
      </c>
      <c r="K50" s="24" t="s">
        <v>41</v>
      </c>
      <c r="L50" s="25" t="s">
        <v>43</v>
      </c>
      <c r="M50" s="25" t="s">
        <v>41</v>
      </c>
      <c r="N50" s="12"/>
      <c r="O50" s="12"/>
      <c r="R50"/>
    </row>
    <row r="51" spans="1:18" x14ac:dyDescent="0.25">
      <c r="A51" s="10" t="s">
        <v>58</v>
      </c>
      <c r="B51" s="1">
        <v>0.31446010755074699</v>
      </c>
      <c r="C51" s="1">
        <v>4.0704490096903799E-3</v>
      </c>
      <c r="D51">
        <v>0.28730751939652299</v>
      </c>
      <c r="E51">
        <v>5.2939040361808199E-3</v>
      </c>
      <c r="F51" s="4">
        <v>0.32843546855950501</v>
      </c>
      <c r="G51" s="4">
        <v>7.1900031401916304E-3</v>
      </c>
      <c r="H51">
        <v>0.35779718823761802</v>
      </c>
      <c r="I51">
        <v>7.3458440472186498E-3</v>
      </c>
      <c r="J51">
        <v>0.372571065781928</v>
      </c>
      <c r="K51">
        <v>6.8765052168935099E-3</v>
      </c>
      <c r="L51" s="4">
        <v>0.41303313686656001</v>
      </c>
      <c r="M51" s="4">
        <v>1.1873407430033201E-2</v>
      </c>
      <c r="N51" s="3"/>
      <c r="O51" s="3"/>
      <c r="R51"/>
    </row>
    <row r="52" spans="1:18" x14ac:dyDescent="0.25">
      <c r="A52" s="10" t="s">
        <v>60</v>
      </c>
      <c r="B52" s="1">
        <v>0.90335429769391995</v>
      </c>
      <c r="C52" s="1">
        <v>1.2367195977989599E-3</v>
      </c>
      <c r="D52">
        <v>0.90085953878406699</v>
      </c>
      <c r="E52">
        <v>3.6761829730519299E-3</v>
      </c>
      <c r="F52" s="4">
        <v>0.92620545073375204</v>
      </c>
      <c r="G52" s="4">
        <v>2.3193822534069999E-3</v>
      </c>
      <c r="H52">
        <v>0.93427672955974805</v>
      </c>
      <c r="I52">
        <v>2.3160637691783501E-3</v>
      </c>
      <c r="J52">
        <v>0.91796645702306001</v>
      </c>
      <c r="K52">
        <v>2.5676848963108001E-3</v>
      </c>
      <c r="L52" s="4">
        <v>0.92742138364779803</v>
      </c>
      <c r="M52" s="4">
        <v>3.7581795958568599E-3</v>
      </c>
      <c r="N52" s="3"/>
      <c r="O52" s="3"/>
      <c r="R52"/>
    </row>
    <row r="53" spans="1:18" x14ac:dyDescent="0.25">
      <c r="A53" s="10" t="s">
        <v>57</v>
      </c>
      <c r="B53" s="1">
        <v>0.94183799333160201</v>
      </c>
      <c r="C53" s="1">
        <v>1.2021961444143201E-2</v>
      </c>
      <c r="D53">
        <v>0.87254913193361705</v>
      </c>
      <c r="E53">
        <v>1.86265064857743E-2</v>
      </c>
      <c r="F53" s="4">
        <v>0.95751706619522803</v>
      </c>
      <c r="G53" s="4">
        <v>8.8994976629553097E-3</v>
      </c>
      <c r="H53">
        <v>0.98160904453961495</v>
      </c>
      <c r="I53">
        <v>3.7553192429562502E-3</v>
      </c>
      <c r="J53">
        <v>0.95313577589853404</v>
      </c>
      <c r="K53">
        <v>8.7708054971341199E-3</v>
      </c>
      <c r="L53" s="4">
        <v>0.97256997973955805</v>
      </c>
      <c r="M53" s="4">
        <v>4.8248678720324402E-3</v>
      </c>
      <c r="N53" s="3"/>
      <c r="O53" s="3"/>
      <c r="R53"/>
    </row>
    <row r="54" spans="1:18" x14ac:dyDescent="0.25">
      <c r="A54" s="10" t="s">
        <v>67</v>
      </c>
      <c r="B54" s="1">
        <v>0.87081434747049802</v>
      </c>
      <c r="C54" s="1">
        <v>6.0809334957753402E-3</v>
      </c>
      <c r="D54" s="1">
        <v>0.84736534641897399</v>
      </c>
      <c r="E54" s="1">
        <v>3.21954954388325E-3</v>
      </c>
      <c r="F54" s="4">
        <v>0.88760369202009504</v>
      </c>
      <c r="G54" s="4">
        <v>3.1502438982854999E-3</v>
      </c>
      <c r="H54">
        <v>0.90216730926510103</v>
      </c>
      <c r="I54">
        <v>2.5868112112939498E-3</v>
      </c>
      <c r="J54" s="1">
        <v>0.88037153873116003</v>
      </c>
      <c r="K54">
        <v>3.3340071305254801E-3</v>
      </c>
      <c r="L54" s="4">
        <v>0.91990886785839399</v>
      </c>
      <c r="M54" s="4">
        <v>5.4681906222651304E-3</v>
      </c>
      <c r="N54" s="3"/>
      <c r="O54" s="3"/>
      <c r="R54"/>
    </row>
    <row r="55" spans="1:18" x14ac:dyDescent="0.25">
      <c r="A55" s="10" t="s">
        <v>68</v>
      </c>
      <c r="B55" s="1">
        <v>0.80765603566529498</v>
      </c>
      <c r="C55" s="1">
        <v>2.2830507813635499E-2</v>
      </c>
      <c r="D55" s="1">
        <v>0.67029320987654295</v>
      </c>
      <c r="E55" s="1">
        <v>1.35880521910367E-2</v>
      </c>
      <c r="F55" s="4">
        <v>0.89660493827160404</v>
      </c>
      <c r="G55" s="4">
        <v>5.9817433273362097E-3</v>
      </c>
      <c r="H55">
        <v>0.94619341563785997</v>
      </c>
      <c r="I55">
        <v>2.1088443805458001E-3</v>
      </c>
      <c r="J55" s="1">
        <v>0.90003429355281195</v>
      </c>
      <c r="K55">
        <v>3.0555440088829702E-3</v>
      </c>
      <c r="L55" s="4">
        <v>0.93529663923182405</v>
      </c>
      <c r="M55" s="4">
        <v>6.3177262183112997E-3</v>
      </c>
      <c r="N55" s="3"/>
      <c r="O55" s="3"/>
      <c r="R55"/>
    </row>
    <row r="56" spans="1:18" x14ac:dyDescent="0.25">
      <c r="A56" s="10" t="s">
        <v>61</v>
      </c>
      <c r="B56" s="1">
        <v>0.96343014428449403</v>
      </c>
      <c r="C56" s="1">
        <v>2.45376040570301E-3</v>
      </c>
      <c r="D56" s="1">
        <v>0.95021128049911896</v>
      </c>
      <c r="E56" s="1">
        <v>3.0015105137273001E-3</v>
      </c>
      <c r="F56" s="4">
        <v>0.95689151653354299</v>
      </c>
      <c r="G56" s="4">
        <v>3.6430407048350299E-3</v>
      </c>
      <c r="H56">
        <v>0.96862816331074897</v>
      </c>
      <c r="I56">
        <v>1.8482348295284299E-3</v>
      </c>
      <c r="J56" s="1">
        <v>0.97065873974771799</v>
      </c>
      <c r="K56">
        <v>1.7183951395886899E-3</v>
      </c>
      <c r="L56" s="4">
        <v>0.97545079111118405</v>
      </c>
      <c r="M56" s="4">
        <v>1.9861040227160901E-3</v>
      </c>
      <c r="N56" s="3"/>
      <c r="O56" s="3"/>
      <c r="R56"/>
    </row>
    <row r="57" spans="1:18" x14ac:dyDescent="0.25">
      <c r="A57" s="10" t="s">
        <v>66</v>
      </c>
      <c r="B57" s="1">
        <v>0.99453129985799205</v>
      </c>
      <c r="C57" s="1">
        <v>1.0176424359743699E-3</v>
      </c>
      <c r="D57" s="1">
        <v>0.97931808254012298</v>
      </c>
      <c r="E57" s="1">
        <v>3.4304850163496101E-3</v>
      </c>
      <c r="F57" s="4">
        <v>0.99864548238126505</v>
      </c>
      <c r="G57" s="4">
        <v>3.1383913771425699E-4</v>
      </c>
      <c r="H57">
        <v>0.99887797102248299</v>
      </c>
      <c r="I57" s="11">
        <v>2.04436861691273E-4</v>
      </c>
      <c r="J57" s="1">
        <v>0.99691688733739303</v>
      </c>
      <c r="K57" s="11">
        <v>8.0409403800182498E-4</v>
      </c>
      <c r="L57" s="4">
        <v>0.99921153306956401</v>
      </c>
      <c r="M57" s="4">
        <v>2.7426057986928401E-4</v>
      </c>
      <c r="N57" s="3"/>
      <c r="O57" s="3"/>
      <c r="R57"/>
    </row>
    <row r="58" spans="1:18" x14ac:dyDescent="0.25">
      <c r="A58" s="10" t="s">
        <v>69</v>
      </c>
      <c r="B58" s="1">
        <v>0.85973347771707898</v>
      </c>
      <c r="C58" s="1">
        <v>2.2096234427962302E-3</v>
      </c>
      <c r="D58" s="1">
        <v>0.85490219430149195</v>
      </c>
      <c r="E58" s="1">
        <v>1.2202118289132599E-2</v>
      </c>
      <c r="F58" s="4">
        <v>0.91933938940117099</v>
      </c>
      <c r="G58" s="4">
        <v>5.0146426340917901E-3</v>
      </c>
      <c r="H58">
        <v>0.94008550568470794</v>
      </c>
      <c r="I58">
        <v>3.5300912593324201E-3</v>
      </c>
      <c r="J58" s="1">
        <v>0.91765366942379001</v>
      </c>
      <c r="K58">
        <v>4.1479880574930199E-3</v>
      </c>
      <c r="L58" s="4">
        <v>0.951168078542864</v>
      </c>
      <c r="M58" s="4">
        <v>3.7439505524454598E-3</v>
      </c>
      <c r="N58" s="3"/>
      <c r="O58" s="3"/>
      <c r="R58"/>
    </row>
    <row r="59" spans="1:18" x14ac:dyDescent="0.25">
      <c r="A59" s="10" t="s">
        <v>149</v>
      </c>
      <c r="F59" s="4"/>
      <c r="G59" s="4"/>
      <c r="H59"/>
      <c r="I59"/>
      <c r="K59"/>
      <c r="L59" s="4"/>
      <c r="M59" s="4"/>
      <c r="N59" s="3"/>
      <c r="O59" s="3"/>
      <c r="R59"/>
    </row>
    <row r="60" spans="1:18" x14ac:dyDescent="0.25">
      <c r="A60" s="10" t="s">
        <v>63</v>
      </c>
      <c r="B60" s="1">
        <v>0.93393757697477897</v>
      </c>
      <c r="C60" s="1">
        <v>3.6806229680297702E-3</v>
      </c>
      <c r="D60" s="1">
        <v>0.88572914085564403</v>
      </c>
      <c r="E60" s="1">
        <v>3.7566634666084098E-3</v>
      </c>
      <c r="F60" s="4">
        <v>0.92235157673840595</v>
      </c>
      <c r="G60" s="4">
        <v>4.9630359039073303E-3</v>
      </c>
      <c r="H60">
        <v>0.94512650158897504</v>
      </c>
      <c r="I60">
        <v>5.3033169477200602E-3</v>
      </c>
      <c r="J60" s="1">
        <v>0.940222804986792</v>
      </c>
      <c r="K60">
        <v>3.0755408588007999E-3</v>
      </c>
      <c r="L60" s="4">
        <v>0.96427534521907099</v>
      </c>
      <c r="M60" s="4">
        <v>3.22200686533729E-3</v>
      </c>
      <c r="N60" s="3"/>
      <c r="O60" s="3"/>
      <c r="R60"/>
    </row>
    <row r="61" spans="1:18" x14ac:dyDescent="0.25">
      <c r="A61" s="10" t="s">
        <v>55</v>
      </c>
      <c r="B61" s="1">
        <v>0.96474266474266401</v>
      </c>
      <c r="C61" s="1">
        <v>3.51525471680489E-3</v>
      </c>
      <c r="D61" s="1">
        <v>0.93838383838383799</v>
      </c>
      <c r="E61" s="1">
        <v>8.1101017402640807E-3</v>
      </c>
      <c r="F61" s="4">
        <v>0.955026455026455</v>
      </c>
      <c r="G61" s="4">
        <v>8.2984781363458406E-3</v>
      </c>
      <c r="H61">
        <v>0.98292448292448198</v>
      </c>
      <c r="I61">
        <v>6.2093790158708204E-3</v>
      </c>
      <c r="J61" s="1">
        <v>0.98345358345358302</v>
      </c>
      <c r="K61">
        <v>3.8431908331771499E-3</v>
      </c>
      <c r="L61" s="4">
        <v>0.99312169312169296</v>
      </c>
      <c r="M61" s="4">
        <v>1.87590187590187E-3</v>
      </c>
      <c r="N61" s="3"/>
      <c r="O61" s="3"/>
      <c r="R61"/>
    </row>
    <row r="62" spans="1:18" x14ac:dyDescent="0.25">
      <c r="A62" s="10" t="s">
        <v>59</v>
      </c>
      <c r="B62" s="1">
        <v>0.94375564653488897</v>
      </c>
      <c r="C62" s="1">
        <v>2.8569506482101501E-3</v>
      </c>
      <c r="D62" s="1">
        <v>0.91438812737215702</v>
      </c>
      <c r="E62" s="1">
        <v>8.5972178242542698E-3</v>
      </c>
      <c r="F62" s="4">
        <v>0.94295791448355304</v>
      </c>
      <c r="G62" s="4">
        <v>5.3719130323710501E-3</v>
      </c>
      <c r="H62">
        <v>0.95680764880653002</v>
      </c>
      <c r="I62">
        <v>4.63209860713592E-3</v>
      </c>
      <c r="J62" s="1">
        <v>0.94646268283732604</v>
      </c>
      <c r="K62">
        <v>2.08233296478886E-3</v>
      </c>
      <c r="L62" s="4">
        <v>0.97326764338795901</v>
      </c>
      <c r="M62" s="4">
        <v>2.9184199166017101E-3</v>
      </c>
      <c r="N62" s="3"/>
      <c r="O62" s="3"/>
      <c r="R62"/>
    </row>
    <row r="63" spans="1:18" x14ac:dyDescent="0.25">
      <c r="A63" s="10" t="s">
        <v>56</v>
      </c>
      <c r="B63" s="1">
        <v>0.92730755834204104</v>
      </c>
      <c r="C63" s="1">
        <v>6.88924740464281E-3</v>
      </c>
      <c r="D63" s="1">
        <v>0.82699407871821595</v>
      </c>
      <c r="E63" s="1">
        <v>1.0973777000176099E-2</v>
      </c>
      <c r="F63" s="4">
        <v>0.97593173110414499</v>
      </c>
      <c r="G63" s="4">
        <v>1.8328557460010901E-3</v>
      </c>
      <c r="H63">
        <v>0.99571577847439896</v>
      </c>
      <c r="I63" s="11">
        <v>8.81852239719398E-4</v>
      </c>
      <c r="J63" s="1">
        <v>0.91093695576454103</v>
      </c>
      <c r="K63">
        <v>6.6636669530165801E-3</v>
      </c>
      <c r="L63" s="4">
        <v>0.99080459770114904</v>
      </c>
      <c r="M63" s="4">
        <v>3.0651340996168601E-3</v>
      </c>
      <c r="N63" s="3"/>
      <c r="O63" s="3"/>
      <c r="R63"/>
    </row>
    <row r="64" spans="1:18" x14ac:dyDescent="0.25">
      <c r="A64" s="10" t="s">
        <v>62</v>
      </c>
      <c r="B64" s="1">
        <v>0.98460606060606004</v>
      </c>
      <c r="C64" s="1">
        <v>1.81997666740287E-3</v>
      </c>
      <c r="D64" s="1">
        <v>0.95925252525252502</v>
      </c>
      <c r="E64" s="1">
        <v>4.6121260790091701E-3</v>
      </c>
      <c r="F64" s="4">
        <v>0.99577777777777698</v>
      </c>
      <c r="G64" s="4">
        <v>2.38768735666376E-3</v>
      </c>
      <c r="H64">
        <v>0.997717171717171</v>
      </c>
      <c r="I64" s="11">
        <v>1.00625530548786E-3</v>
      </c>
      <c r="J64" s="1">
        <v>0.99294949494949403</v>
      </c>
      <c r="K64">
        <v>1.23695107190637E-3</v>
      </c>
      <c r="L64" s="4">
        <v>0.99975757575757496</v>
      </c>
      <c r="M64" s="4">
        <v>2.6801008406912401E-4</v>
      </c>
      <c r="N64" s="3"/>
      <c r="O64" s="3"/>
      <c r="R64"/>
    </row>
    <row r="65" spans="1:18" x14ac:dyDescent="0.25">
      <c r="A65" s="10" t="s">
        <v>64</v>
      </c>
      <c r="B65" s="1">
        <v>0.94649691358024701</v>
      </c>
      <c r="C65" s="95">
        <v>9.4388448662797097E-4</v>
      </c>
      <c r="D65" s="1">
        <v>0.94203703703703601</v>
      </c>
      <c r="E65" s="1">
        <v>3.1964939450308599E-3</v>
      </c>
      <c r="F65" s="4">
        <v>0.94425925925925902</v>
      </c>
      <c r="G65" s="4">
        <v>6.1060429164513704E-3</v>
      </c>
      <c r="H65">
        <v>0.948734567901234</v>
      </c>
      <c r="I65">
        <v>1.94811528864931E-3</v>
      </c>
      <c r="J65" s="1">
        <v>0.95984567901234497</v>
      </c>
      <c r="K65">
        <v>1.43640927487198E-2</v>
      </c>
      <c r="L65" s="4">
        <v>0.95438271604938196</v>
      </c>
      <c r="M65" s="4">
        <v>9.3740822850119903E-3</v>
      </c>
      <c r="N65" s="3"/>
      <c r="O65" s="3"/>
      <c r="R65"/>
    </row>
    <row r="66" spans="1:18" x14ac:dyDescent="0.25">
      <c r="A66" s="10" t="s">
        <v>54</v>
      </c>
      <c r="B66" s="1">
        <v>0.79065080384868303</v>
      </c>
      <c r="C66" s="1">
        <v>2.4345736507993499E-3</v>
      </c>
      <c r="D66" s="1">
        <v>0.78943929450996597</v>
      </c>
      <c r="E66" s="1">
        <v>3.3347329243732602E-3</v>
      </c>
      <c r="F66" s="4">
        <v>0.79065080384868303</v>
      </c>
      <c r="G66" s="4">
        <v>2.4345736507993499E-3</v>
      </c>
      <c r="H66">
        <v>0.79065080384868303</v>
      </c>
      <c r="I66">
        <v>2.4345736507993499E-3</v>
      </c>
      <c r="J66" s="1">
        <v>0.79049936518134301</v>
      </c>
      <c r="K66">
        <v>2.6633798790513699E-3</v>
      </c>
      <c r="L66" s="4">
        <v>0.79065080384868303</v>
      </c>
      <c r="M66" s="4">
        <v>2.4345736507993499E-3</v>
      </c>
      <c r="N66" s="3"/>
      <c r="O66" s="3"/>
      <c r="R66"/>
    </row>
    <row r="67" spans="1:18" x14ac:dyDescent="0.25">
      <c r="A67" s="10" t="s">
        <v>65</v>
      </c>
      <c r="B67" s="1">
        <v>0.99111111111111105</v>
      </c>
      <c r="C67" s="95">
        <v>7.59112592178051E-4</v>
      </c>
      <c r="D67" s="1">
        <v>0.98301801801801802</v>
      </c>
      <c r="E67" s="95">
        <v>9.1196904739100702E-4</v>
      </c>
      <c r="F67" s="4">
        <v>0.99385885885885805</v>
      </c>
      <c r="G67" s="4">
        <v>5.2638282711587497E-4</v>
      </c>
      <c r="H67">
        <v>0.99454954954954899</v>
      </c>
      <c r="I67" s="11">
        <v>8.7821794690029801E-4</v>
      </c>
      <c r="J67" s="1">
        <v>0.98861861861861799</v>
      </c>
      <c r="K67">
        <v>1.33084203040003E-3</v>
      </c>
      <c r="L67" s="4">
        <v>0.99439939939939903</v>
      </c>
      <c r="M67" s="4">
        <v>1.3090647759085299E-3</v>
      </c>
      <c r="N67" s="3"/>
      <c r="O67" s="3"/>
      <c r="R67"/>
    </row>
    <row r="69" spans="1:18" x14ac:dyDescent="0.25">
      <c r="A69" s="6" t="s">
        <v>0</v>
      </c>
      <c r="B69" s="4">
        <f t="shared" ref="B69:G69" si="3">AVERAGE(B51:B67)</f>
        <v>0.88365162745700643</v>
      </c>
      <c r="C69" s="4">
        <f t="shared" si="3"/>
        <v>4.6763262987633029E-3</v>
      </c>
      <c r="D69" s="4">
        <f t="shared" si="3"/>
        <v>0.8501280227436161</v>
      </c>
      <c r="E69" s="4">
        <f t="shared" si="3"/>
        <v>6.6582119422652292E-3</v>
      </c>
      <c r="F69" s="4">
        <f t="shared" si="3"/>
        <v>0.89950358632458116</v>
      </c>
      <c r="G69" s="4">
        <f t="shared" si="3"/>
        <v>4.277085145529525E-3</v>
      </c>
      <c r="H69" s="4">
        <f t="shared" ref="H69:M69" si="4">AVERAGE(H51:H67)</f>
        <v>0.91511636450430645</v>
      </c>
      <c r="I69" s="4">
        <f t="shared" si="4"/>
        <v>2.9368409127517587E-3</v>
      </c>
      <c r="J69" s="4">
        <f t="shared" si="4"/>
        <v>0.90139360076877739</v>
      </c>
      <c r="K69" s="4">
        <f t="shared" si="4"/>
        <v>4.1584388327932107E-3</v>
      </c>
      <c r="L69" s="4">
        <f t="shared" si="4"/>
        <v>0.92217001153454126</v>
      </c>
      <c r="M69" s="4">
        <f t="shared" si="4"/>
        <v>3.9196175279235298E-3</v>
      </c>
      <c r="N69" s="3"/>
      <c r="O69" s="3"/>
    </row>
    <row r="70" spans="1:18" x14ac:dyDescent="0.25">
      <c r="A70" s="6" t="s">
        <v>72</v>
      </c>
      <c r="B70" s="5">
        <f>MAX(B51:B67)</f>
        <v>0.99453129985799205</v>
      </c>
      <c r="C70" s="5">
        <f>MAX(C51:C67)</f>
        <v>2.2830507813635499E-2</v>
      </c>
      <c r="D70" s="5">
        <f>MAX(D51:D67)</f>
        <v>0.98301801801801802</v>
      </c>
      <c r="E70" s="5">
        <f>MAX(E51:E67)</f>
        <v>1.86265064857743E-2</v>
      </c>
      <c r="F70" s="4">
        <f t="shared" ref="F70:M70" si="5">MAX(F51:F67)</f>
        <v>0.99864548238126505</v>
      </c>
      <c r="G70" s="4">
        <f t="shared" si="5"/>
        <v>8.8994976629553097E-3</v>
      </c>
      <c r="H70" s="4">
        <f>MAX(H51:H67)</f>
        <v>0.99887797102248299</v>
      </c>
      <c r="I70" s="4">
        <f>MAX(I51:I67)</f>
        <v>7.3458440472186498E-3</v>
      </c>
      <c r="J70" s="4">
        <f>MAX(J51:J67)</f>
        <v>0.99691688733739303</v>
      </c>
      <c r="K70" s="4">
        <f>MAX(K51:K67)</f>
        <v>1.43640927487198E-2</v>
      </c>
      <c r="L70" s="4">
        <f t="shared" si="5"/>
        <v>0.99975757575757496</v>
      </c>
      <c r="M70" s="4">
        <f t="shared" si="5"/>
        <v>1.1873407430033201E-2</v>
      </c>
      <c r="N70" s="3"/>
      <c r="O70" s="3"/>
    </row>
    <row r="71" spans="1:18" x14ac:dyDescent="0.25">
      <c r="A71" s="6" t="s">
        <v>73</v>
      </c>
      <c r="B71" s="5">
        <f>MIN(B52:B67)</f>
        <v>0.79065080384868303</v>
      </c>
      <c r="C71" s="5">
        <f>MIN(C52:C67)</f>
        <v>7.59112592178051E-4</v>
      </c>
      <c r="D71" s="5">
        <f>MIN(D52:D67)</f>
        <v>0.67029320987654295</v>
      </c>
      <c r="E71" s="5">
        <f>MIN(E52:E67)</f>
        <v>9.1196904739100702E-4</v>
      </c>
      <c r="F71" s="4">
        <f t="shared" ref="F71:M71" si="6">MIN(F52:F67)</f>
        <v>0.79065080384868303</v>
      </c>
      <c r="G71" s="4">
        <f t="shared" si="6"/>
        <v>3.1383913771425699E-4</v>
      </c>
      <c r="H71" s="4">
        <f>MIN(H52:H67)</f>
        <v>0.79065080384868303</v>
      </c>
      <c r="I71" s="4">
        <f>MIN(I52:I67)</f>
        <v>2.04436861691273E-4</v>
      </c>
      <c r="J71" s="4">
        <f>MIN(J52:J67)</f>
        <v>0.79049936518134301</v>
      </c>
      <c r="K71" s="4">
        <f>MIN(K52:K67)</f>
        <v>8.0409403800182498E-4</v>
      </c>
      <c r="L71" s="4">
        <f t="shared" si="6"/>
        <v>0.79065080384868303</v>
      </c>
      <c r="M71" s="4">
        <f t="shared" si="6"/>
        <v>2.6801008406912401E-4</v>
      </c>
      <c r="N71" s="3"/>
      <c r="O71" s="3"/>
    </row>
    <row r="72" spans="1:18" x14ac:dyDescent="0.2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97" spans="3:15" x14ac:dyDescent="0.25"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</sheetData>
  <sortState xmlns:xlrd2="http://schemas.microsoft.com/office/spreadsheetml/2017/richdata2" ref="A4:O43">
    <sortCondition ref="A4:A4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D46A711A-3ED2-43CE-A8E2-BF92A3834484}">
            <xm:f>CompareToLatest!$J$7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B5:O5</xm:sqref>
        </x14:conditionalFormatting>
        <x14:conditionalFormatting xmlns:xm="http://schemas.microsoft.com/office/excel/2006/main">
          <x14:cfRule type="cellIs" priority="43" operator="equal" id="{59575B41-3CA6-45B6-8125-7DD455941E8C}">
            <xm:f>CompareToLatest!$J$18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B16:O16</xm:sqref>
        </x14:conditionalFormatting>
        <x14:conditionalFormatting xmlns:xm="http://schemas.microsoft.com/office/excel/2006/main">
          <x14:cfRule type="cellIs" priority="44" operator="equal" id="{371FA64F-04E2-4685-9831-9429B78D5305}">
            <xm:f>CompareToLatest!$J$8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5" operator="equal" id="{AB105548-12EF-45DE-BC08-9DF99A2BD0D6}">
            <xm:f>CompareToLatest!$J$8</xm:f>
            <x14:dxf>
              <font>
                <b/>
                <i val="0"/>
                <color rgb="FFFF33CC"/>
              </font>
            </x14:dxf>
          </x14:cfRule>
          <xm:sqref>B6:O6 H7:H8</xm:sqref>
        </x14:conditionalFormatting>
        <x14:conditionalFormatting xmlns:xm="http://schemas.microsoft.com/office/excel/2006/main">
          <x14:cfRule type="cellIs" priority="48" operator="equal" id="{D46A711A-3ED2-43CE-A8E2-BF92A3834484}">
            <xm:f>CompareToLatest!$J$9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B7:G7 I7:O7</xm:sqref>
        </x14:conditionalFormatting>
        <x14:conditionalFormatting xmlns:xm="http://schemas.microsoft.com/office/excel/2006/main">
          <x14:cfRule type="cellIs" priority="50" operator="equal" id="{71451916-C2A2-42E8-9290-42EAA8235FDF}">
            <xm:f>CompareToLatest!$J$10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B8:G8 I8:O8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179"/>
  <sheetViews>
    <sheetView tabSelected="1" topLeftCell="M34" zoomScaleNormal="100" workbookViewId="0">
      <selection activeCell="U48" sqref="U48"/>
    </sheetView>
  </sheetViews>
  <sheetFormatPr defaultRowHeight="15" x14ac:dyDescent="0.25"/>
  <cols>
    <col min="1" max="1" width="18" style="183" customWidth="1"/>
    <col min="2" max="9" width="9.140625" style="39"/>
    <col min="10" max="11" width="9.140625" style="183"/>
    <col min="12" max="12" width="9.140625" style="39"/>
    <col min="13" max="14" width="8.42578125" style="183" customWidth="1"/>
    <col min="15" max="23" width="9.140625" style="39"/>
    <col min="24" max="24" width="9.7109375" style="184" customWidth="1"/>
    <col min="25" max="26" width="8.28515625" style="185" customWidth="1"/>
    <col min="27" max="28" width="9.140625" style="39"/>
    <col min="29" max="29" width="9.5703125" style="39" bestFit="1" customWidth="1"/>
    <col min="30" max="30" width="9.28515625" style="39" bestFit="1" customWidth="1"/>
    <col min="31" max="31" width="9.5703125" style="39" bestFit="1" customWidth="1"/>
    <col min="32" max="34" width="9.28515625" style="39" bestFit="1" customWidth="1"/>
    <col min="35" max="35" width="9.140625" style="39"/>
    <col min="36" max="36" width="16.140625" style="39" customWidth="1"/>
    <col min="37" max="37" width="12.42578125" style="39" customWidth="1"/>
    <col min="38" max="16384" width="9.140625" style="39"/>
  </cols>
  <sheetData>
    <row r="1" spans="1:34" x14ac:dyDescent="0.25">
      <c r="A1" s="182" t="s">
        <v>53</v>
      </c>
      <c r="M1" s="34" t="s">
        <v>134</v>
      </c>
      <c r="N1" s="34"/>
    </row>
    <row r="2" spans="1:34" x14ac:dyDescent="0.25">
      <c r="A2" s="183" t="s">
        <v>71</v>
      </c>
      <c r="B2" s="39" t="s">
        <v>269</v>
      </c>
      <c r="D2" s="39" t="s">
        <v>51</v>
      </c>
      <c r="F2" s="39" t="s">
        <v>50</v>
      </c>
      <c r="H2" s="39" t="s">
        <v>237</v>
      </c>
      <c r="J2" s="183" t="s">
        <v>187</v>
      </c>
      <c r="M2" s="34" t="s">
        <v>134</v>
      </c>
      <c r="N2" s="34"/>
      <c r="O2" s="183"/>
      <c r="P2" s="39" t="s">
        <v>269</v>
      </c>
      <c r="R2" s="39" t="s">
        <v>142</v>
      </c>
      <c r="T2" s="39" t="s">
        <v>143</v>
      </c>
      <c r="V2" s="39" t="s">
        <v>237</v>
      </c>
      <c r="X2" s="186" t="s">
        <v>152</v>
      </c>
      <c r="AA2" s="34" t="s">
        <v>86</v>
      </c>
    </row>
    <row r="3" spans="1:34" x14ac:dyDescent="0.25">
      <c r="A3" s="183" t="s">
        <v>44</v>
      </c>
      <c r="B3" s="39" t="s">
        <v>43</v>
      </c>
      <c r="C3" s="39" t="s">
        <v>41</v>
      </c>
      <c r="D3" s="39" t="s">
        <v>43</v>
      </c>
      <c r="E3" s="39" t="s">
        <v>41</v>
      </c>
      <c r="F3" s="39" t="s">
        <v>43</v>
      </c>
      <c r="G3" s="39" t="s">
        <v>41</v>
      </c>
      <c r="H3" s="39" t="s">
        <v>43</v>
      </c>
      <c r="I3" s="39" t="s">
        <v>41</v>
      </c>
      <c r="J3" s="183" t="s">
        <v>43</v>
      </c>
      <c r="K3" s="183" t="s">
        <v>41</v>
      </c>
      <c r="M3" s="34" t="s">
        <v>134</v>
      </c>
      <c r="N3" s="34"/>
      <c r="O3" s="183"/>
      <c r="P3" s="39" t="s">
        <v>43</v>
      </c>
      <c r="Q3" s="39" t="s">
        <v>41</v>
      </c>
      <c r="R3" s="39" t="s">
        <v>43</v>
      </c>
      <c r="S3" s="39" t="s">
        <v>41</v>
      </c>
      <c r="T3" s="39" t="s">
        <v>43</v>
      </c>
      <c r="U3" s="39" t="s">
        <v>41</v>
      </c>
      <c r="V3" s="39" t="s">
        <v>43</v>
      </c>
      <c r="W3" s="39" t="s">
        <v>41</v>
      </c>
      <c r="X3" s="39" t="s">
        <v>43</v>
      </c>
      <c r="Y3" s="39" t="s">
        <v>41</v>
      </c>
      <c r="Z3" s="39"/>
      <c r="AA3" s="39" t="s">
        <v>269</v>
      </c>
      <c r="AC3" s="183" t="s">
        <v>142</v>
      </c>
      <c r="AE3" s="39" t="s">
        <v>143</v>
      </c>
      <c r="AG3" s="39" t="s">
        <v>237</v>
      </c>
    </row>
    <row r="4" spans="1:34" x14ac:dyDescent="0.25">
      <c r="A4" s="187" t="s">
        <v>89</v>
      </c>
      <c r="B4" s="152">
        <v>0.84090909090909105</v>
      </c>
      <c r="C4" s="152">
        <v>8.0520004187656105E-2</v>
      </c>
      <c r="D4" s="152">
        <v>0.87</v>
      </c>
      <c r="E4" s="152">
        <v>0.100334152454487</v>
      </c>
      <c r="F4" s="152">
        <v>0.86</v>
      </c>
      <c r="G4" s="152">
        <v>0.101818181818181</v>
      </c>
      <c r="H4" s="152">
        <v>0.83090909090909004</v>
      </c>
      <c r="I4" s="152">
        <v>8.8625873505119496E-2</v>
      </c>
      <c r="J4" s="188">
        <v>0.80610000000000004</v>
      </c>
      <c r="K4" s="189">
        <v>1.6299999999999999E-2</v>
      </c>
      <c r="M4" s="34" t="s">
        <v>134</v>
      </c>
      <c r="N4" s="34"/>
      <c r="O4" s="187" t="s">
        <v>89</v>
      </c>
      <c r="P4" s="152">
        <v>0.91822368421052603</v>
      </c>
      <c r="Q4" s="152">
        <v>1.2320073166651201E-2</v>
      </c>
      <c r="R4" s="152">
        <v>0.92872807017543801</v>
      </c>
      <c r="S4" s="152">
        <v>9.08845061576837E-3</v>
      </c>
      <c r="T4" s="152">
        <v>0.90987938596491202</v>
      </c>
      <c r="U4" s="152">
        <v>1.14856029907822E-2</v>
      </c>
      <c r="V4" s="152">
        <v>0.93085526315789402</v>
      </c>
      <c r="W4" s="152">
        <v>1.2379691890925601E-2</v>
      </c>
      <c r="X4" s="188">
        <v>0.80610000000000004</v>
      </c>
      <c r="Y4" s="189">
        <v>1.6299999999999999E-2</v>
      </c>
      <c r="Z4" s="189"/>
      <c r="AA4" s="39">
        <v>0.7</v>
      </c>
      <c r="AB4" s="123">
        <v>0.01</v>
      </c>
      <c r="AC4" s="123">
        <v>0.67310000000000003</v>
      </c>
      <c r="AD4" s="123">
        <v>3.1800000000000002E-2</v>
      </c>
      <c r="AE4" s="123">
        <v>0.39679999999999999</v>
      </c>
      <c r="AF4" s="123">
        <v>2.3E-2</v>
      </c>
      <c r="AG4" s="123">
        <v>0.43090000000000001</v>
      </c>
      <c r="AH4" s="123">
        <v>1.7899999999999999E-2</v>
      </c>
    </row>
    <row r="5" spans="1:34" x14ac:dyDescent="0.25">
      <c r="A5" s="187" t="s">
        <v>90</v>
      </c>
      <c r="B5" s="152">
        <v>0.86376811594202896</v>
      </c>
      <c r="C5" s="152">
        <v>3.1884057971014401E-2</v>
      </c>
      <c r="D5" s="152">
        <v>0.84637681159420297</v>
      </c>
      <c r="E5" s="152">
        <v>3.50233216625929E-2</v>
      </c>
      <c r="F5" s="152">
        <v>0.852173913043478</v>
      </c>
      <c r="G5" s="152">
        <v>3.2276894856985601E-2</v>
      </c>
      <c r="H5" s="152">
        <v>0.83768115942028898</v>
      </c>
      <c r="I5" s="152">
        <v>4.24021415603704E-2</v>
      </c>
      <c r="J5" s="188">
        <v>0.80710000000000004</v>
      </c>
      <c r="K5" s="189" t="s">
        <v>153</v>
      </c>
      <c r="M5" s="34" t="s">
        <v>134</v>
      </c>
      <c r="N5" s="34"/>
      <c r="O5" s="187" t="s">
        <v>90</v>
      </c>
      <c r="P5" s="152">
        <v>0.90660225442834097</v>
      </c>
      <c r="Q5" s="152">
        <v>8.7905597835466493E-3</v>
      </c>
      <c r="R5" s="152">
        <v>0.90724637681159404</v>
      </c>
      <c r="S5" s="152">
        <v>6.0766384103424099E-3</v>
      </c>
      <c r="T5" s="152">
        <v>0.89629629629629604</v>
      </c>
      <c r="U5" s="152">
        <v>4.56600543599285E-3</v>
      </c>
      <c r="V5" s="152">
        <v>0.93140096618357404</v>
      </c>
      <c r="W5" s="152">
        <v>5.3017963391801598E-3</v>
      </c>
      <c r="X5" s="188">
        <v>0.80710000000000004</v>
      </c>
      <c r="Y5" s="189" t="s">
        <v>153</v>
      </c>
      <c r="Z5" s="189"/>
      <c r="AA5" s="39">
        <v>90.86</v>
      </c>
      <c r="AB5" s="123">
        <v>2.2599999999999998</v>
      </c>
      <c r="AC5" s="123">
        <v>41.398299999999999</v>
      </c>
      <c r="AD5" s="123">
        <v>0.28889999999999999</v>
      </c>
      <c r="AE5" s="123">
        <v>17.0532</v>
      </c>
      <c r="AF5" s="123">
        <v>0.4738</v>
      </c>
      <c r="AG5" s="123">
        <v>6.9828000000000001</v>
      </c>
      <c r="AH5" s="123">
        <v>0.44829999999999998</v>
      </c>
    </row>
    <row r="6" spans="1:34" x14ac:dyDescent="0.25">
      <c r="A6" s="187" t="s">
        <v>91</v>
      </c>
      <c r="B6" s="152">
        <v>0.51924212705677197</v>
      </c>
      <c r="C6" s="152">
        <v>6.9650031489914693E-2</v>
      </c>
      <c r="D6" s="152">
        <v>0.56451814648610898</v>
      </c>
      <c r="E6" s="152">
        <v>0.117936989097132</v>
      </c>
      <c r="F6" s="152">
        <v>0.50762743485855599</v>
      </c>
      <c r="G6" s="152">
        <v>0.101160366999761</v>
      </c>
      <c r="H6" s="152">
        <v>0.53304569064294405</v>
      </c>
      <c r="I6" s="152">
        <v>0.10670180616941299</v>
      </c>
      <c r="J6" s="188">
        <v>0.75660000000000005</v>
      </c>
      <c r="K6" s="189" t="s">
        <v>154</v>
      </c>
      <c r="M6" s="34" t="s">
        <v>134</v>
      </c>
      <c r="N6" s="34"/>
      <c r="O6" s="187" t="s">
        <v>91</v>
      </c>
      <c r="P6" s="152">
        <v>0.69325369326258501</v>
      </c>
      <c r="Q6" s="152">
        <v>3.53654268927001E-2</v>
      </c>
      <c r="R6" s="152">
        <v>0.75774769504333095</v>
      </c>
      <c r="S6" s="152">
        <v>2.17012694436877E-2</v>
      </c>
      <c r="T6" s="152">
        <v>0.68077020349959405</v>
      </c>
      <c r="U6" s="152">
        <v>3.35403903538916E-2</v>
      </c>
      <c r="V6" s="152">
        <v>0.76476268374155598</v>
      </c>
      <c r="W6" s="152">
        <v>1.93059620472373E-2</v>
      </c>
      <c r="X6" s="188">
        <v>0.75660000000000005</v>
      </c>
      <c r="Y6" s="189" t="s">
        <v>154</v>
      </c>
      <c r="Z6" s="189"/>
      <c r="AA6" s="39">
        <v>12.32</v>
      </c>
      <c r="AB6" s="123">
        <v>2.52</v>
      </c>
      <c r="AC6" s="123">
        <v>5.5979999999999999</v>
      </c>
      <c r="AD6" s="123">
        <v>0.22109999999999999</v>
      </c>
      <c r="AE6" s="123">
        <v>3.7557999999999998</v>
      </c>
      <c r="AF6" s="123">
        <v>0.34260000000000002</v>
      </c>
      <c r="AG6" s="123">
        <v>2.0886</v>
      </c>
      <c r="AH6" s="123">
        <v>0.24859999999999999</v>
      </c>
    </row>
    <row r="7" spans="1:34" x14ac:dyDescent="0.25">
      <c r="A7" s="187" t="s">
        <v>92</v>
      </c>
      <c r="B7" s="152">
        <v>0.87674615765572905</v>
      </c>
      <c r="C7" s="152">
        <v>2.7818781852312301E-2</v>
      </c>
      <c r="D7" s="152">
        <v>0.86717366304886101</v>
      </c>
      <c r="E7" s="152">
        <v>3.3808376384923802E-2</v>
      </c>
      <c r="F7" s="152">
        <v>0.88637489192750896</v>
      </c>
      <c r="G7" s="152">
        <v>1.9623302190752898E-2</v>
      </c>
      <c r="H7" s="152">
        <v>0.86868080212871301</v>
      </c>
      <c r="I7" s="152">
        <v>1.8200647769449602E-2</v>
      </c>
      <c r="J7" s="188">
        <v>0.78949999999999998</v>
      </c>
      <c r="K7" s="189" t="s">
        <v>155</v>
      </c>
      <c r="M7" s="34" t="s">
        <v>134</v>
      </c>
      <c r="N7" s="34"/>
      <c r="O7" s="187" t="s">
        <v>92</v>
      </c>
      <c r="P7" s="152">
        <v>0.92711353820791198</v>
      </c>
      <c r="Q7" s="152">
        <v>1.03745817559024E-2</v>
      </c>
      <c r="R7" s="152">
        <v>0.90453367257786998</v>
      </c>
      <c r="S7" s="152">
        <v>5.8967451818500802E-3</v>
      </c>
      <c r="T7" s="152">
        <v>0.91591177875736696</v>
      </c>
      <c r="U7" s="152">
        <v>3.7148740645464601E-3</v>
      </c>
      <c r="V7" s="152">
        <v>0.94666848496072198</v>
      </c>
      <c r="W7" s="152">
        <v>6.5439503963611598E-3</v>
      </c>
      <c r="X7" s="188">
        <v>0.78949999999999998</v>
      </c>
      <c r="Y7" s="189" t="s">
        <v>155</v>
      </c>
      <c r="Z7" s="189"/>
      <c r="AA7" s="39">
        <v>18.440000000000001</v>
      </c>
      <c r="AB7" s="123">
        <v>0.3</v>
      </c>
      <c r="AC7" s="123">
        <v>6.4231999999999996</v>
      </c>
      <c r="AD7" s="123">
        <v>0.37359999999999999</v>
      </c>
      <c r="AE7" s="123">
        <v>3.7509000000000001</v>
      </c>
      <c r="AF7" s="123">
        <v>0.34520000000000001</v>
      </c>
      <c r="AG7" s="123">
        <v>2.3216000000000001</v>
      </c>
      <c r="AH7" s="123">
        <v>0.1444</v>
      </c>
    </row>
    <row r="8" spans="1:34" x14ac:dyDescent="0.25">
      <c r="A8" s="187" t="s">
        <v>93</v>
      </c>
      <c r="B8" s="152">
        <v>0.68836477987421296</v>
      </c>
      <c r="C8" s="152">
        <v>4.8521777451729801E-2</v>
      </c>
      <c r="D8" s="152">
        <v>0.67735849056603703</v>
      </c>
      <c r="E8" s="152">
        <v>4.684887064025E-2</v>
      </c>
      <c r="F8" s="152">
        <v>0.67561146051712095</v>
      </c>
      <c r="G8" s="152">
        <v>6.76975744458332E-2</v>
      </c>
      <c r="H8" s="152">
        <v>0.66806429070579998</v>
      </c>
      <c r="I8" s="152">
        <v>6.1572437683213799E-2</v>
      </c>
      <c r="J8" s="188">
        <v>0.73470000000000002</v>
      </c>
      <c r="K8" s="189" t="s">
        <v>156</v>
      </c>
      <c r="M8" s="34" t="s">
        <v>134</v>
      </c>
      <c r="N8" s="34"/>
      <c r="O8" s="187" t="s">
        <v>93</v>
      </c>
      <c r="P8" s="152">
        <v>0.80313096601756295</v>
      </c>
      <c r="Q8" s="152">
        <v>2.1073011273122499E-2</v>
      </c>
      <c r="R8" s="152">
        <v>0.79839591022866996</v>
      </c>
      <c r="S8" s="152">
        <v>1.2225823510388501E-2</v>
      </c>
      <c r="T8" s="152">
        <v>0.78169530355097305</v>
      </c>
      <c r="U8" s="152">
        <v>7.14280821958825E-3</v>
      </c>
      <c r="V8" s="152">
        <v>0.846633999406049</v>
      </c>
      <c r="W8" s="152">
        <v>1.1857368075128299E-2</v>
      </c>
      <c r="X8" s="188">
        <v>0.73470000000000002</v>
      </c>
      <c r="Y8" s="189" t="s">
        <v>156</v>
      </c>
      <c r="Z8" s="189"/>
      <c r="AA8" s="39">
        <v>77.3</v>
      </c>
      <c r="AB8" s="123">
        <v>3.65</v>
      </c>
      <c r="AC8" s="123">
        <v>35.124400000000001</v>
      </c>
      <c r="AD8" s="123">
        <v>0.56220000000000003</v>
      </c>
      <c r="AE8" s="123">
        <v>13.942299999999999</v>
      </c>
      <c r="AF8" s="123">
        <v>0.75180000000000002</v>
      </c>
      <c r="AG8" s="123">
        <v>7.0738000000000003</v>
      </c>
      <c r="AH8" s="123">
        <v>0.77710000000000001</v>
      </c>
    </row>
    <row r="9" spans="1:34" x14ac:dyDescent="0.25">
      <c r="A9" s="187" t="s">
        <v>94</v>
      </c>
      <c r="B9" s="152">
        <v>0.71387520525451498</v>
      </c>
      <c r="C9" s="152">
        <v>0.10439722315145999</v>
      </c>
      <c r="D9" s="152">
        <v>0.73386699507389097</v>
      </c>
      <c r="E9" s="152">
        <v>6.7301803250268993E-2</v>
      </c>
      <c r="F9" s="152">
        <v>0.72018062397372695</v>
      </c>
      <c r="G9" s="152">
        <v>5.50847297600787E-2</v>
      </c>
      <c r="H9" s="152">
        <v>0.71018062397372705</v>
      </c>
      <c r="I9" s="152">
        <v>6.4396409235188606E-2</v>
      </c>
      <c r="J9" s="188">
        <v>0.65110000000000001</v>
      </c>
      <c r="K9" s="189" t="s">
        <v>157</v>
      </c>
      <c r="M9" s="34" t="s">
        <v>134</v>
      </c>
      <c r="N9" s="34"/>
      <c r="O9" s="187" t="s">
        <v>94</v>
      </c>
      <c r="P9" s="152">
        <v>0.808872936178475</v>
      </c>
      <c r="Q9" s="152">
        <v>1.2393040932686001E-2</v>
      </c>
      <c r="R9" s="152">
        <v>0.81118940970651199</v>
      </c>
      <c r="S9" s="152">
        <v>9.4978338346928207E-3</v>
      </c>
      <c r="T9" s="152">
        <v>0.78865433086749304</v>
      </c>
      <c r="U9" s="152">
        <v>1.0321559096203199E-2</v>
      </c>
      <c r="V9" s="152">
        <v>0.83683281631752704</v>
      </c>
      <c r="W9" s="152">
        <v>1.0914280210228999E-2</v>
      </c>
      <c r="X9" s="188">
        <v>0.65110000000000001</v>
      </c>
      <c r="Y9" s="189" t="s">
        <v>157</v>
      </c>
      <c r="Z9" s="189"/>
      <c r="AA9" s="39">
        <v>6.34</v>
      </c>
      <c r="AB9" s="123">
        <v>0.67</v>
      </c>
      <c r="AC9" s="123">
        <v>3.1015000000000001</v>
      </c>
      <c r="AD9" s="123">
        <v>0.2087</v>
      </c>
      <c r="AE9" s="123">
        <v>1.4419</v>
      </c>
      <c r="AF9" s="123">
        <v>0.17050000000000001</v>
      </c>
      <c r="AG9" s="123">
        <v>1.4948999999999999</v>
      </c>
      <c r="AH9" s="123">
        <v>0.29089999999999999</v>
      </c>
    </row>
    <row r="10" spans="1:34" x14ac:dyDescent="0.25">
      <c r="A10" s="187" t="s">
        <v>95</v>
      </c>
      <c r="B10" s="152">
        <v>0.61603415559772201</v>
      </c>
      <c r="C10" s="152">
        <v>9.1933597548308099E-2</v>
      </c>
      <c r="D10" s="152">
        <v>0.62721062618595802</v>
      </c>
      <c r="E10" s="152">
        <v>8.8349823631544797E-2</v>
      </c>
      <c r="F10" s="152">
        <v>0.63416644076985595</v>
      </c>
      <c r="G10" s="152">
        <v>8.7689208524389106E-2</v>
      </c>
      <c r="H10" s="152">
        <v>0.65600975874220602</v>
      </c>
      <c r="I10" s="152">
        <v>8.9231702857377804E-2</v>
      </c>
      <c r="J10" s="188">
        <v>0.61219999999999997</v>
      </c>
      <c r="K10" s="189" t="s">
        <v>158</v>
      </c>
      <c r="M10" s="34" t="s">
        <v>134</v>
      </c>
      <c r="N10" s="34"/>
      <c r="O10" s="187" t="s">
        <v>95</v>
      </c>
      <c r="P10" s="152">
        <v>0.79195871929663397</v>
      </c>
      <c r="Q10" s="152">
        <v>1.8571074443822298E-2</v>
      </c>
      <c r="R10" s="152">
        <v>0.75588941073718396</v>
      </c>
      <c r="S10" s="152">
        <v>8.3481310864001301E-3</v>
      </c>
      <c r="T10" s="152">
        <v>0.765528729807741</v>
      </c>
      <c r="U10" s="152">
        <v>1.74764422518335E-2</v>
      </c>
      <c r="V10" s="152">
        <v>0.81543613164847295</v>
      </c>
      <c r="W10" s="152">
        <v>1.23735812517061E-2</v>
      </c>
      <c r="X10" s="188">
        <v>0.61219999999999997</v>
      </c>
      <c r="Y10" s="189" t="s">
        <v>158</v>
      </c>
      <c r="Z10" s="189"/>
      <c r="AA10" s="39">
        <v>5.88</v>
      </c>
      <c r="AB10" s="123">
        <v>0.26</v>
      </c>
      <c r="AC10" s="123">
        <v>3.4777</v>
      </c>
      <c r="AD10" s="123">
        <v>0.18509999999999999</v>
      </c>
      <c r="AE10" s="123">
        <v>1.5275000000000001</v>
      </c>
      <c r="AF10" s="123">
        <v>0.20449999999999999</v>
      </c>
      <c r="AG10" s="123">
        <v>1.3685</v>
      </c>
      <c r="AH10" s="123">
        <v>0.1963</v>
      </c>
    </row>
    <row r="11" spans="1:34" x14ac:dyDescent="0.25">
      <c r="A11" s="187" t="s">
        <v>96</v>
      </c>
      <c r="B11" s="152">
        <v>0.90105861002822896</v>
      </c>
      <c r="C11" s="152">
        <v>2.5638960143929201E-2</v>
      </c>
      <c r="D11" s="152">
        <v>0.87035891920957098</v>
      </c>
      <c r="E11" s="152">
        <v>2.5470533918615399E-2</v>
      </c>
      <c r="F11" s="152">
        <v>0.87096047855894598</v>
      </c>
      <c r="G11" s="152">
        <v>3.4209204162588797E-2</v>
      </c>
      <c r="H11" s="152">
        <v>0.92305753461486695</v>
      </c>
      <c r="I11" s="152">
        <v>2.41996535431123E-2</v>
      </c>
      <c r="J11" s="188">
        <v>0.8609</v>
      </c>
      <c r="K11" s="189" t="s">
        <v>159</v>
      </c>
      <c r="M11" s="34" t="s">
        <v>134</v>
      </c>
      <c r="N11" s="34"/>
      <c r="O11" s="187" t="s">
        <v>96</v>
      </c>
      <c r="P11" s="152">
        <v>0.93949334181965405</v>
      </c>
      <c r="Q11" s="152">
        <v>9.5748758541855904E-3</v>
      </c>
      <c r="R11" s="152">
        <v>0.90850126881524895</v>
      </c>
      <c r="S11" s="152">
        <v>5.11452598626937E-3</v>
      </c>
      <c r="T11" s="152">
        <v>0.88921073078798796</v>
      </c>
      <c r="U11" s="152">
        <v>6.4308135069973196E-3</v>
      </c>
      <c r="V11" s="152">
        <v>0.96463406872267099</v>
      </c>
      <c r="W11" s="152">
        <v>5.71944659462562E-3</v>
      </c>
      <c r="X11" s="188">
        <v>0.8609</v>
      </c>
      <c r="Y11" s="189" t="s">
        <v>159</v>
      </c>
      <c r="Z11" s="189"/>
      <c r="AA11" s="39">
        <v>265.45</v>
      </c>
      <c r="AB11" s="123">
        <v>6.11</v>
      </c>
      <c r="AC11" s="123">
        <v>132.1156</v>
      </c>
      <c r="AD11" s="123">
        <v>5.7686999999999999</v>
      </c>
      <c r="AE11" s="123">
        <v>48.687899999999999</v>
      </c>
      <c r="AF11" s="123">
        <v>2.5556000000000001</v>
      </c>
      <c r="AG11" s="123">
        <v>23.907399999999999</v>
      </c>
      <c r="AH11" s="123">
        <v>0.54139999999999999</v>
      </c>
    </row>
    <row r="12" spans="1:34" x14ac:dyDescent="0.25">
      <c r="A12" s="187" t="s">
        <v>97</v>
      </c>
      <c r="B12" s="152">
        <v>0.56096774193548304</v>
      </c>
      <c r="C12" s="152">
        <v>6.1788299577024898E-2</v>
      </c>
      <c r="D12" s="152">
        <v>0.54516129032257998</v>
      </c>
      <c r="E12" s="152">
        <v>7.3951608017416695E-2</v>
      </c>
      <c r="F12" s="152">
        <v>0.52817204301075205</v>
      </c>
      <c r="G12" s="152">
        <v>5.9320934683381503E-2</v>
      </c>
      <c r="H12" s="152">
        <v>0.554516129032258</v>
      </c>
      <c r="I12" s="152">
        <v>7.9893341432928699E-2</v>
      </c>
      <c r="J12" s="188">
        <v>0.52769999999999995</v>
      </c>
      <c r="K12" s="189" t="s">
        <v>160</v>
      </c>
      <c r="M12" s="34" t="s">
        <v>134</v>
      </c>
      <c r="N12" s="34"/>
      <c r="O12" s="187" t="s">
        <v>97</v>
      </c>
      <c r="P12" s="152">
        <v>0.70041343460461103</v>
      </c>
      <c r="Q12" s="152">
        <v>1.58649392552528E-2</v>
      </c>
      <c r="R12" s="152">
        <v>0.72168578970049502</v>
      </c>
      <c r="S12" s="152">
        <v>1.25550942117976E-2</v>
      </c>
      <c r="T12" s="152">
        <v>0.69894284636931703</v>
      </c>
      <c r="U12" s="152">
        <v>1.5718266126425701E-2</v>
      </c>
      <c r="V12" s="152">
        <v>0.742940637793579</v>
      </c>
      <c r="W12" s="152">
        <v>1.41402032606268E-2</v>
      </c>
      <c r="X12" s="188">
        <v>0.52769999999999995</v>
      </c>
      <c r="Y12" s="189" t="s">
        <v>160</v>
      </c>
      <c r="Z12" s="189"/>
      <c r="AA12" s="39">
        <v>12.62</v>
      </c>
      <c r="AB12" s="123">
        <v>1.84</v>
      </c>
      <c r="AC12" s="123">
        <v>5.0681000000000003</v>
      </c>
      <c r="AD12" s="123">
        <v>0.22869999999999999</v>
      </c>
      <c r="AE12" s="123">
        <v>2.8582999999999998</v>
      </c>
      <c r="AF12" s="123">
        <v>0.51680000000000004</v>
      </c>
      <c r="AG12" s="123">
        <v>1.8386</v>
      </c>
      <c r="AH12" s="123">
        <v>9.1499999999999998E-2</v>
      </c>
    </row>
    <row r="13" spans="1:34" x14ac:dyDescent="0.25">
      <c r="A13" s="187" t="s">
        <v>98</v>
      </c>
      <c r="B13" s="152">
        <v>0.47725225225225198</v>
      </c>
      <c r="C13" s="152">
        <v>2.1714967407428599E-2</v>
      </c>
      <c r="D13" s="152">
        <v>0.471166574738003</v>
      </c>
      <c r="E13" s="152">
        <v>4.1216860029639799E-2</v>
      </c>
      <c r="F13" s="152">
        <v>0.46097168597168497</v>
      </c>
      <c r="G13" s="152">
        <v>2.5773168079023401E-2</v>
      </c>
      <c r="H13" s="152">
        <v>0.47660875160875099</v>
      </c>
      <c r="I13" s="152">
        <v>2.9943978492441001E-2</v>
      </c>
      <c r="J13" s="188">
        <v>0.42970000000000003</v>
      </c>
      <c r="K13" s="189" t="s">
        <v>155</v>
      </c>
      <c r="M13" s="34" t="s">
        <v>134</v>
      </c>
      <c r="N13" s="34"/>
      <c r="O13" s="187" t="s">
        <v>98</v>
      </c>
      <c r="P13" s="152">
        <v>0.60986487947864099</v>
      </c>
      <c r="Q13" s="152">
        <v>1.1298712119709901E-2</v>
      </c>
      <c r="R13" s="152">
        <v>0.572677993113065</v>
      </c>
      <c r="S13" s="152">
        <v>5.4236073410326401E-3</v>
      </c>
      <c r="T13" s="152">
        <v>0.55374495574717497</v>
      </c>
      <c r="U13" s="152">
        <v>1.04183687365358E-2</v>
      </c>
      <c r="V13" s="152">
        <v>0.66116030621247002</v>
      </c>
      <c r="W13" s="152">
        <v>9.2380155113074292E-3</v>
      </c>
      <c r="X13" s="188">
        <v>0.42970000000000003</v>
      </c>
      <c r="Y13" s="189" t="s">
        <v>155</v>
      </c>
      <c r="Z13" s="189"/>
      <c r="AA13" s="39">
        <v>374.96</v>
      </c>
      <c r="AB13" s="123">
        <v>27.82</v>
      </c>
      <c r="AC13" s="123">
        <v>172.30600000000001</v>
      </c>
      <c r="AD13" s="123">
        <v>14.916399999999999</v>
      </c>
      <c r="AE13" s="123">
        <v>66.671400000000006</v>
      </c>
      <c r="AF13" s="123">
        <v>2.4306999999999999</v>
      </c>
      <c r="AG13" s="123">
        <v>24.334299999999999</v>
      </c>
      <c r="AH13" s="123">
        <v>0.54710000000000003</v>
      </c>
    </row>
    <row r="14" spans="1:34" x14ac:dyDescent="0.25">
      <c r="A14" s="187" t="s">
        <v>30</v>
      </c>
      <c r="B14" s="152">
        <v>0.83913043478260796</v>
      </c>
      <c r="C14" s="152">
        <v>4.7384877461657399E-2</v>
      </c>
      <c r="D14" s="152">
        <v>0.84927536231884004</v>
      </c>
      <c r="E14" s="152">
        <v>4.8588564099246903E-2</v>
      </c>
      <c r="F14" s="152">
        <v>0.84927536231884004</v>
      </c>
      <c r="G14" s="152">
        <v>5.1931805412083802E-2</v>
      </c>
      <c r="H14" s="152">
        <v>0.836231884057971</v>
      </c>
      <c r="I14" s="152">
        <v>5.0641754230887299E-2</v>
      </c>
      <c r="J14" s="188">
        <v>0.80310000000000004</v>
      </c>
      <c r="K14" s="189" t="s">
        <v>161</v>
      </c>
      <c r="M14" s="34" t="s">
        <v>134</v>
      </c>
      <c r="N14" s="34"/>
      <c r="O14" s="187" t="s">
        <v>30</v>
      </c>
      <c r="P14" s="152">
        <v>0.90064412238325198</v>
      </c>
      <c r="Q14" s="152">
        <v>7.8904991948470105E-3</v>
      </c>
      <c r="R14" s="152">
        <v>0.90644122383252801</v>
      </c>
      <c r="S14" s="152">
        <v>4.0386267967743904E-3</v>
      </c>
      <c r="T14" s="152">
        <v>0.88888888888888895</v>
      </c>
      <c r="U14" s="152">
        <v>1.00821100434773E-2</v>
      </c>
      <c r="V14" s="152">
        <v>0.921095008051529</v>
      </c>
      <c r="W14" s="152">
        <v>3.9444279271871E-3</v>
      </c>
      <c r="X14" s="188">
        <v>0.80310000000000004</v>
      </c>
      <c r="Y14" s="189" t="s">
        <v>161</v>
      </c>
      <c r="Z14" s="189"/>
      <c r="AA14" s="39">
        <v>99.39</v>
      </c>
      <c r="AB14" s="123">
        <v>4.03</v>
      </c>
      <c r="AC14" s="123">
        <v>45.443899999999999</v>
      </c>
      <c r="AD14" s="123">
        <v>0.62690000000000001</v>
      </c>
      <c r="AE14" s="123">
        <v>18.2072</v>
      </c>
      <c r="AF14" s="123">
        <v>0.35620000000000002</v>
      </c>
      <c r="AG14" s="123">
        <v>7.3533999999999997</v>
      </c>
      <c r="AH14" s="123">
        <v>0.76880000000000004</v>
      </c>
    </row>
    <row r="15" spans="1:34" x14ac:dyDescent="0.25">
      <c r="A15" s="187" t="s">
        <v>99</v>
      </c>
      <c r="B15" s="152">
        <v>0.95645645645645605</v>
      </c>
      <c r="C15" s="152">
        <v>3.0073167215598801E-2</v>
      </c>
      <c r="D15" s="152">
        <v>0.95375375375375304</v>
      </c>
      <c r="E15" s="152">
        <v>3.1917415686844502E-2</v>
      </c>
      <c r="F15" s="152">
        <v>0.94279279279279204</v>
      </c>
      <c r="G15" s="152">
        <v>3.9152641363286299E-2</v>
      </c>
      <c r="H15" s="152">
        <v>0.94264264264264197</v>
      </c>
      <c r="I15" s="152">
        <v>3.0652703581993099E-2</v>
      </c>
      <c r="J15" s="188">
        <v>0.95630000000000004</v>
      </c>
      <c r="K15" s="189" t="s">
        <v>162</v>
      </c>
      <c r="M15" s="34" t="s">
        <v>134</v>
      </c>
      <c r="N15" s="34"/>
      <c r="O15" s="187" t="s">
        <v>99</v>
      </c>
      <c r="P15" s="152">
        <v>0.99301832918854105</v>
      </c>
      <c r="Q15" s="152">
        <v>1.9419531398082899E-3</v>
      </c>
      <c r="R15" s="152">
        <v>0.99908906696140698</v>
      </c>
      <c r="S15" s="152">
        <v>1.39147523307728E-3</v>
      </c>
      <c r="T15" s="152">
        <v>0.98907064566639002</v>
      </c>
      <c r="U15" s="152">
        <v>3.8899241596545399E-3</v>
      </c>
      <c r="V15" s="152">
        <v>0.99271621995026205</v>
      </c>
      <c r="W15" s="152">
        <v>2.4210368753030702E-3</v>
      </c>
      <c r="X15" s="188">
        <v>0.95630000000000004</v>
      </c>
      <c r="Y15" s="189" t="s">
        <v>162</v>
      </c>
      <c r="Z15" s="189"/>
      <c r="AA15" s="39">
        <v>79.45</v>
      </c>
      <c r="AB15" s="123">
        <v>4.26</v>
      </c>
      <c r="AC15" s="123">
        <v>37.341999999999999</v>
      </c>
      <c r="AD15" s="123">
        <v>0.38579999999999998</v>
      </c>
      <c r="AE15" s="123">
        <v>19.781300000000002</v>
      </c>
      <c r="AF15" s="123">
        <v>1.1678999999999999</v>
      </c>
      <c r="AG15" s="123">
        <v>6.4779</v>
      </c>
      <c r="AH15" s="123">
        <v>1.335</v>
      </c>
    </row>
    <row r="16" spans="1:34" x14ac:dyDescent="0.25">
      <c r="A16" s="187" t="s">
        <v>100</v>
      </c>
      <c r="B16" s="152">
        <v>0.77103386809269103</v>
      </c>
      <c r="C16" s="152">
        <v>6.7625214005114301E-2</v>
      </c>
      <c r="D16" s="152">
        <v>0.80695187165775395</v>
      </c>
      <c r="E16" s="152">
        <v>5.6680848322898499E-2</v>
      </c>
      <c r="F16" s="152">
        <v>0.78609625668449201</v>
      </c>
      <c r="G16" s="152">
        <v>5.4668810683925297E-2</v>
      </c>
      <c r="H16" s="152">
        <v>0.80392156862745101</v>
      </c>
      <c r="I16" s="152">
        <v>4.6675435515002098E-2</v>
      </c>
      <c r="J16" s="188">
        <v>0.78569999999999995</v>
      </c>
      <c r="K16" s="189" t="s">
        <v>163</v>
      </c>
      <c r="M16" s="34" t="s">
        <v>134</v>
      </c>
      <c r="N16" s="34"/>
      <c r="O16" s="187" t="s">
        <v>100</v>
      </c>
      <c r="P16" s="152">
        <v>0.856481542193954</v>
      </c>
      <c r="Q16" s="152">
        <v>1.8202774016489301E-2</v>
      </c>
      <c r="R16" s="152">
        <v>0.87863528074661701</v>
      </c>
      <c r="S16" s="152">
        <v>1.12940632017592E-2</v>
      </c>
      <c r="T16" s="152">
        <v>0.83696041789609399</v>
      </c>
      <c r="U16" s="152">
        <v>1.3190930999595901E-2</v>
      </c>
      <c r="V16" s="152">
        <v>0.90278014556422503</v>
      </c>
      <c r="W16" s="152">
        <v>8.3674666465562205E-3</v>
      </c>
      <c r="X16" s="188">
        <v>0.78569999999999995</v>
      </c>
      <c r="Y16" s="189" t="s">
        <v>163</v>
      </c>
      <c r="Z16" s="189"/>
      <c r="AA16" s="39">
        <v>8.31</v>
      </c>
      <c r="AB16" s="123">
        <v>0.18</v>
      </c>
      <c r="AC16" s="123">
        <v>4.0788000000000002</v>
      </c>
      <c r="AD16" s="123">
        <v>0.2913</v>
      </c>
      <c r="AE16" s="123">
        <v>2.2698999999999998</v>
      </c>
      <c r="AF16" s="123">
        <v>0.5867</v>
      </c>
      <c r="AG16" s="123">
        <v>1.3166</v>
      </c>
      <c r="AH16" s="123">
        <v>3.4500000000000003E-2</v>
      </c>
    </row>
    <row r="17" spans="1:34" x14ac:dyDescent="0.25">
      <c r="A17" s="187" t="s">
        <v>101</v>
      </c>
      <c r="B17" s="152">
        <v>0.65383530241579901</v>
      </c>
      <c r="C17" s="152">
        <v>2.9621513029454701E-2</v>
      </c>
      <c r="D17" s="152">
        <v>0.65196614353729399</v>
      </c>
      <c r="E17" s="152">
        <v>2.3915352747988301E-2</v>
      </c>
      <c r="F17" s="152">
        <v>0.66321636395697303</v>
      </c>
      <c r="G17" s="152">
        <v>3.3468477616755803E-2</v>
      </c>
      <c r="H17" s="152">
        <v>0.64536236995238905</v>
      </c>
      <c r="I17" s="152">
        <v>3.2344394221348299E-2</v>
      </c>
      <c r="J17" s="188">
        <v>0.55520000000000003</v>
      </c>
      <c r="K17" s="189" t="s">
        <v>164</v>
      </c>
      <c r="M17" s="34" t="s">
        <v>134</v>
      </c>
      <c r="N17" s="34"/>
      <c r="O17" s="187" t="s">
        <v>101</v>
      </c>
      <c r="P17" s="152">
        <v>0.68834658498435797</v>
      </c>
      <c r="Q17" s="152">
        <v>3.3531097618630002E-3</v>
      </c>
      <c r="R17" s="152">
        <v>0.690848322905804</v>
      </c>
      <c r="S17" s="152">
        <v>3.2767835561702901E-3</v>
      </c>
      <c r="T17" s="152">
        <v>0.68417742005561299</v>
      </c>
      <c r="U17" s="152">
        <v>3.9928334037187497E-3</v>
      </c>
      <c r="V17" s="152">
        <v>0.69199459071949898</v>
      </c>
      <c r="W17" s="152">
        <v>3.55824705789075E-3</v>
      </c>
      <c r="X17" s="188">
        <v>0.55520000000000003</v>
      </c>
      <c r="Y17" s="189" t="s">
        <v>164</v>
      </c>
      <c r="Z17" s="189"/>
      <c r="AA17" s="39">
        <v>150.38</v>
      </c>
      <c r="AB17" s="123">
        <v>8</v>
      </c>
      <c r="AC17" s="123">
        <v>69.050899999999999</v>
      </c>
      <c r="AD17" s="123">
        <v>5.7672999999999996</v>
      </c>
      <c r="AE17" s="123">
        <v>26.924099999999999</v>
      </c>
      <c r="AF17" s="123">
        <v>0.82050000000000001</v>
      </c>
      <c r="AG17" s="123">
        <v>9.4907000000000004</v>
      </c>
      <c r="AH17" s="123">
        <v>0.49690000000000001</v>
      </c>
    </row>
    <row r="18" spans="1:34" x14ac:dyDescent="0.25">
      <c r="A18" s="187" t="s">
        <v>102</v>
      </c>
      <c r="B18" s="152">
        <v>0.69699999999999995</v>
      </c>
      <c r="C18" s="152">
        <v>4.0755367744629602E-2</v>
      </c>
      <c r="D18" s="152">
        <v>0.72499999999999898</v>
      </c>
      <c r="E18" s="152">
        <v>3.3837848631377197E-2</v>
      </c>
      <c r="F18" s="152">
        <v>0.72099999999999997</v>
      </c>
      <c r="G18" s="152">
        <v>3.1128764832546701E-2</v>
      </c>
      <c r="H18" s="152">
        <v>0.69599999999999995</v>
      </c>
      <c r="I18" s="152">
        <v>2.1071307505705399E-2</v>
      </c>
      <c r="J18" s="188">
        <v>0.68969999999999998</v>
      </c>
      <c r="K18" s="189" t="s">
        <v>165</v>
      </c>
      <c r="M18" s="34" t="s">
        <v>134</v>
      </c>
      <c r="N18" s="34"/>
      <c r="O18" s="187" t="s">
        <v>102</v>
      </c>
      <c r="P18" s="152">
        <v>0.80677777777777704</v>
      </c>
      <c r="Q18" s="152">
        <v>3.38312807259133E-2</v>
      </c>
      <c r="R18" s="152">
        <v>0.827666666666666</v>
      </c>
      <c r="S18" s="152">
        <v>4.56638279734101E-3</v>
      </c>
      <c r="T18" s="152">
        <v>0.79933333333333301</v>
      </c>
      <c r="U18" s="152">
        <v>1.18342461828394E-2</v>
      </c>
      <c r="V18" s="152">
        <v>0.893777777777777</v>
      </c>
      <c r="W18" s="152">
        <v>5.19258730913241E-3</v>
      </c>
      <c r="X18" s="188">
        <v>0.68969999999999998</v>
      </c>
      <c r="Y18" s="189" t="s">
        <v>165</v>
      </c>
      <c r="Z18" s="189"/>
      <c r="AA18" s="39">
        <v>438.11</v>
      </c>
      <c r="AB18" s="123">
        <v>8.2200000000000006</v>
      </c>
      <c r="AC18" s="123">
        <v>216.69970000000001</v>
      </c>
      <c r="AD18" s="123">
        <v>1.5444</v>
      </c>
      <c r="AE18" s="123">
        <v>85.838099999999997</v>
      </c>
      <c r="AF18" s="123">
        <v>3.3155999999999999</v>
      </c>
      <c r="AG18" s="123">
        <v>26.172000000000001</v>
      </c>
      <c r="AH18" s="123">
        <v>0.87129999999999996</v>
      </c>
    </row>
    <row r="19" spans="1:34" x14ac:dyDescent="0.25">
      <c r="A19" s="187" t="s">
        <v>103</v>
      </c>
      <c r="B19" s="152">
        <v>0.67873455047368103</v>
      </c>
      <c r="C19" s="152">
        <v>9.4211035491460898E-2</v>
      </c>
      <c r="D19" s="152">
        <v>0.66632442436790196</v>
      </c>
      <c r="E19" s="152">
        <v>0.13348567836413799</v>
      </c>
      <c r="F19" s="152">
        <v>0.65826369282890995</v>
      </c>
      <c r="G19" s="152">
        <v>8.9659933793723195E-2</v>
      </c>
      <c r="H19" s="152">
        <v>0.65646590124850901</v>
      </c>
      <c r="I19" s="152">
        <v>0.12915699214640999</v>
      </c>
      <c r="J19" s="188">
        <v>0.7077</v>
      </c>
      <c r="K19" s="189" t="s">
        <v>166</v>
      </c>
      <c r="M19" s="34" t="s">
        <v>134</v>
      </c>
      <c r="N19" s="34"/>
      <c r="O19" s="187" t="s">
        <v>103</v>
      </c>
      <c r="P19" s="152">
        <v>0.79801839016824005</v>
      </c>
      <c r="Q19" s="152">
        <v>1.9102522615631199E-2</v>
      </c>
      <c r="R19" s="152">
        <v>0.77993552788638798</v>
      </c>
      <c r="S19" s="152">
        <v>2.23459236727255E-2</v>
      </c>
      <c r="T19" s="152">
        <v>0.713466812586387</v>
      </c>
      <c r="U19" s="152">
        <v>3.2549894301675798E-2</v>
      </c>
      <c r="V19" s="152">
        <v>0.79493354031072205</v>
      </c>
      <c r="W19" s="152">
        <v>2.1848407621892399E-2</v>
      </c>
      <c r="X19" s="188">
        <v>0.7077</v>
      </c>
      <c r="Y19" s="189" t="s">
        <v>166</v>
      </c>
      <c r="Z19" s="189"/>
      <c r="AA19" s="39">
        <v>3.65</v>
      </c>
      <c r="AB19" s="123">
        <v>0.22</v>
      </c>
      <c r="AC19" s="123">
        <v>2.2568999999999999</v>
      </c>
      <c r="AD19" s="123">
        <v>0.18410000000000001</v>
      </c>
      <c r="AE19" s="123">
        <v>1.2863</v>
      </c>
      <c r="AF19" s="123">
        <v>0.1951</v>
      </c>
      <c r="AG19" s="123">
        <v>0.96850000000000003</v>
      </c>
      <c r="AH19" s="123">
        <v>0.14460000000000001</v>
      </c>
    </row>
    <row r="20" spans="1:34" x14ac:dyDescent="0.25">
      <c r="A20" s="187" t="s">
        <v>104</v>
      </c>
      <c r="B20" s="152">
        <v>0.72204301075268795</v>
      </c>
      <c r="C20" s="152">
        <v>6.1103753012493503E-2</v>
      </c>
      <c r="D20" s="152">
        <v>0.71580645161290302</v>
      </c>
      <c r="E20" s="152">
        <v>5.5638382008730503E-2</v>
      </c>
      <c r="F20" s="152">
        <v>0.71580645161290302</v>
      </c>
      <c r="G20" s="152">
        <v>5.4258047468661898E-2</v>
      </c>
      <c r="H20" s="152">
        <v>0.71903225806451598</v>
      </c>
      <c r="I20" s="152">
        <v>4.3276197023451299E-2</v>
      </c>
      <c r="J20" s="188">
        <v>0.6714</v>
      </c>
      <c r="K20" s="189" t="s">
        <v>167</v>
      </c>
      <c r="M20" s="34" t="s">
        <v>134</v>
      </c>
      <c r="N20" s="34"/>
      <c r="O20" s="187" t="s">
        <v>104</v>
      </c>
      <c r="P20" s="152">
        <v>0.80972727272727196</v>
      </c>
      <c r="Q20" s="152">
        <v>7.0361036892906299E-3</v>
      </c>
      <c r="R20" s="152">
        <v>0.79774176548089504</v>
      </c>
      <c r="S20" s="152">
        <v>6.5132540855831703E-3</v>
      </c>
      <c r="T20" s="152">
        <v>0.79266007905138303</v>
      </c>
      <c r="U20" s="152">
        <v>9.2172983653960594E-3</v>
      </c>
      <c r="V20" s="152">
        <v>0.82388801054018401</v>
      </c>
      <c r="W20" s="152">
        <v>6.0369172432760097E-3</v>
      </c>
      <c r="X20" s="188">
        <v>0.6714</v>
      </c>
      <c r="Y20" s="189" t="s">
        <v>167</v>
      </c>
      <c r="Z20" s="189"/>
      <c r="AA20" s="39">
        <v>1.89</v>
      </c>
      <c r="AB20" s="123">
        <v>0.03</v>
      </c>
      <c r="AC20" s="123">
        <v>1.3318000000000001</v>
      </c>
      <c r="AD20" s="123">
        <v>2.69E-2</v>
      </c>
      <c r="AE20" s="123">
        <v>0.60460000000000003</v>
      </c>
      <c r="AF20" s="123">
        <v>3.04E-2</v>
      </c>
      <c r="AG20" s="123">
        <v>0.70709999999999995</v>
      </c>
      <c r="AH20" s="123">
        <v>2.2100000000000002E-2</v>
      </c>
    </row>
    <row r="21" spans="1:34" x14ac:dyDescent="0.25">
      <c r="A21" s="187" t="s">
        <v>105</v>
      </c>
      <c r="B21" s="152">
        <v>0.66274725274725199</v>
      </c>
      <c r="C21" s="152">
        <v>0.116242182093933</v>
      </c>
      <c r="D21" s="152">
        <v>0.71670329670329602</v>
      </c>
      <c r="E21" s="152">
        <v>0.11551306298981801</v>
      </c>
      <c r="F21" s="152">
        <v>0.59</v>
      </c>
      <c r="G21" s="152">
        <v>0.154181306835069</v>
      </c>
      <c r="H21" s="152">
        <v>0.61131868131868095</v>
      </c>
      <c r="I21" s="152">
        <v>0.15822348032412401</v>
      </c>
      <c r="J21" s="188">
        <v>0.35439999999999999</v>
      </c>
      <c r="K21" s="189" t="s">
        <v>168</v>
      </c>
      <c r="M21" s="34" t="s">
        <v>134</v>
      </c>
      <c r="N21" s="34"/>
      <c r="O21" s="187" t="s">
        <v>105</v>
      </c>
      <c r="P21" s="152">
        <v>0.76000312878694098</v>
      </c>
      <c r="Q21" s="152">
        <v>2.9351951974669999E-2</v>
      </c>
      <c r="R21" s="152">
        <v>0.767622425463655</v>
      </c>
      <c r="S21" s="152">
        <v>1.9781704749077301E-2</v>
      </c>
      <c r="T21" s="152">
        <v>0.68010091505343395</v>
      </c>
      <c r="U21" s="152">
        <v>6.3554356016670893E-2</v>
      </c>
      <c r="V21" s="152">
        <v>0.73142037587471698</v>
      </c>
      <c r="W21" s="152">
        <v>5.5014642700525397E-2</v>
      </c>
      <c r="X21" s="188">
        <v>0.35439999999999999</v>
      </c>
      <c r="Y21" s="189" t="s">
        <v>168</v>
      </c>
      <c r="Z21" s="189"/>
      <c r="AA21" s="39">
        <v>0.64</v>
      </c>
      <c r="AB21" s="123">
        <v>0.02</v>
      </c>
      <c r="AC21" s="123">
        <v>0.51160000000000005</v>
      </c>
      <c r="AD21" s="123">
        <v>3.3700000000000001E-2</v>
      </c>
      <c r="AE21" s="123">
        <v>0.36709999999999998</v>
      </c>
      <c r="AF21" s="123">
        <v>2.9700000000000001E-2</v>
      </c>
      <c r="AG21" s="123">
        <v>0.40400000000000003</v>
      </c>
      <c r="AH21" s="123">
        <v>2.24E-2</v>
      </c>
    </row>
    <row r="22" spans="1:34" x14ac:dyDescent="0.25">
      <c r="A22" s="187" t="s">
        <v>106</v>
      </c>
      <c r="B22" s="152">
        <v>0.80370370370370303</v>
      </c>
      <c r="C22" s="152">
        <v>9.66517655607399E-2</v>
      </c>
      <c r="D22" s="152">
        <v>0.79629629629629595</v>
      </c>
      <c r="E22" s="152">
        <v>9.4062408142224399E-2</v>
      </c>
      <c r="F22" s="152">
        <v>0.83703703703703702</v>
      </c>
      <c r="G22" s="152">
        <v>8.1481481481481405E-2</v>
      </c>
      <c r="H22" s="152">
        <v>0.781481481481481</v>
      </c>
      <c r="I22" s="152">
        <v>6.0745257284654498E-2</v>
      </c>
      <c r="J22" s="188">
        <v>0.75880000000000003</v>
      </c>
      <c r="K22" s="189" t="s">
        <v>169</v>
      </c>
      <c r="M22" s="34" t="s">
        <v>134</v>
      </c>
      <c r="N22" s="34"/>
      <c r="O22" s="187" t="s">
        <v>106</v>
      </c>
      <c r="P22" s="152">
        <v>0.906172839506172</v>
      </c>
      <c r="Q22" s="152">
        <v>9.1650442186502201E-3</v>
      </c>
      <c r="R22" s="152">
        <v>0.90452674897119301</v>
      </c>
      <c r="S22" s="152">
        <v>7.7645935243264097E-3</v>
      </c>
      <c r="T22" s="152">
        <v>0.88312757201646097</v>
      </c>
      <c r="U22" s="152">
        <v>1.9143544608416399E-2</v>
      </c>
      <c r="V22" s="152">
        <v>0.93251028806584302</v>
      </c>
      <c r="W22" s="152">
        <v>9.4201836561807299E-3</v>
      </c>
      <c r="X22" s="188">
        <v>0.75880000000000003</v>
      </c>
      <c r="Y22" s="189" t="s">
        <v>169</v>
      </c>
      <c r="Z22" s="189"/>
      <c r="AA22" s="39">
        <v>9.76</v>
      </c>
      <c r="AB22" s="123">
        <v>1.04</v>
      </c>
      <c r="AC22" s="123">
        <v>4.2526000000000002</v>
      </c>
      <c r="AD22" s="123">
        <v>0.24879999999999999</v>
      </c>
      <c r="AE22" s="123">
        <v>1.7831999999999999</v>
      </c>
      <c r="AF22" s="123">
        <v>0.307</v>
      </c>
      <c r="AG22" s="123">
        <v>1.7377</v>
      </c>
      <c r="AH22" s="123">
        <v>8.8400000000000006E-2</v>
      </c>
    </row>
    <row r="23" spans="1:34" x14ac:dyDescent="0.25">
      <c r="A23" s="187" t="s">
        <v>107</v>
      </c>
      <c r="B23" s="152">
        <v>0.80625000000000002</v>
      </c>
      <c r="C23" s="152">
        <v>5.9050649163804002E-2</v>
      </c>
      <c r="D23" s="152">
        <v>0.83291666666666597</v>
      </c>
      <c r="E23" s="152">
        <v>8.9548442817902196E-2</v>
      </c>
      <c r="F23" s="152">
        <v>0.800416666666666</v>
      </c>
      <c r="G23" s="152">
        <v>9.2523457986490004E-2</v>
      </c>
      <c r="H23" s="152">
        <v>0.80125000000000002</v>
      </c>
      <c r="I23" s="152">
        <v>7.9757662467139903E-2</v>
      </c>
      <c r="J23" s="188">
        <v>0.80649999999999999</v>
      </c>
      <c r="K23" s="189" t="s">
        <v>170</v>
      </c>
      <c r="M23" s="34" t="s">
        <v>134</v>
      </c>
      <c r="N23" s="34"/>
      <c r="O23" s="187" t="s">
        <v>107</v>
      </c>
      <c r="P23" s="152">
        <v>0.90896711202466596</v>
      </c>
      <c r="Q23" s="152">
        <v>1.00831640928965E-2</v>
      </c>
      <c r="R23" s="152">
        <v>0.938335046248715</v>
      </c>
      <c r="S23" s="152">
        <v>1.3372731593860701E-2</v>
      </c>
      <c r="T23" s="152">
        <v>0.88601747173689605</v>
      </c>
      <c r="U23" s="152">
        <v>1.82458264646677E-2</v>
      </c>
      <c r="V23" s="152">
        <v>0.94336587872559097</v>
      </c>
      <c r="W23" s="152">
        <v>8.1424547502176106E-3</v>
      </c>
      <c r="X23" s="188">
        <v>0.80649999999999999</v>
      </c>
      <c r="Y23" s="189" t="s">
        <v>170</v>
      </c>
      <c r="Z23" s="189"/>
      <c r="AA23" s="39">
        <v>3.78</v>
      </c>
      <c r="AB23" s="123">
        <v>0.26</v>
      </c>
      <c r="AC23" s="123">
        <v>2.4043000000000001</v>
      </c>
      <c r="AD23" s="123">
        <v>0.1797</v>
      </c>
      <c r="AE23" s="123">
        <v>1.3184</v>
      </c>
      <c r="AF23" s="123">
        <v>0.31519999999999998</v>
      </c>
      <c r="AG23" s="123">
        <v>1.2683</v>
      </c>
      <c r="AH23" s="123">
        <v>0.18290000000000001</v>
      </c>
    </row>
    <row r="24" spans="1:34" x14ac:dyDescent="0.25">
      <c r="A24" s="187" t="s">
        <v>108</v>
      </c>
      <c r="B24" s="152">
        <v>0.93784355179704004</v>
      </c>
      <c r="C24" s="152">
        <v>5.0683879334937398E-2</v>
      </c>
      <c r="D24" s="152">
        <v>0.92373150105708202</v>
      </c>
      <c r="E24" s="152">
        <v>6.3400299121882303E-2</v>
      </c>
      <c r="F24" s="152">
        <v>0.93773784355179701</v>
      </c>
      <c r="G24" s="152">
        <v>3.3014835978907101E-2</v>
      </c>
      <c r="H24" s="152">
        <v>0.91035940803382598</v>
      </c>
      <c r="I24" s="152">
        <v>5.01324626834189E-2</v>
      </c>
      <c r="J24" s="188">
        <v>0.92390000000000005</v>
      </c>
      <c r="K24" s="189" t="s">
        <v>171</v>
      </c>
      <c r="M24" s="34" t="s">
        <v>134</v>
      </c>
      <c r="N24" s="34"/>
      <c r="O24" s="187" t="s">
        <v>108</v>
      </c>
      <c r="P24" s="152">
        <v>0.97164257007150601</v>
      </c>
      <c r="Q24" s="152">
        <v>8.4428957637186705E-3</v>
      </c>
      <c r="R24" s="152">
        <v>0.98927201315308699</v>
      </c>
      <c r="S24" s="152">
        <v>5.2052766952278597E-3</v>
      </c>
      <c r="T24" s="152">
        <v>0.946616472676026</v>
      </c>
      <c r="U24" s="152">
        <v>1.3343945257333E-2</v>
      </c>
      <c r="V24" s="152">
        <v>0.992591601858134</v>
      </c>
      <c r="W24" s="152">
        <v>2.1234570654399799E-3</v>
      </c>
      <c r="X24" s="188">
        <v>0.92390000000000005</v>
      </c>
      <c r="Y24" s="189" t="s">
        <v>171</v>
      </c>
      <c r="Z24" s="189"/>
      <c r="AA24" s="39">
        <v>35.58</v>
      </c>
      <c r="AB24" s="123">
        <v>3.12</v>
      </c>
      <c r="AC24" s="123">
        <v>14.8377</v>
      </c>
      <c r="AD24" s="123">
        <v>0.18110000000000001</v>
      </c>
      <c r="AE24" s="123">
        <v>5.5377999999999998</v>
      </c>
      <c r="AF24" s="123">
        <v>0.25440000000000002</v>
      </c>
      <c r="AG24" s="123">
        <v>3.4380999999999999</v>
      </c>
      <c r="AH24" s="123">
        <v>0.2107</v>
      </c>
    </row>
    <row r="25" spans="1:34" x14ac:dyDescent="0.25">
      <c r="A25" s="187" t="s">
        <v>109</v>
      </c>
      <c r="B25" s="152">
        <v>0.94666666666666599</v>
      </c>
      <c r="C25" s="152">
        <v>3.9999999999999897E-2</v>
      </c>
      <c r="D25" s="152">
        <v>0.94666666666666599</v>
      </c>
      <c r="E25" s="152">
        <v>3.9999999999999897E-2</v>
      </c>
      <c r="F25" s="152">
        <v>0.95333333333333303</v>
      </c>
      <c r="G25" s="152">
        <v>3.0550504633038902E-2</v>
      </c>
      <c r="H25" s="152">
        <v>0.96</v>
      </c>
      <c r="I25" s="152">
        <v>4.4221663871405303E-2</v>
      </c>
      <c r="J25" s="188">
        <v>0.95479999999999998</v>
      </c>
      <c r="K25" s="189" t="s">
        <v>172</v>
      </c>
      <c r="M25" s="34" t="s">
        <v>134</v>
      </c>
      <c r="N25" s="34"/>
      <c r="O25" s="187" t="s">
        <v>109</v>
      </c>
      <c r="P25" s="152">
        <v>0.99259259259259203</v>
      </c>
      <c r="Q25" s="152">
        <v>3.3126932999996898E-3</v>
      </c>
      <c r="R25" s="152">
        <v>0.99333333333333296</v>
      </c>
      <c r="S25" s="152">
        <v>2.2222222222222201E-3</v>
      </c>
      <c r="T25" s="152">
        <v>0.99259259259259203</v>
      </c>
      <c r="U25" s="152">
        <v>3.3126932999996898E-3</v>
      </c>
      <c r="V25" s="152">
        <v>0.994074074074074</v>
      </c>
      <c r="W25" s="152">
        <v>2.9629629629629602E-3</v>
      </c>
      <c r="X25" s="188">
        <v>0.95479999999999998</v>
      </c>
      <c r="Y25" s="189" t="s">
        <v>172</v>
      </c>
      <c r="Z25" s="189"/>
      <c r="AA25" s="39">
        <v>0.76</v>
      </c>
      <c r="AB25" s="123">
        <v>0.03</v>
      </c>
      <c r="AC25" s="123">
        <v>0.60240000000000005</v>
      </c>
      <c r="AD25" s="123">
        <v>5.0799999999999998E-2</v>
      </c>
      <c r="AE25" s="123">
        <v>0.39379999999999998</v>
      </c>
      <c r="AF25" s="123">
        <v>6.7400000000000002E-2</v>
      </c>
      <c r="AG25" s="123">
        <v>0.4259</v>
      </c>
      <c r="AH25" s="123">
        <v>6.2300000000000001E-2</v>
      </c>
    </row>
    <row r="26" spans="1:34" x14ac:dyDescent="0.25">
      <c r="A26" s="187" t="s">
        <v>110</v>
      </c>
      <c r="B26" s="152">
        <v>0.73</v>
      </c>
      <c r="C26" s="152">
        <v>4.4944410108488403E-2</v>
      </c>
      <c r="D26" s="152">
        <v>0.71799999999999997</v>
      </c>
      <c r="E26" s="152">
        <v>3.2802438933713401E-2</v>
      </c>
      <c r="F26" s="152">
        <v>0.72</v>
      </c>
      <c r="G26" s="152">
        <v>3.09838667696593E-2</v>
      </c>
      <c r="H26" s="152">
        <v>0.70399999999999996</v>
      </c>
      <c r="I26" s="152">
        <v>5.4258639865002102E-2</v>
      </c>
      <c r="J26" s="188">
        <v>0.4022</v>
      </c>
      <c r="K26" s="189" t="s">
        <v>173</v>
      </c>
      <c r="M26" s="34" t="s">
        <v>134</v>
      </c>
      <c r="N26" s="34"/>
      <c r="O26" s="187" t="s">
        <v>110</v>
      </c>
      <c r="P26" s="152">
        <v>0.78466666666666596</v>
      </c>
      <c r="Q26" s="152">
        <v>5.8330687770696199E-3</v>
      </c>
      <c r="R26" s="152">
        <v>0.791333333333333</v>
      </c>
      <c r="S26" s="152">
        <v>4.3829073162924498E-3</v>
      </c>
      <c r="T26" s="152">
        <v>0.77622222222222204</v>
      </c>
      <c r="U26" s="152">
        <v>7.0307964531361698E-3</v>
      </c>
      <c r="V26" s="152">
        <v>0.79355555555555501</v>
      </c>
      <c r="W26" s="152">
        <v>4.7088044667593799E-3</v>
      </c>
      <c r="X26" s="188">
        <v>0.4022</v>
      </c>
      <c r="Y26" s="189" t="s">
        <v>173</v>
      </c>
      <c r="Z26" s="189"/>
      <c r="AA26" s="39">
        <v>18.55</v>
      </c>
      <c r="AB26" s="123">
        <v>1.87</v>
      </c>
      <c r="AC26" s="123">
        <v>7.0129999999999999</v>
      </c>
      <c r="AD26" s="123">
        <v>0.217</v>
      </c>
      <c r="AE26" s="123">
        <v>3.6739999999999999</v>
      </c>
      <c r="AF26" s="123">
        <v>0.81230000000000002</v>
      </c>
      <c r="AG26" s="123">
        <v>2.19</v>
      </c>
      <c r="AH26" s="123">
        <v>0.20150000000000001</v>
      </c>
    </row>
    <row r="27" spans="1:34" x14ac:dyDescent="0.25">
      <c r="A27" s="187" t="s">
        <v>111</v>
      </c>
      <c r="B27" s="152">
        <v>0.78521008403361303</v>
      </c>
      <c r="C27" s="152">
        <v>0.16256134493939201</v>
      </c>
      <c r="D27" s="152">
        <v>0.79775910364145597</v>
      </c>
      <c r="E27" s="152">
        <v>0.13340875394380899</v>
      </c>
      <c r="F27" s="152">
        <v>0.77885154061624595</v>
      </c>
      <c r="G27" s="152">
        <v>9.2883924973199597E-2</v>
      </c>
      <c r="H27" s="152">
        <v>0.80075630252100805</v>
      </c>
      <c r="I27" s="152">
        <v>0.113065730555829</v>
      </c>
      <c r="J27" s="188">
        <v>0.74629999999999996</v>
      </c>
      <c r="K27" s="189" t="s">
        <v>174</v>
      </c>
      <c r="M27" s="34" t="s">
        <v>134</v>
      </c>
      <c r="N27" s="34"/>
      <c r="O27" s="187" t="s">
        <v>111</v>
      </c>
      <c r="P27" s="152">
        <v>0.90840761182893404</v>
      </c>
      <c r="Q27" s="152">
        <v>1.41190601571186E-2</v>
      </c>
      <c r="R27" s="152">
        <v>0.93388786995402295</v>
      </c>
      <c r="S27" s="152">
        <v>1.2705388467632899E-2</v>
      </c>
      <c r="T27" s="152">
        <v>0.88657427435513703</v>
      </c>
      <c r="U27" s="152">
        <v>2.52221165945202E-2</v>
      </c>
      <c r="V27" s="152">
        <v>0.94819118835027605</v>
      </c>
      <c r="W27" s="152">
        <v>9.2001066144352106E-3</v>
      </c>
      <c r="X27" s="188">
        <v>0.74629999999999996</v>
      </c>
      <c r="Y27" s="189" t="s">
        <v>174</v>
      </c>
      <c r="Z27" s="189"/>
      <c r="AA27" s="39">
        <v>3.95</v>
      </c>
      <c r="AB27" s="123">
        <v>0.17</v>
      </c>
      <c r="AC27" s="123">
        <v>2.3685999999999998</v>
      </c>
      <c r="AD27" s="123">
        <v>0.12859999999999999</v>
      </c>
      <c r="AE27" s="123">
        <v>1.6812</v>
      </c>
      <c r="AF27" s="123">
        <v>0.41539999999999999</v>
      </c>
      <c r="AG27" s="123">
        <v>1.1685000000000001</v>
      </c>
      <c r="AH27" s="123">
        <v>0.16070000000000001</v>
      </c>
    </row>
    <row r="28" spans="1:34" x14ac:dyDescent="0.25">
      <c r="A28" s="187" t="s">
        <v>112</v>
      </c>
      <c r="B28" s="152">
        <v>0.80230884879725095</v>
      </c>
      <c r="C28" s="152">
        <v>3.6260804728786497E-2</v>
      </c>
      <c r="D28" s="152">
        <v>0.80022551546391696</v>
      </c>
      <c r="E28" s="152">
        <v>4.5269112558011901E-2</v>
      </c>
      <c r="F28" s="152">
        <v>0.79814218213058397</v>
      </c>
      <c r="G28" s="152">
        <v>4.1893833802451E-2</v>
      </c>
      <c r="H28" s="152">
        <v>0.787725515463917</v>
      </c>
      <c r="I28" s="152">
        <v>5.0623541345779899E-2</v>
      </c>
      <c r="J28" s="188">
        <v>0.73770000000000002</v>
      </c>
      <c r="K28" s="189" t="s">
        <v>155</v>
      </c>
      <c r="M28" s="34" t="s">
        <v>134</v>
      </c>
      <c r="N28" s="34"/>
      <c r="O28" s="187" t="s">
        <v>112</v>
      </c>
      <c r="P28" s="152">
        <v>0.84113840719332</v>
      </c>
      <c r="Q28" s="152">
        <v>1.1308054572960699E-2</v>
      </c>
      <c r="R28" s="152">
        <v>0.83581968529222805</v>
      </c>
      <c r="S28" s="152">
        <v>5.9483693258429197E-3</v>
      </c>
      <c r="T28" s="152">
        <v>0.83107913187754201</v>
      </c>
      <c r="U28" s="152">
        <v>5.3216686526836804E-3</v>
      </c>
      <c r="V28" s="152">
        <v>0.85720924320273995</v>
      </c>
      <c r="W28" s="152">
        <v>1.00904222919767E-2</v>
      </c>
      <c r="X28" s="188">
        <v>0.73770000000000002</v>
      </c>
      <c r="Y28" s="189" t="s">
        <v>155</v>
      </c>
      <c r="Z28" s="189"/>
      <c r="AA28" s="39">
        <v>51.02</v>
      </c>
      <c r="AB28" s="123">
        <v>3.23</v>
      </c>
      <c r="AC28" s="123">
        <v>22.3157</v>
      </c>
      <c r="AD28" s="123">
        <v>1.1986000000000001</v>
      </c>
      <c r="AE28" s="123">
        <v>8.6023999999999994</v>
      </c>
      <c r="AF28" s="123">
        <v>0.4824</v>
      </c>
      <c r="AG28" s="123">
        <v>4.6778000000000004</v>
      </c>
      <c r="AH28" s="123">
        <v>0.29199999999999998</v>
      </c>
    </row>
    <row r="29" spans="1:34" x14ac:dyDescent="0.25">
      <c r="A29" s="187" t="s">
        <v>113</v>
      </c>
      <c r="B29" s="152">
        <v>0.84720151329698401</v>
      </c>
      <c r="C29" s="152">
        <v>5.7567123439017397E-2</v>
      </c>
      <c r="D29" s="152">
        <v>0.842202626015355</v>
      </c>
      <c r="E29" s="152">
        <v>4.1671329455548398E-2</v>
      </c>
      <c r="F29" s="152">
        <v>0.85736897741181695</v>
      </c>
      <c r="G29" s="152">
        <v>7.2082275948568697E-2</v>
      </c>
      <c r="H29" s="152">
        <v>0.927740068988539</v>
      </c>
      <c r="I29" s="152">
        <v>2.7581444756156901E-2</v>
      </c>
      <c r="J29" s="188">
        <v>0.77549999999999997</v>
      </c>
      <c r="K29" s="189" t="s">
        <v>175</v>
      </c>
      <c r="M29" s="34" t="s">
        <v>134</v>
      </c>
      <c r="N29" s="34"/>
      <c r="O29" s="187" t="s">
        <v>113</v>
      </c>
      <c r="P29" s="152">
        <v>0.91542031029941695</v>
      </c>
      <c r="Q29" s="152">
        <v>3.6278765896844901E-2</v>
      </c>
      <c r="R29" s="152">
        <v>0.90610312157247996</v>
      </c>
      <c r="S29" s="152">
        <v>1.05860846551264E-2</v>
      </c>
      <c r="T29" s="152">
        <v>0.90300401525492802</v>
      </c>
      <c r="U29" s="152">
        <v>3.4126485789552803E-2</v>
      </c>
      <c r="V29" s="152">
        <v>0.96040831444449104</v>
      </c>
      <c r="W29" s="152">
        <v>5.8579835407614198E-3</v>
      </c>
      <c r="X29" s="188">
        <v>0.77549999999999997</v>
      </c>
      <c r="Y29" s="189" t="s">
        <v>175</v>
      </c>
      <c r="Z29" s="189"/>
      <c r="AA29" s="39">
        <v>10.89</v>
      </c>
      <c r="AB29" s="123">
        <v>0.42</v>
      </c>
      <c r="AC29" s="123">
        <v>4.7976999999999999</v>
      </c>
      <c r="AD29" s="123">
        <v>0.39639999999999997</v>
      </c>
      <c r="AE29" s="123">
        <v>1.8915999999999999</v>
      </c>
      <c r="AF29" s="123">
        <v>0.3427</v>
      </c>
      <c r="AG29" s="123">
        <v>1.5771999999999999</v>
      </c>
      <c r="AH29" s="123">
        <v>3.8399999999999997E-2</v>
      </c>
    </row>
    <row r="30" spans="1:34" x14ac:dyDescent="0.25">
      <c r="A30" s="187" t="s">
        <v>114</v>
      </c>
      <c r="B30" s="152">
        <v>0.61666666666666603</v>
      </c>
      <c r="C30" s="152">
        <v>7.6376261582597305E-2</v>
      </c>
      <c r="D30" s="152">
        <v>0.64166666666666605</v>
      </c>
      <c r="E30" s="152">
        <v>9.3334986757841298E-2</v>
      </c>
      <c r="F30" s="152">
        <v>0.57499999999999996</v>
      </c>
      <c r="G30" s="152">
        <v>7.9591937677191096E-2</v>
      </c>
      <c r="H30" s="152">
        <v>0.64722222222222203</v>
      </c>
      <c r="I30" s="152">
        <v>6.3403956725073998E-2</v>
      </c>
      <c r="J30" s="188">
        <v>0.81481000000000003</v>
      </c>
      <c r="K30" s="189">
        <v>1.1999999999999999E-3</v>
      </c>
      <c r="M30" s="34" t="s">
        <v>134</v>
      </c>
      <c r="N30" s="34"/>
      <c r="O30" s="187" t="s">
        <v>114</v>
      </c>
      <c r="P30" s="152">
        <v>0.70617283950617205</v>
      </c>
      <c r="Q30" s="152">
        <v>1.4917340708141401E-2</v>
      </c>
      <c r="R30" s="152">
        <v>0.78333333333333299</v>
      </c>
      <c r="S30" s="152">
        <v>1.7933134625103601E-2</v>
      </c>
      <c r="T30" s="152">
        <v>0.70216049382715995</v>
      </c>
      <c r="U30" s="152">
        <v>4.2616069750810399E-2</v>
      </c>
      <c r="V30" s="152">
        <v>0.83333333333333304</v>
      </c>
      <c r="W30" s="152">
        <v>2.2596302737929699E-2</v>
      </c>
      <c r="X30" s="188">
        <v>0.81481000000000003</v>
      </c>
      <c r="Y30" s="189">
        <v>1.1999999999999999E-3</v>
      </c>
      <c r="Z30" s="189"/>
      <c r="AA30" s="39">
        <v>454.85</v>
      </c>
      <c r="AB30" s="123">
        <v>5.98</v>
      </c>
      <c r="AC30" s="123">
        <v>223.52019999999999</v>
      </c>
      <c r="AD30" s="123">
        <v>1.2057</v>
      </c>
      <c r="AE30" s="123">
        <v>240.25409999999999</v>
      </c>
      <c r="AF30" s="123">
        <v>2.2416999999999998</v>
      </c>
      <c r="AG30" s="123">
        <v>30.334900000000001</v>
      </c>
      <c r="AH30" s="123">
        <v>0.92889999999999995</v>
      </c>
    </row>
    <row r="31" spans="1:34" x14ac:dyDescent="0.25">
      <c r="A31" s="187" t="s">
        <v>115</v>
      </c>
      <c r="B31" s="152">
        <v>0.95865800865800799</v>
      </c>
      <c r="C31" s="152">
        <v>3.1891719361536598E-2</v>
      </c>
      <c r="D31" s="152">
        <v>0.96774891774891703</v>
      </c>
      <c r="E31" s="152">
        <v>2.9320017472683899E-2</v>
      </c>
      <c r="F31" s="152">
        <v>0.94913419913419905</v>
      </c>
      <c r="G31" s="152">
        <v>2.43398244337549E-2</v>
      </c>
      <c r="H31" s="152">
        <v>0.95822510822510798</v>
      </c>
      <c r="I31" s="152">
        <v>3.1959224456884601E-2</v>
      </c>
      <c r="J31" s="188">
        <v>0.96640000000000004</v>
      </c>
      <c r="K31" s="189" t="s">
        <v>176</v>
      </c>
      <c r="M31" s="34" t="s">
        <v>134</v>
      </c>
      <c r="N31" s="34"/>
      <c r="O31" s="187" t="s">
        <v>115</v>
      </c>
      <c r="P31" s="152">
        <v>0.99431120132471495</v>
      </c>
      <c r="Q31" s="152">
        <v>5.4105242256890698E-3</v>
      </c>
      <c r="R31" s="152">
        <v>0.99431654291971505</v>
      </c>
      <c r="S31" s="152">
        <v>3.6140104382414002E-3</v>
      </c>
      <c r="T31" s="152">
        <v>0.98761818278938096</v>
      </c>
      <c r="U31" s="152">
        <v>1.4056466870419299E-2</v>
      </c>
      <c r="V31" s="152">
        <v>0.99845360824742202</v>
      </c>
      <c r="W31" s="152">
        <v>2.3621524200803201E-3</v>
      </c>
      <c r="X31" s="188">
        <v>0.96640000000000004</v>
      </c>
      <c r="Y31" s="189" t="s">
        <v>176</v>
      </c>
      <c r="Z31" s="189"/>
      <c r="AA31" s="39">
        <v>1.55</v>
      </c>
      <c r="AB31" s="123">
        <v>0.05</v>
      </c>
      <c r="AC31" s="123">
        <v>1.2316</v>
      </c>
      <c r="AD31" s="123">
        <v>7.1499999999999994E-2</v>
      </c>
      <c r="AE31" s="123">
        <v>0.6764</v>
      </c>
      <c r="AF31" s="123">
        <v>4.1200000000000001E-2</v>
      </c>
      <c r="AG31" s="123">
        <v>0.58720000000000006</v>
      </c>
      <c r="AH31" s="123">
        <v>9.9599999999999994E-2</v>
      </c>
    </row>
    <row r="32" spans="1:34" x14ac:dyDescent="0.25">
      <c r="A32" s="187" t="s">
        <v>116</v>
      </c>
      <c r="B32" s="152">
        <v>0.70728350596771605</v>
      </c>
      <c r="C32" s="152">
        <v>5.4353338397365898E-2</v>
      </c>
      <c r="D32" s="152">
        <v>0.72027402422139197</v>
      </c>
      <c r="E32" s="152">
        <v>7.1185652750837894E-2</v>
      </c>
      <c r="F32" s="152">
        <v>0.70320249925513001</v>
      </c>
      <c r="G32" s="152">
        <v>4.5964141255188697E-2</v>
      </c>
      <c r="H32" s="152">
        <v>0.63446903973219704</v>
      </c>
      <c r="I32" s="152">
        <v>6.9812155210347407E-2</v>
      </c>
      <c r="J32" s="188">
        <v>0.70699999999999996</v>
      </c>
      <c r="K32" s="189" t="s">
        <v>177</v>
      </c>
      <c r="M32" s="34" t="s">
        <v>134</v>
      </c>
      <c r="N32" s="34"/>
      <c r="O32" s="187" t="s">
        <v>116</v>
      </c>
      <c r="P32" s="152">
        <v>0.84476604864879701</v>
      </c>
      <c r="Q32" s="152">
        <v>7.8580964649826602E-3</v>
      </c>
      <c r="R32" s="152">
        <v>0.82581155989349297</v>
      </c>
      <c r="S32" s="152">
        <v>4.5289216540947298E-3</v>
      </c>
      <c r="T32" s="152">
        <v>0.81916270259673696</v>
      </c>
      <c r="U32" s="152">
        <v>1.1745975663074899E-2</v>
      </c>
      <c r="V32" s="152">
        <v>0.87456432631663505</v>
      </c>
      <c r="W32" s="152">
        <v>4.8020765018340099E-3</v>
      </c>
      <c r="X32" s="188">
        <v>0.70699999999999996</v>
      </c>
      <c r="Y32" s="189" t="s">
        <v>177</v>
      </c>
      <c r="Z32" s="189"/>
      <c r="AA32" s="39">
        <v>58.89</v>
      </c>
      <c r="AB32" s="123">
        <v>5.8</v>
      </c>
      <c r="AC32" s="123">
        <v>24.198499999999999</v>
      </c>
      <c r="AD32" s="123">
        <v>0.62150000000000005</v>
      </c>
      <c r="AE32" s="123">
        <v>8.6249000000000002</v>
      </c>
      <c r="AF32" s="123">
        <v>0.69069999999999998</v>
      </c>
      <c r="AG32" s="123">
        <v>4.7408999999999999</v>
      </c>
      <c r="AH32" s="123">
        <v>0.4032</v>
      </c>
    </row>
    <row r="33" spans="1:39" x14ac:dyDescent="0.25">
      <c r="A33" s="187" t="s">
        <v>117</v>
      </c>
      <c r="B33" s="152">
        <v>0.70985198889916701</v>
      </c>
      <c r="C33" s="152">
        <v>4.4169059959629102E-2</v>
      </c>
      <c r="D33" s="152">
        <v>0.68607770582793703</v>
      </c>
      <c r="E33" s="152">
        <v>5.55253775367879E-2</v>
      </c>
      <c r="F33" s="152">
        <v>0.70578168362627103</v>
      </c>
      <c r="G33" s="152">
        <v>3.7682499939566301E-2</v>
      </c>
      <c r="H33" s="152">
        <v>0.67067530064754799</v>
      </c>
      <c r="I33" s="152">
        <v>4.98748820709084E-2</v>
      </c>
      <c r="J33" s="188">
        <v>0.64549999999999996</v>
      </c>
      <c r="K33" s="189" t="s">
        <v>155</v>
      </c>
      <c r="M33" s="34" t="s">
        <v>134</v>
      </c>
      <c r="N33" s="34"/>
      <c r="O33" s="187" t="s">
        <v>117</v>
      </c>
      <c r="P33" s="152">
        <v>0.81000463392029598</v>
      </c>
      <c r="Q33" s="152">
        <v>1.2543821903764799E-2</v>
      </c>
      <c r="R33" s="152">
        <v>0.79822173308619004</v>
      </c>
      <c r="S33" s="152">
        <v>5.9793319243271401E-3</v>
      </c>
      <c r="T33" s="152">
        <v>0.78547671455050905</v>
      </c>
      <c r="U33" s="152">
        <v>1.14145677350818E-2</v>
      </c>
      <c r="V33" s="152">
        <v>0.84584105653382702</v>
      </c>
      <c r="W33" s="152">
        <v>7.9717441605335199E-3</v>
      </c>
      <c r="X33" s="188">
        <v>0.64549999999999996</v>
      </c>
      <c r="Y33" s="189" t="s">
        <v>155</v>
      </c>
      <c r="Z33" s="189"/>
      <c r="AA33" s="39">
        <v>23.32</v>
      </c>
      <c r="AB33" s="123">
        <v>2.39</v>
      </c>
      <c r="AC33" s="123">
        <v>8.0835000000000008</v>
      </c>
      <c r="AD33" s="123">
        <v>0.27539999999999998</v>
      </c>
      <c r="AE33" s="123">
        <v>3.6638000000000002</v>
      </c>
      <c r="AF33" s="123">
        <v>0.25940000000000002</v>
      </c>
      <c r="AG33" s="123">
        <v>2.4836999999999998</v>
      </c>
      <c r="AH33" s="123">
        <v>0.375</v>
      </c>
    </row>
    <row r="34" spans="1:39" x14ac:dyDescent="0.25">
      <c r="A34" s="187" t="s">
        <v>118</v>
      </c>
      <c r="B34" s="152">
        <v>0.78857142857142803</v>
      </c>
      <c r="C34" s="152">
        <v>0.102119266895144</v>
      </c>
      <c r="D34" s="152">
        <v>0.81309523809523798</v>
      </c>
      <c r="E34" s="152">
        <v>0.10019963066995</v>
      </c>
      <c r="F34" s="152">
        <v>0.71976190476190405</v>
      </c>
      <c r="G34" s="152">
        <v>0.13383430544965899</v>
      </c>
      <c r="H34" s="152">
        <v>0.81738095238095199</v>
      </c>
      <c r="I34" s="152">
        <v>9.74740502707796E-2</v>
      </c>
      <c r="J34" s="188">
        <v>0.86319999999999997</v>
      </c>
      <c r="K34" s="189" t="s">
        <v>178</v>
      </c>
      <c r="M34" s="34" t="s">
        <v>134</v>
      </c>
      <c r="N34" s="34"/>
      <c r="O34" s="187" t="s">
        <v>118</v>
      </c>
      <c r="P34" s="152">
        <v>0.90810956877915505</v>
      </c>
      <c r="Q34" s="152">
        <v>2.0160056822887299E-2</v>
      </c>
      <c r="R34" s="152">
        <v>0.96420525657071299</v>
      </c>
      <c r="S34" s="152">
        <v>1.33267902466609E-2</v>
      </c>
      <c r="T34" s="152">
        <v>0.89851518944134701</v>
      </c>
      <c r="U34" s="152">
        <v>2.2757458830850098E-2</v>
      </c>
      <c r="V34" s="152">
        <v>0.97704517009898695</v>
      </c>
      <c r="W34" s="152">
        <v>1.1919121590607901E-2</v>
      </c>
      <c r="X34" s="188">
        <v>0.86319999999999997</v>
      </c>
      <c r="Y34" s="189" t="s">
        <v>178</v>
      </c>
      <c r="Z34" s="189"/>
      <c r="AA34" s="39">
        <v>48.05</v>
      </c>
      <c r="AB34" s="123">
        <v>3.71</v>
      </c>
      <c r="AC34" s="123">
        <v>22.767299999999999</v>
      </c>
      <c r="AD34" s="123">
        <v>0.63039999999999996</v>
      </c>
      <c r="AE34" s="123">
        <v>9.0945</v>
      </c>
      <c r="AF34" s="123">
        <v>0.14149999999999999</v>
      </c>
      <c r="AG34" s="123">
        <v>4.9691999999999998</v>
      </c>
      <c r="AH34" s="123">
        <v>1.7710999999999999</v>
      </c>
    </row>
    <row r="35" spans="1:39" x14ac:dyDescent="0.25">
      <c r="A35" s="187" t="s">
        <v>119</v>
      </c>
      <c r="B35" s="152">
        <v>0.80940170940170897</v>
      </c>
      <c r="C35" s="152">
        <v>7.0666757636220101E-2</v>
      </c>
      <c r="D35" s="152">
        <v>0.80555555555555503</v>
      </c>
      <c r="E35" s="152">
        <v>6.8076414856794401E-2</v>
      </c>
      <c r="F35" s="152">
        <v>0.78319088319088304</v>
      </c>
      <c r="G35" s="152">
        <v>6.7410080552343002E-2</v>
      </c>
      <c r="H35" s="152">
        <v>0.77920227920227902</v>
      </c>
      <c r="I35" s="152">
        <v>8.2222241965829307E-2</v>
      </c>
      <c r="J35" s="188">
        <v>0.6946</v>
      </c>
      <c r="K35" s="189" t="s">
        <v>179</v>
      </c>
      <c r="M35" s="34" t="s">
        <v>134</v>
      </c>
      <c r="N35" s="34"/>
      <c r="O35" s="187" t="s">
        <v>119</v>
      </c>
      <c r="P35" s="152">
        <v>0.89554806362378903</v>
      </c>
      <c r="Q35" s="152">
        <v>1.6062210222269301E-2</v>
      </c>
      <c r="R35" s="152">
        <v>0.92385200553250302</v>
      </c>
      <c r="S35" s="152">
        <v>1.1883398252528E-2</v>
      </c>
      <c r="T35" s="152">
        <v>0.88929287690179804</v>
      </c>
      <c r="U35" s="152">
        <v>2.0561032227821099E-2</v>
      </c>
      <c r="V35" s="152">
        <v>0.911792876901798</v>
      </c>
      <c r="W35" s="152">
        <v>1.77350829409679E-2</v>
      </c>
      <c r="X35" s="188">
        <v>0.6946</v>
      </c>
      <c r="Y35" s="189" t="s">
        <v>179</v>
      </c>
      <c r="Z35" s="189"/>
      <c r="AA35" s="39">
        <v>56.72</v>
      </c>
      <c r="AB35" s="123">
        <v>2.94</v>
      </c>
      <c r="AC35" s="123">
        <v>25.921199999999999</v>
      </c>
      <c r="AD35" s="123">
        <v>0.32940000000000003</v>
      </c>
      <c r="AE35" s="123">
        <v>12.083600000000001</v>
      </c>
      <c r="AF35" s="123">
        <v>0.49759999999999999</v>
      </c>
      <c r="AG35" s="123">
        <v>5.9358000000000004</v>
      </c>
      <c r="AH35" s="123">
        <v>0.27650000000000002</v>
      </c>
    </row>
    <row r="36" spans="1:39" x14ac:dyDescent="0.25">
      <c r="A36" s="187" t="s">
        <v>120</v>
      </c>
      <c r="B36" s="152">
        <v>0.52458333333333296</v>
      </c>
      <c r="C36" s="152">
        <v>0.147272069653413</v>
      </c>
      <c r="D36" s="152">
        <v>0.56374999999999997</v>
      </c>
      <c r="E36" s="152">
        <v>0.103246771539517</v>
      </c>
      <c r="F36" s="152">
        <v>0.51833333333333298</v>
      </c>
      <c r="G36" s="152">
        <v>0.12570909982088699</v>
      </c>
      <c r="H36" s="152">
        <v>0.55791666666666595</v>
      </c>
      <c r="I36" s="152">
        <v>0.14081175870249199</v>
      </c>
      <c r="J36" s="188">
        <v>0.42099999999999999</v>
      </c>
      <c r="K36" s="189" t="s">
        <v>180</v>
      </c>
      <c r="M36" s="34" t="s">
        <v>134</v>
      </c>
      <c r="N36" s="34"/>
      <c r="O36" s="187" t="s">
        <v>120</v>
      </c>
      <c r="P36" s="152">
        <v>0.63135076252723299</v>
      </c>
      <c r="Q36" s="152">
        <v>2.6938275412806901E-2</v>
      </c>
      <c r="R36" s="152">
        <v>0.64827342047930203</v>
      </c>
      <c r="S36" s="152">
        <v>2.4951515418158599E-2</v>
      </c>
      <c r="T36" s="152">
        <v>0.61444444444444402</v>
      </c>
      <c r="U36" s="152">
        <v>2.6854335308755001E-2</v>
      </c>
      <c r="V36" s="152">
        <v>0.65783769063180797</v>
      </c>
      <c r="W36" s="152">
        <v>2.20911225650764E-2</v>
      </c>
      <c r="X36" s="188">
        <v>0.42099999999999999</v>
      </c>
      <c r="Y36" s="189" t="s">
        <v>180</v>
      </c>
      <c r="Z36" s="189"/>
      <c r="AA36" s="39">
        <v>0.88</v>
      </c>
      <c r="AB36" s="123">
        <v>0.02</v>
      </c>
      <c r="AC36" s="123">
        <v>0.76359999999999995</v>
      </c>
      <c r="AD36" s="123">
        <v>7.0000000000000007E-2</v>
      </c>
      <c r="AE36" s="123">
        <v>0.44180000000000003</v>
      </c>
      <c r="AF36" s="123">
        <v>3.32E-2</v>
      </c>
      <c r="AG36" s="123">
        <v>0.49769999999999998</v>
      </c>
      <c r="AH36" s="123">
        <v>1.7899999999999999E-2</v>
      </c>
    </row>
    <row r="37" spans="1:39" x14ac:dyDescent="0.25">
      <c r="A37" s="187" t="s">
        <v>121</v>
      </c>
      <c r="B37" s="152">
        <v>0.76398026315789402</v>
      </c>
      <c r="C37" s="152">
        <v>5.1531057373196701E-2</v>
      </c>
      <c r="D37" s="152">
        <v>0.74111842105263104</v>
      </c>
      <c r="E37" s="152">
        <v>4.2310071603885099E-2</v>
      </c>
      <c r="F37" s="152">
        <v>0.72437499999999999</v>
      </c>
      <c r="G37" s="152">
        <v>4.7546622291797701E-2</v>
      </c>
      <c r="H37" s="152">
        <v>0.77868421052631498</v>
      </c>
      <c r="I37" s="152">
        <v>3.0983093787521399E-2</v>
      </c>
      <c r="J37" s="188">
        <v>0.73129999999999995</v>
      </c>
      <c r="K37" s="189" t="s">
        <v>181</v>
      </c>
      <c r="M37" s="34" t="s">
        <v>134</v>
      </c>
      <c r="N37" s="34"/>
      <c r="O37" s="187" t="s">
        <v>121</v>
      </c>
      <c r="P37" s="152">
        <v>0.85665016816640804</v>
      </c>
      <c r="Q37" s="152">
        <v>1.94311344365517E-2</v>
      </c>
      <c r="R37" s="152">
        <v>0.83193790613330099</v>
      </c>
      <c r="S37" s="152">
        <v>1.32324221709255E-2</v>
      </c>
      <c r="T37" s="152">
        <v>0.79679636943377197</v>
      </c>
      <c r="U37" s="152">
        <v>1.0811735099609501E-2</v>
      </c>
      <c r="V37" s="152">
        <v>0.915795140783916</v>
      </c>
      <c r="W37" s="152">
        <v>9.8952984750492103E-3</v>
      </c>
      <c r="X37" s="188">
        <v>0.73129999999999995</v>
      </c>
      <c r="Y37" s="189" t="s">
        <v>181</v>
      </c>
      <c r="Z37" s="189"/>
      <c r="AA37" s="39">
        <v>118.89</v>
      </c>
      <c r="AB37" s="123">
        <v>8.73</v>
      </c>
      <c r="AC37" s="123">
        <v>50.116100000000003</v>
      </c>
      <c r="AD37" s="123">
        <v>2.0013999999999998</v>
      </c>
      <c r="AE37" s="123">
        <v>21.662400000000002</v>
      </c>
      <c r="AF37" s="123">
        <v>0.78990000000000005</v>
      </c>
      <c r="AG37" s="123">
        <v>8.8306000000000004</v>
      </c>
      <c r="AH37" s="123">
        <v>0.29349999999999998</v>
      </c>
    </row>
    <row r="38" spans="1:39" x14ac:dyDescent="0.25">
      <c r="A38" s="187" t="s">
        <v>122</v>
      </c>
      <c r="B38" s="152">
        <v>0.63373949579831901</v>
      </c>
      <c r="C38" s="152">
        <v>4.2477144460897898E-2</v>
      </c>
      <c r="D38" s="152">
        <v>0.63959383753501398</v>
      </c>
      <c r="E38" s="152">
        <v>5.4939678991811E-2</v>
      </c>
      <c r="F38" s="152">
        <v>0.64081232492997198</v>
      </c>
      <c r="G38" s="152">
        <v>6.8017849319368898E-2</v>
      </c>
      <c r="H38" s="152">
        <v>0.68910364145658198</v>
      </c>
      <c r="I38" s="152">
        <v>4.3037864327257598E-2</v>
      </c>
      <c r="J38" s="188">
        <v>0.69399999999999995</v>
      </c>
      <c r="K38" s="189" t="s">
        <v>182</v>
      </c>
      <c r="M38" s="34" t="s">
        <v>134</v>
      </c>
      <c r="N38" s="34"/>
      <c r="O38" s="187" t="s">
        <v>122</v>
      </c>
      <c r="P38" s="152">
        <v>0.775537781824578</v>
      </c>
      <c r="Q38" s="152">
        <v>3.9854045427245001E-2</v>
      </c>
      <c r="R38" s="152">
        <v>0.74546580166309595</v>
      </c>
      <c r="S38" s="152">
        <v>8.2680562375998003E-3</v>
      </c>
      <c r="T38" s="152">
        <v>0.72550881041315296</v>
      </c>
      <c r="U38" s="152">
        <v>1.7557308157465999E-2</v>
      </c>
      <c r="V38" s="152">
        <v>0.84397929233878599</v>
      </c>
      <c r="W38" s="152">
        <v>1.8392467300740501E-2</v>
      </c>
      <c r="X38" s="188">
        <v>0.69399999999999995</v>
      </c>
      <c r="Y38" s="189" t="s">
        <v>182</v>
      </c>
      <c r="Z38" s="189"/>
      <c r="AA38" s="39">
        <v>216.89</v>
      </c>
      <c r="AB38" s="123">
        <v>5.33</v>
      </c>
      <c r="AC38" s="123">
        <v>106.7144</v>
      </c>
      <c r="AD38" s="123">
        <v>3.1932</v>
      </c>
      <c r="AE38" s="123">
        <v>42.241</v>
      </c>
      <c r="AF38" s="123">
        <v>1.0736000000000001</v>
      </c>
      <c r="AG38" s="123">
        <v>13.4434</v>
      </c>
      <c r="AH38" s="123">
        <v>0.32119999999999999</v>
      </c>
    </row>
    <row r="39" spans="1:39" x14ac:dyDescent="0.25">
      <c r="A39" s="187" t="s">
        <v>123</v>
      </c>
      <c r="B39" s="152">
        <v>0.49696969696969601</v>
      </c>
      <c r="C39" s="152">
        <v>7.5426887687250296E-2</v>
      </c>
      <c r="D39" s="152">
        <v>0.64242424242424201</v>
      </c>
      <c r="E39" s="152">
        <v>3.6754354340727699E-2</v>
      </c>
      <c r="F39" s="152">
        <v>0.30505050505050502</v>
      </c>
      <c r="G39" s="152">
        <v>6.0572381214403802E-2</v>
      </c>
      <c r="H39" s="152">
        <v>0.63636363636363602</v>
      </c>
      <c r="I39" s="152">
        <v>6.9249036367687297E-2</v>
      </c>
      <c r="J39" s="188">
        <v>0.99070000000000003</v>
      </c>
      <c r="K39" s="189" t="s">
        <v>183</v>
      </c>
      <c r="M39" s="34" t="s">
        <v>134</v>
      </c>
      <c r="N39" s="34"/>
      <c r="O39" s="187" t="s">
        <v>123</v>
      </c>
      <c r="P39" s="152">
        <v>0.61750841750841701</v>
      </c>
      <c r="Q39" s="152">
        <v>8.97766548750763E-2</v>
      </c>
      <c r="R39" s="152">
        <v>0.77003367003366996</v>
      </c>
      <c r="S39" s="152">
        <v>2.1065533079802499E-2</v>
      </c>
      <c r="T39" s="152">
        <v>0.39416386083052701</v>
      </c>
      <c r="U39" s="152">
        <v>3.2608789759523901E-2</v>
      </c>
      <c r="V39" s="152">
        <v>0.78574635241301904</v>
      </c>
      <c r="W39" s="152">
        <v>3.4645248490116902E-2</v>
      </c>
      <c r="X39" s="188">
        <v>0.99070000000000003</v>
      </c>
      <c r="Y39" s="189" t="s">
        <v>183</v>
      </c>
      <c r="Z39" s="189"/>
      <c r="AA39" s="39">
        <v>194.4</v>
      </c>
      <c r="AB39" s="123">
        <v>6.04</v>
      </c>
      <c r="AC39" s="123">
        <v>88.706400000000002</v>
      </c>
      <c r="AD39" s="123">
        <v>1.8172999999999999</v>
      </c>
      <c r="AE39" s="123">
        <v>34.141500000000001</v>
      </c>
      <c r="AF39" s="123">
        <v>2.2071999999999998</v>
      </c>
      <c r="AG39" s="123">
        <v>12.1326</v>
      </c>
      <c r="AH39" s="123">
        <v>0.87680000000000002</v>
      </c>
    </row>
    <row r="40" spans="1:39" x14ac:dyDescent="0.25">
      <c r="A40" s="187" t="s">
        <v>124</v>
      </c>
      <c r="B40" s="152">
        <v>0.96045751633986898</v>
      </c>
      <c r="C40" s="152">
        <v>2.5916083520139601E-2</v>
      </c>
      <c r="D40" s="152">
        <v>0.92712418300653598</v>
      </c>
      <c r="E40" s="152">
        <v>0.10834750348478001</v>
      </c>
      <c r="F40" s="152">
        <v>0.94411764705882295</v>
      </c>
      <c r="G40" s="152">
        <v>4.3044314614511997E-2</v>
      </c>
      <c r="H40" s="152">
        <v>0.97745098039215605</v>
      </c>
      <c r="I40" s="152">
        <v>2.7631293887487501E-2</v>
      </c>
      <c r="J40" s="188">
        <v>0.95569999999999999</v>
      </c>
      <c r="K40" s="189" t="s">
        <v>165</v>
      </c>
      <c r="M40" s="34" t="s">
        <v>134</v>
      </c>
      <c r="N40" s="34"/>
      <c r="O40" s="187" t="s">
        <v>124</v>
      </c>
      <c r="P40" s="152">
        <v>1</v>
      </c>
      <c r="Q40" s="152">
        <v>0</v>
      </c>
      <c r="R40" s="152">
        <v>1</v>
      </c>
      <c r="S40" s="152">
        <v>0</v>
      </c>
      <c r="T40" s="152">
        <v>0.99875000000000003</v>
      </c>
      <c r="U40" s="152">
        <v>2.4999999999999901E-3</v>
      </c>
      <c r="V40" s="152">
        <v>1</v>
      </c>
      <c r="W40" s="152">
        <v>0</v>
      </c>
      <c r="X40" s="188">
        <v>0.95569999999999999</v>
      </c>
      <c r="Y40" s="189" t="s">
        <v>165</v>
      </c>
      <c r="Z40" s="189"/>
      <c r="AA40" s="39">
        <v>3.21</v>
      </c>
      <c r="AB40" s="123">
        <v>0.11</v>
      </c>
      <c r="AC40" s="123">
        <v>2.0552000000000001</v>
      </c>
      <c r="AD40" s="123">
        <v>0.13639999999999999</v>
      </c>
      <c r="AE40" s="123">
        <v>1.1737</v>
      </c>
      <c r="AF40" s="123">
        <v>0.18859999999999999</v>
      </c>
      <c r="AG40" s="123">
        <v>0.34460000000000002</v>
      </c>
      <c r="AH40" s="123">
        <v>4.8599999999999997E-2</v>
      </c>
    </row>
    <row r="41" spans="1:39" x14ac:dyDescent="0.25">
      <c r="A41" s="187" t="s">
        <v>125</v>
      </c>
      <c r="B41" s="152">
        <v>0.95997929606625199</v>
      </c>
      <c r="C41" s="152">
        <v>3.1799119203202102E-2</v>
      </c>
      <c r="D41" s="152">
        <v>0.96424430641821901</v>
      </c>
      <c r="E41" s="152">
        <v>1.71855246613579E-2</v>
      </c>
      <c r="F41" s="152">
        <v>0.96997929606625199</v>
      </c>
      <c r="G41" s="152">
        <v>2.06369516901144E-2</v>
      </c>
      <c r="H41" s="152">
        <v>0.93132505175983404</v>
      </c>
      <c r="I41" s="152">
        <v>2.8440310356370398E-2</v>
      </c>
      <c r="J41" s="188">
        <v>0.95689999999999997</v>
      </c>
      <c r="K41" s="189" t="s">
        <v>184</v>
      </c>
      <c r="M41" s="34" t="s">
        <v>134</v>
      </c>
      <c r="N41" s="34"/>
      <c r="O41" s="187" t="s">
        <v>125</v>
      </c>
      <c r="P41" s="152">
        <v>0.98776036540742396</v>
      </c>
      <c r="Q41" s="152">
        <v>4.0248810410629804E-3</v>
      </c>
      <c r="R41" s="152">
        <v>0.98839629545511798</v>
      </c>
      <c r="S41" s="152">
        <v>1.01579342019645E-3</v>
      </c>
      <c r="T41" s="152">
        <v>0.98410477704595301</v>
      </c>
      <c r="U41" s="152">
        <v>2.2440839721702701E-3</v>
      </c>
      <c r="V41" s="152">
        <v>0.99666187195598899</v>
      </c>
      <c r="W41" s="152">
        <v>1.49989227987165E-3</v>
      </c>
      <c r="X41" s="188">
        <v>0.95689999999999997</v>
      </c>
      <c r="Y41" s="189" t="s">
        <v>184</v>
      </c>
      <c r="Z41" s="189"/>
      <c r="AA41" s="39">
        <v>52.89</v>
      </c>
      <c r="AB41" s="123">
        <v>4.6399999999999997</v>
      </c>
      <c r="AC41" s="123">
        <v>22.524000000000001</v>
      </c>
      <c r="AD41" s="123">
        <v>0.1865</v>
      </c>
      <c r="AE41" s="123">
        <v>9.2523999999999997</v>
      </c>
      <c r="AF41" s="123">
        <v>0.39360000000000001</v>
      </c>
      <c r="AG41" s="123">
        <v>3.9106000000000001</v>
      </c>
      <c r="AH41" s="123">
        <v>1.0891</v>
      </c>
    </row>
    <row r="42" spans="1:39" x14ac:dyDescent="0.25">
      <c r="A42" s="187" t="s">
        <v>126</v>
      </c>
      <c r="B42" s="152">
        <v>0.57548068202430602</v>
      </c>
      <c r="C42" s="152">
        <v>2.5031646624918701E-2</v>
      </c>
      <c r="D42" s="152">
        <v>0.57145837112279996</v>
      </c>
      <c r="E42" s="152">
        <v>1.8614954067752199E-2</v>
      </c>
      <c r="F42" s="152">
        <v>0.56205332849628098</v>
      </c>
      <c r="G42" s="152">
        <v>3.1186130076356199E-2</v>
      </c>
      <c r="H42" s="152">
        <v>0.56471521857427898</v>
      </c>
      <c r="I42" s="152">
        <v>2.5318162530957301E-2</v>
      </c>
      <c r="J42" s="188">
        <v>0.50780000000000003</v>
      </c>
      <c r="K42" s="189" t="s">
        <v>185</v>
      </c>
      <c r="M42" s="34" t="s">
        <v>134</v>
      </c>
      <c r="N42" s="34"/>
      <c r="O42" s="187" t="s">
        <v>126</v>
      </c>
      <c r="P42" s="152">
        <v>0.657606248177801</v>
      </c>
      <c r="Q42" s="152">
        <v>2.23350105099685E-2</v>
      </c>
      <c r="R42" s="152">
        <v>0.65528712238444398</v>
      </c>
      <c r="S42" s="152">
        <v>4.4711160273826602E-3</v>
      </c>
      <c r="T42" s="152">
        <v>0.62496164973423896</v>
      </c>
      <c r="U42" s="152">
        <v>8.7802858811667703E-3</v>
      </c>
      <c r="V42" s="152">
        <v>0.68486022337347696</v>
      </c>
      <c r="W42" s="152">
        <v>1.0529313650406101E-2</v>
      </c>
      <c r="X42" s="188">
        <v>0.50780000000000003</v>
      </c>
      <c r="Y42" s="189" t="s">
        <v>185</v>
      </c>
      <c r="Z42" s="189"/>
      <c r="AA42" s="39">
        <v>331.17</v>
      </c>
      <c r="AB42" s="123">
        <v>38.340000000000003</v>
      </c>
      <c r="AC42" s="123">
        <v>136.70679999999999</v>
      </c>
      <c r="AD42" s="123">
        <v>7.5772000000000004</v>
      </c>
      <c r="AE42" s="123">
        <v>60.520400000000002</v>
      </c>
      <c r="AF42" s="123">
        <v>5.9790999999999999</v>
      </c>
      <c r="AG42" s="123">
        <v>19.898900000000001</v>
      </c>
      <c r="AH42" s="123">
        <v>0.64900000000000002</v>
      </c>
    </row>
    <row r="43" spans="1:39" x14ac:dyDescent="0.25">
      <c r="A43" s="187" t="s">
        <v>127</v>
      </c>
      <c r="B43" s="152">
        <v>0.95833333333333304</v>
      </c>
      <c r="C43" s="152">
        <v>6.8819409406875198E-2</v>
      </c>
      <c r="D43" s="152">
        <v>0.95833333333333304</v>
      </c>
      <c r="E43" s="152">
        <v>6.8819409406875198E-2</v>
      </c>
      <c r="F43" s="152">
        <v>0.94916666666666605</v>
      </c>
      <c r="G43" s="152">
        <v>6.8358735116052699E-2</v>
      </c>
      <c r="H43" s="152">
        <v>0.91166666666666596</v>
      </c>
      <c r="I43" s="152">
        <v>0.102211654043079</v>
      </c>
      <c r="J43" s="188">
        <v>0.92079999999999995</v>
      </c>
      <c r="K43" s="189" t="s">
        <v>186</v>
      </c>
      <c r="M43" s="34" t="s">
        <v>134</v>
      </c>
      <c r="N43" s="34"/>
      <c r="O43" s="187" t="s">
        <v>127</v>
      </c>
      <c r="P43" s="152">
        <v>0.97914778389406698</v>
      </c>
      <c r="Q43" s="152">
        <v>5.8072315948286598E-3</v>
      </c>
      <c r="R43" s="152">
        <v>0.98467973362484396</v>
      </c>
      <c r="S43" s="152">
        <v>5.1018974398027699E-3</v>
      </c>
      <c r="T43" s="152">
        <v>0.99454000923933294</v>
      </c>
      <c r="U43" s="152">
        <v>5.4614843343264901E-3</v>
      </c>
      <c r="V43" s="152">
        <v>0.99012803668097604</v>
      </c>
      <c r="W43" s="152">
        <v>7.5927295894229101E-3</v>
      </c>
      <c r="X43" s="188">
        <v>0.92079999999999995</v>
      </c>
      <c r="Y43" s="189" t="s">
        <v>186</v>
      </c>
      <c r="Z43" s="189"/>
      <c r="AA43" s="39">
        <v>2.4300000000000002</v>
      </c>
      <c r="AB43" s="123">
        <v>0.21</v>
      </c>
      <c r="AC43" s="123">
        <v>1.6207</v>
      </c>
      <c r="AD43" s="123">
        <v>0.1125</v>
      </c>
      <c r="AE43" s="123">
        <v>1.1994</v>
      </c>
      <c r="AF43" s="123">
        <v>0.23549999999999999</v>
      </c>
      <c r="AG43" s="123">
        <v>0.64300000000000002</v>
      </c>
      <c r="AH43" s="123">
        <v>0.16200000000000001</v>
      </c>
    </row>
    <row r="44" spans="1:39" x14ac:dyDescent="0.25">
      <c r="B44" s="152"/>
      <c r="C44" s="152"/>
      <c r="D44" s="152"/>
      <c r="E44" s="152"/>
      <c r="F44" s="152"/>
      <c r="G44" s="152"/>
      <c r="H44" s="152"/>
      <c r="I44" s="152"/>
      <c r="J44" s="190"/>
      <c r="K44" s="191"/>
      <c r="M44" s="34" t="s">
        <v>134</v>
      </c>
      <c r="N44" s="34"/>
      <c r="O44" s="183"/>
      <c r="P44" s="152"/>
      <c r="Q44" s="152"/>
      <c r="R44" s="152"/>
      <c r="S44" s="152"/>
      <c r="T44" s="152"/>
      <c r="U44" s="152"/>
      <c r="V44" s="152"/>
      <c r="W44" s="152"/>
      <c r="X44" s="190"/>
      <c r="Y44" s="191"/>
      <c r="Z44" s="191"/>
      <c r="AA44" s="123"/>
      <c r="AB44" s="123"/>
      <c r="AC44" s="123"/>
      <c r="AD44" s="123"/>
      <c r="AE44" s="123"/>
      <c r="AF44" s="123"/>
      <c r="AG44" s="123"/>
      <c r="AH44" s="123"/>
    </row>
    <row r="45" spans="1:39" x14ac:dyDescent="0.25">
      <c r="A45" s="34" t="s">
        <v>0</v>
      </c>
      <c r="B45" s="152">
        <f t="shared" ref="B45:C45" si="0">SUM(B4:B43)/COUNT(B4:B43)</f>
        <v>0.75405851014275393</v>
      </c>
      <c r="C45" s="152">
        <f t="shared" si="0"/>
        <v>6.1161365246816798E-2</v>
      </c>
      <c r="D45" s="152">
        <f t="shared" ref="D45:K45" si="1">SUM(D4:D43)/COUNT(D4:D43)</f>
        <v>0.76148089999982171</v>
      </c>
      <c r="E45" s="152">
        <f t="shared" si="1"/>
        <v>6.3446065626315135E-2</v>
      </c>
      <c r="F45" s="152">
        <f t="shared" si="1"/>
        <v>0.74138841862860594</v>
      </c>
      <c r="G45" s="152">
        <f t="shared" si="1"/>
        <v>6.0560310213800483E-2</v>
      </c>
      <c r="H45" s="152">
        <f t="shared" si="1"/>
        <v>0.75493607222490056</v>
      </c>
      <c r="I45" s="152">
        <f t="shared" si="1"/>
        <v>6.1500658608239958E-2</v>
      </c>
      <c r="J45" s="35">
        <f t="shared" si="1"/>
        <v>0.73686275000000001</v>
      </c>
      <c r="K45" s="35">
        <f t="shared" si="1"/>
        <v>8.7499999999999991E-3</v>
      </c>
      <c r="M45" s="34" t="s">
        <v>134</v>
      </c>
      <c r="N45" s="34"/>
      <c r="O45" s="34" t="s">
        <v>0</v>
      </c>
      <c r="P45" s="152">
        <f t="shared" ref="P45:Q45" si="2">SUM(P4:P43)/COUNT(P4:P43)</f>
        <v>0.84013566473018531</v>
      </c>
      <c r="Q45" s="152">
        <f t="shared" si="2"/>
        <v>1.6499963025515638E-2</v>
      </c>
      <c r="R45" s="35">
        <f t="shared" ref="R45:AH45" si="3">SUM(R4:R43)/COUNT(R4:R43)</f>
        <v>0.84802503524553696</v>
      </c>
      <c r="S45" s="35">
        <f t="shared" si="3"/>
        <v>9.1673957112523418E-3</v>
      </c>
      <c r="T45" s="35">
        <f t="shared" si="3"/>
        <v>0.81465057270401342</v>
      </c>
      <c r="U45" s="35">
        <f t="shared" si="3"/>
        <v>1.5621084874180267E-2</v>
      </c>
      <c r="V45" s="35">
        <f t="shared" si="3"/>
        <v>0.87329690377050251</v>
      </c>
      <c r="W45" s="35">
        <f t="shared" si="3"/>
        <v>1.0967423925261547E-2</v>
      </c>
      <c r="X45" s="35">
        <f t="shared" si="3"/>
        <v>0.73686275000000001</v>
      </c>
      <c r="Y45" s="35">
        <f t="shared" si="3"/>
        <v>8.7499999999999991E-3</v>
      </c>
      <c r="Z45" s="35"/>
      <c r="AA45" s="123">
        <f t="shared" si="3"/>
        <v>83.628</v>
      </c>
      <c r="AB45" s="123">
        <f t="shared" si="3"/>
        <v>4.1207500000000001</v>
      </c>
      <c r="AC45" s="123">
        <f t="shared" si="3"/>
        <v>38.888075000000001</v>
      </c>
      <c r="AD45" s="123">
        <f t="shared" si="3"/>
        <v>1.3118749999999997</v>
      </c>
      <c r="AE45" s="123">
        <f t="shared" si="3"/>
        <v>19.631922499999998</v>
      </c>
      <c r="AF45" s="123">
        <f t="shared" si="3"/>
        <v>0.80215499999999995</v>
      </c>
      <c r="AG45" s="123">
        <f t="shared" si="3"/>
        <v>6.2492049999999999</v>
      </c>
      <c r="AH45" s="123">
        <f t="shared" si="3"/>
        <v>0.38871</v>
      </c>
    </row>
    <row r="46" spans="1:39" x14ac:dyDescent="0.25">
      <c r="B46" s="152"/>
      <c r="C46" s="152"/>
      <c r="D46" s="152"/>
      <c r="E46" s="152"/>
      <c r="F46" s="152"/>
      <c r="G46" s="152"/>
      <c r="H46" s="152"/>
      <c r="I46" s="152"/>
      <c r="J46" s="35"/>
      <c r="K46" s="35"/>
      <c r="M46" s="34" t="s">
        <v>134</v>
      </c>
      <c r="N46" s="34"/>
      <c r="P46" s="152"/>
      <c r="Q46" s="152"/>
      <c r="R46" s="152"/>
      <c r="S46" s="152"/>
      <c r="T46" s="152"/>
      <c r="U46" s="152"/>
      <c r="V46" s="152"/>
      <c r="W46" s="152"/>
      <c r="X46" s="188"/>
      <c r="Y46" s="192"/>
      <c r="Z46" s="192"/>
      <c r="AL46" s="39" t="s">
        <v>245</v>
      </c>
    </row>
    <row r="47" spans="1:39" x14ac:dyDescent="0.25">
      <c r="B47" s="152"/>
      <c r="C47" s="152"/>
      <c r="D47" s="152"/>
      <c r="E47" s="152"/>
      <c r="F47" s="152"/>
      <c r="G47" s="152"/>
      <c r="H47" s="152"/>
      <c r="I47" s="152"/>
      <c r="J47" s="191"/>
      <c r="K47" s="35"/>
      <c r="M47" s="34" t="s">
        <v>134</v>
      </c>
      <c r="N47" s="34"/>
      <c r="P47" s="152"/>
      <c r="Q47" s="152"/>
      <c r="R47" s="152"/>
      <c r="S47" s="152"/>
      <c r="T47" s="152"/>
      <c r="U47" s="152"/>
      <c r="V47" s="152"/>
      <c r="W47" s="152"/>
      <c r="X47" s="188"/>
      <c r="Y47" s="192"/>
      <c r="Z47" s="192"/>
      <c r="AC47" s="34" t="s">
        <v>86</v>
      </c>
      <c r="AL47" s="39" t="s">
        <v>243</v>
      </c>
      <c r="AM47" s="39" t="s">
        <v>244</v>
      </c>
    </row>
    <row r="48" spans="1:39" x14ac:dyDescent="0.25">
      <c r="A48" s="187" t="s">
        <v>70</v>
      </c>
      <c r="B48" s="152"/>
      <c r="C48" s="152"/>
      <c r="D48" s="152" t="s">
        <v>51</v>
      </c>
      <c r="E48" s="152"/>
      <c r="F48" s="152" t="s">
        <v>50</v>
      </c>
      <c r="G48" s="152"/>
      <c r="H48" s="152" t="s">
        <v>237</v>
      </c>
      <c r="I48" s="152"/>
      <c r="J48" s="193" t="s">
        <v>43</v>
      </c>
      <c r="K48" s="193" t="s">
        <v>41</v>
      </c>
      <c r="M48" s="34" t="s">
        <v>134</v>
      </c>
      <c r="N48" s="34"/>
      <c r="O48" s="187" t="s">
        <v>74</v>
      </c>
      <c r="P48" s="152"/>
      <c r="Q48" s="152"/>
      <c r="R48" s="152" t="s">
        <v>142</v>
      </c>
      <c r="S48" s="152"/>
      <c r="T48" s="152" t="s">
        <v>143</v>
      </c>
      <c r="U48" s="152"/>
      <c r="V48" s="152" t="s">
        <v>237</v>
      </c>
      <c r="W48" s="152"/>
      <c r="X48" s="190" t="s">
        <v>152</v>
      </c>
      <c r="Y48" s="192"/>
      <c r="Z48" s="192"/>
      <c r="AC48" s="39" t="s">
        <v>51</v>
      </c>
      <c r="AE48" s="39" t="s">
        <v>50</v>
      </c>
      <c r="AG48" s="39" t="s">
        <v>237</v>
      </c>
      <c r="AJ48" s="39" t="s">
        <v>140</v>
      </c>
      <c r="AK48" s="39" t="s">
        <v>142</v>
      </c>
      <c r="AL48" s="39">
        <v>2</v>
      </c>
      <c r="AM48" s="194" t="s">
        <v>145</v>
      </c>
    </row>
    <row r="49" spans="1:39" x14ac:dyDescent="0.25">
      <c r="A49" s="187" t="s">
        <v>58</v>
      </c>
      <c r="B49" s="152"/>
      <c r="C49" s="152"/>
      <c r="D49" s="152">
        <v>0.2712</v>
      </c>
      <c r="E49" s="152">
        <v>1.38E-2</v>
      </c>
      <c r="F49" s="152">
        <v>0.25609999999999999</v>
      </c>
      <c r="G49" s="152">
        <v>8.2000000000000007E-3</v>
      </c>
      <c r="H49" s="152">
        <v>0.26689041111608303</v>
      </c>
      <c r="I49" s="152">
        <v>1.7256321964827001E-2</v>
      </c>
      <c r="J49" s="188">
        <v>0.19869999999999999</v>
      </c>
      <c r="K49" s="188">
        <v>3.3E-3</v>
      </c>
      <c r="M49" s="34" t="s">
        <v>134</v>
      </c>
      <c r="N49" s="34"/>
      <c r="O49" s="187" t="s">
        <v>58</v>
      </c>
      <c r="P49" s="152"/>
      <c r="Q49" s="152"/>
      <c r="R49" s="152">
        <v>0.3145</v>
      </c>
      <c r="S49" s="152">
        <v>4.1000000000000003E-3</v>
      </c>
      <c r="T49" s="152">
        <v>0.2873</v>
      </c>
      <c r="U49" s="152">
        <v>5.3E-3</v>
      </c>
      <c r="V49" s="152">
        <v>0.35779718823761802</v>
      </c>
      <c r="W49" s="152">
        <v>7.3458440472186498E-3</v>
      </c>
      <c r="X49" s="188">
        <v>0.19869999999999999</v>
      </c>
      <c r="Y49" s="188">
        <v>3.3E-3</v>
      </c>
      <c r="Z49" s="188"/>
      <c r="AA49" s="123"/>
      <c r="AB49" s="123"/>
      <c r="AC49" s="123">
        <v>1332.0730000000001</v>
      </c>
      <c r="AD49" s="123">
        <v>11.6252</v>
      </c>
      <c r="AE49" s="123">
        <v>1322.4799</v>
      </c>
      <c r="AF49" s="123">
        <v>42.039099999999998</v>
      </c>
      <c r="AG49" s="123">
        <v>282.15600000000001</v>
      </c>
      <c r="AH49" s="123">
        <v>28.547499999999999</v>
      </c>
      <c r="AK49" s="39" t="s">
        <v>237</v>
      </c>
      <c r="AL49" s="39">
        <v>2.4750000000000001</v>
      </c>
      <c r="AM49" s="39">
        <v>9.9900000000000003E-2</v>
      </c>
    </row>
    <row r="50" spans="1:39" x14ac:dyDescent="0.25">
      <c r="A50" s="187" t="s">
        <v>60</v>
      </c>
      <c r="B50" s="152"/>
      <c r="C50" s="152"/>
      <c r="D50" s="152">
        <v>0.89449999999999996</v>
      </c>
      <c r="E50" s="152">
        <v>7.4999999999999997E-3</v>
      </c>
      <c r="F50" s="152">
        <v>0.8921</v>
      </c>
      <c r="G50" s="152">
        <v>9.7000000000000003E-3</v>
      </c>
      <c r="H50" s="152">
        <v>0.88999999999999901</v>
      </c>
      <c r="I50" s="152">
        <v>9.9141921927695404E-3</v>
      </c>
      <c r="J50" s="188">
        <v>0.87109999999999999</v>
      </c>
      <c r="K50" s="188">
        <v>2.0999999999999999E-3</v>
      </c>
      <c r="M50" s="34" t="s">
        <v>134</v>
      </c>
      <c r="N50" s="34"/>
      <c r="O50" s="187" t="s">
        <v>60</v>
      </c>
      <c r="P50" s="152"/>
      <c r="Q50" s="152"/>
      <c r="R50" s="152">
        <v>0.90339999999999998</v>
      </c>
      <c r="S50" s="152">
        <v>1.1999999999999999E-3</v>
      </c>
      <c r="T50" s="152">
        <v>0.90090000000000003</v>
      </c>
      <c r="U50" s="152">
        <v>3.7000000000000002E-3</v>
      </c>
      <c r="V50" s="152">
        <v>0.93427672955974805</v>
      </c>
      <c r="W50" s="152">
        <v>2.3160637691783501E-3</v>
      </c>
      <c r="X50" s="188">
        <v>0.87109999999999999</v>
      </c>
      <c r="Y50" s="188">
        <v>2.0999999999999999E-3</v>
      </c>
      <c r="Z50" s="188"/>
      <c r="AA50" s="123"/>
      <c r="AB50" s="123"/>
      <c r="AC50" s="123">
        <v>348.9785</v>
      </c>
      <c r="AD50" s="123">
        <v>24.783899999999999</v>
      </c>
      <c r="AE50" s="123">
        <v>340.43060000000003</v>
      </c>
      <c r="AF50" s="123">
        <v>0.63670000000000004</v>
      </c>
      <c r="AG50" s="123">
        <v>156.7612</v>
      </c>
      <c r="AH50" s="123">
        <v>20.374600000000001</v>
      </c>
      <c r="AK50" s="39" t="s">
        <v>143</v>
      </c>
      <c r="AL50" s="39">
        <v>2.5</v>
      </c>
      <c r="AM50" s="39">
        <v>8.3199999999999996E-2</v>
      </c>
    </row>
    <row r="51" spans="1:39" x14ac:dyDescent="0.25">
      <c r="A51" s="187" t="s">
        <v>57</v>
      </c>
      <c r="B51" s="152"/>
      <c r="C51" s="152"/>
      <c r="D51" s="152">
        <v>0.90739999999999998</v>
      </c>
      <c r="E51" s="152">
        <v>1.78E-2</v>
      </c>
      <c r="F51" s="152">
        <v>0.84509999999999996</v>
      </c>
      <c r="G51" s="152">
        <v>2.2499999999999999E-2</v>
      </c>
      <c r="H51" s="152">
        <v>0.93617554858934104</v>
      </c>
      <c r="I51" s="152">
        <v>9.8774074563811702E-3</v>
      </c>
      <c r="J51" s="188">
        <v>0.84450000000000003</v>
      </c>
      <c r="K51" s="188">
        <v>2.7000000000000001E-3</v>
      </c>
      <c r="M51" s="34" t="s">
        <v>134</v>
      </c>
      <c r="N51" s="34"/>
      <c r="O51" s="187" t="s">
        <v>57</v>
      </c>
      <c r="P51" s="152"/>
      <c r="Q51" s="152"/>
      <c r="R51" s="152">
        <v>0.94179999999999997</v>
      </c>
      <c r="S51" s="152">
        <v>1.2E-2</v>
      </c>
      <c r="T51" s="152">
        <v>0.87250000000000005</v>
      </c>
      <c r="U51" s="152">
        <v>1.8599999999999998E-2</v>
      </c>
      <c r="V51" s="152">
        <v>0.98160904453961495</v>
      </c>
      <c r="W51" s="152">
        <v>3.7553192429562502E-3</v>
      </c>
      <c r="X51" s="188">
        <v>0.84450000000000003</v>
      </c>
      <c r="Y51" s="188">
        <v>2.7000000000000001E-3</v>
      </c>
      <c r="Z51" s="188"/>
      <c r="AA51" s="123"/>
      <c r="AB51" s="123"/>
      <c r="AC51" s="123">
        <v>8414.6615999999995</v>
      </c>
      <c r="AD51" s="123">
        <v>38.161799999999999</v>
      </c>
      <c r="AE51" s="123">
        <v>8601.8407000000007</v>
      </c>
      <c r="AF51" s="123">
        <v>39.476900000000001</v>
      </c>
      <c r="AG51" s="123">
        <v>902.19860000000006</v>
      </c>
      <c r="AH51" s="123">
        <v>147.12979999999999</v>
      </c>
      <c r="AK51" s="39" t="s">
        <v>187</v>
      </c>
      <c r="AL51" s="39">
        <v>3.0249999999999999</v>
      </c>
      <c r="AM51" s="39">
        <v>4.0000000000000002E-4</v>
      </c>
    </row>
    <row r="52" spans="1:39" x14ac:dyDescent="0.25">
      <c r="A52" s="187" t="s">
        <v>67</v>
      </c>
      <c r="B52" s="152"/>
      <c r="C52" s="152"/>
      <c r="D52" s="152">
        <v>0.84260000000000002</v>
      </c>
      <c r="E52" s="152">
        <v>6.6E-3</v>
      </c>
      <c r="F52" s="152">
        <v>0.8347</v>
      </c>
      <c r="G52" s="152">
        <v>7.1999999999999998E-3</v>
      </c>
      <c r="H52" s="152">
        <v>0.84200841219768596</v>
      </c>
      <c r="I52" s="152">
        <v>8.4392637658103706E-3</v>
      </c>
      <c r="J52" s="188">
        <v>0.80689999999999995</v>
      </c>
      <c r="K52" s="188">
        <v>1.8E-3</v>
      </c>
      <c r="M52" s="34" t="s">
        <v>134</v>
      </c>
      <c r="N52" s="34"/>
      <c r="O52" s="187" t="s">
        <v>67</v>
      </c>
      <c r="P52" s="152"/>
      <c r="Q52" s="152"/>
      <c r="R52" s="152">
        <v>0.87080000000000002</v>
      </c>
      <c r="S52" s="152">
        <v>6.1000000000000004E-3</v>
      </c>
      <c r="T52" s="152">
        <v>0.84740000000000004</v>
      </c>
      <c r="U52" s="152">
        <v>3.2000000000000002E-3</v>
      </c>
      <c r="V52" s="152">
        <v>0.90216730926510103</v>
      </c>
      <c r="W52" s="152">
        <v>2.5868112112939498E-3</v>
      </c>
      <c r="X52" s="188">
        <v>0.80689999999999995</v>
      </c>
      <c r="Y52" s="188">
        <v>1.8E-3</v>
      </c>
      <c r="Z52" s="188"/>
      <c r="AA52" s="123"/>
      <c r="AB52" s="123"/>
      <c r="AC52" s="123">
        <v>156560.0943</v>
      </c>
      <c r="AD52" s="123">
        <v>357.62009999999998</v>
      </c>
      <c r="AE52" s="123">
        <v>156052.72219999999</v>
      </c>
      <c r="AF52" s="123">
        <v>1350.9675999999999</v>
      </c>
      <c r="AG52" s="123">
        <v>28504.329900000001</v>
      </c>
      <c r="AH52" s="123">
        <v>2235.1071999999999</v>
      </c>
    </row>
    <row r="53" spans="1:39" x14ac:dyDescent="0.25">
      <c r="A53" s="187" t="s">
        <v>68</v>
      </c>
      <c r="B53" s="152"/>
      <c r="C53" s="152"/>
      <c r="D53" s="152">
        <v>0.77180000000000004</v>
      </c>
      <c r="E53" s="152">
        <v>2.3199999999999998E-2</v>
      </c>
      <c r="F53" s="152">
        <v>0.63980000000000004</v>
      </c>
      <c r="G53" s="152">
        <v>1.61E-2</v>
      </c>
      <c r="H53" s="152">
        <v>0.88541666666666596</v>
      </c>
      <c r="I53" s="152">
        <v>4.7721129926130397E-3</v>
      </c>
      <c r="J53" s="188">
        <v>0.82479999999999998</v>
      </c>
      <c r="K53" s="188">
        <v>2.0999999999999999E-3</v>
      </c>
      <c r="M53" s="34" t="s">
        <v>134</v>
      </c>
      <c r="N53" s="34"/>
      <c r="O53" s="187" t="s">
        <v>68</v>
      </c>
      <c r="P53" s="152"/>
      <c r="Q53" s="152"/>
      <c r="R53" s="152">
        <v>0.80769999999999997</v>
      </c>
      <c r="S53" s="152">
        <v>2.2800000000000001E-2</v>
      </c>
      <c r="T53" s="152">
        <v>0.67030000000000001</v>
      </c>
      <c r="U53" s="152">
        <v>1.3599999999999999E-2</v>
      </c>
      <c r="V53" s="152">
        <v>0.94619341563785997</v>
      </c>
      <c r="W53" s="152">
        <v>2.1088443805458001E-3</v>
      </c>
      <c r="X53" s="188">
        <v>0.82479999999999998</v>
      </c>
      <c r="Y53" s="188">
        <v>2.0999999999999999E-3</v>
      </c>
      <c r="Z53" s="188"/>
      <c r="AA53" s="123"/>
      <c r="AB53" s="123"/>
      <c r="AC53" s="123">
        <v>35573.390700000004</v>
      </c>
      <c r="AD53" s="123">
        <v>843.11099999999999</v>
      </c>
      <c r="AE53" s="123">
        <v>35310.419600000001</v>
      </c>
      <c r="AF53" s="123">
        <v>127.041</v>
      </c>
      <c r="AG53" s="123">
        <v>8519.18</v>
      </c>
      <c r="AH53" s="123">
        <v>570.10199999999998</v>
      </c>
      <c r="AI53" s="183"/>
      <c r="AJ53" s="39" t="s">
        <v>139</v>
      </c>
      <c r="AK53" s="39" t="s">
        <v>142</v>
      </c>
      <c r="AL53" s="39">
        <v>1.9412</v>
      </c>
    </row>
    <row r="54" spans="1:39" ht="19.5" customHeight="1" x14ac:dyDescent="0.25">
      <c r="A54" s="187" t="s">
        <v>61</v>
      </c>
      <c r="B54" s="152"/>
      <c r="C54" s="152"/>
      <c r="D54" s="152">
        <v>0.95209999999999995</v>
      </c>
      <c r="E54" s="152">
        <v>6.4000000000000003E-3</v>
      </c>
      <c r="F54" s="152">
        <v>0.94130000000000003</v>
      </c>
      <c r="G54" s="152">
        <v>7.6E-3</v>
      </c>
      <c r="H54" s="152">
        <v>0.95559455023419004</v>
      </c>
      <c r="I54" s="152">
        <v>6.0434880124856797E-3</v>
      </c>
      <c r="J54" s="188">
        <v>0.95650000000000002</v>
      </c>
      <c r="K54" s="188">
        <v>1.6000000000000001E-3</v>
      </c>
      <c r="M54" s="34" t="s">
        <v>134</v>
      </c>
      <c r="N54" s="34"/>
      <c r="O54" s="187" t="s">
        <v>61</v>
      </c>
      <c r="P54" s="152"/>
      <c r="Q54" s="152"/>
      <c r="R54" s="152">
        <v>0.96340000000000003</v>
      </c>
      <c r="S54" s="152">
        <v>2.5000000000000001E-3</v>
      </c>
      <c r="T54" s="152">
        <v>0.95020000000000004</v>
      </c>
      <c r="U54" s="152">
        <v>3.0000000000000001E-3</v>
      </c>
      <c r="V54" s="152">
        <v>0.96862816331074897</v>
      </c>
      <c r="W54" s="152">
        <v>1.8482348295284299E-3</v>
      </c>
      <c r="X54" s="188">
        <v>0.95650000000000002</v>
      </c>
      <c r="Y54" s="188">
        <v>1.6000000000000001E-3</v>
      </c>
      <c r="Z54" s="188"/>
      <c r="AA54" s="123"/>
      <c r="AB54" s="123"/>
      <c r="AC54" s="123">
        <v>3896.7927</v>
      </c>
      <c r="AD54" s="123">
        <v>20.605499999999999</v>
      </c>
      <c r="AE54" s="123">
        <v>3863.8058999999998</v>
      </c>
      <c r="AF54" s="123">
        <v>43.429900000000004</v>
      </c>
      <c r="AG54" s="123">
        <v>860.77449999999999</v>
      </c>
      <c r="AH54" s="123">
        <v>35.615000000000002</v>
      </c>
      <c r="AK54" s="39" t="s">
        <v>237</v>
      </c>
      <c r="AL54" s="39">
        <v>2.0588000000000002</v>
      </c>
      <c r="AM54" s="39">
        <v>0.79049999999999998</v>
      </c>
    </row>
    <row r="55" spans="1:39" ht="15" customHeight="1" x14ac:dyDescent="0.25">
      <c r="A55" s="187" t="s">
        <v>66</v>
      </c>
      <c r="B55" s="152"/>
      <c r="C55" s="152"/>
      <c r="D55" s="152">
        <v>0.98509999999999998</v>
      </c>
      <c r="E55" s="152">
        <v>4.7000000000000002E-3</v>
      </c>
      <c r="F55" s="152">
        <v>0.96640000000000004</v>
      </c>
      <c r="G55" s="152">
        <v>6.3E-3</v>
      </c>
      <c r="H55" s="152">
        <v>0.97752995937617604</v>
      </c>
      <c r="I55" s="152">
        <v>3.7015164966593202E-3</v>
      </c>
      <c r="J55" s="188">
        <v>0.99370000000000003</v>
      </c>
      <c r="K55" s="188">
        <v>4.0000000000000002E-4</v>
      </c>
      <c r="M55" s="34" t="s">
        <v>134</v>
      </c>
      <c r="N55" s="34"/>
      <c r="O55" s="187" t="s">
        <v>66</v>
      </c>
      <c r="P55" s="152"/>
      <c r="Q55" s="152"/>
      <c r="R55" s="152">
        <v>0.99450000000000005</v>
      </c>
      <c r="S55" s="152">
        <v>1E-3</v>
      </c>
      <c r="T55" s="152">
        <v>0.97929999999999995</v>
      </c>
      <c r="U55" s="152">
        <v>3.3999999999999998E-3</v>
      </c>
      <c r="V55" s="152">
        <v>0.99887797102248299</v>
      </c>
      <c r="W55" s="152">
        <v>2.04436861691273E-4</v>
      </c>
      <c r="X55" s="188">
        <v>0.99370000000000003</v>
      </c>
      <c r="Y55" s="188">
        <v>4.0000000000000002E-4</v>
      </c>
      <c r="Z55" s="188"/>
      <c r="AA55" s="123"/>
      <c r="AB55" s="123"/>
      <c r="AC55" s="123">
        <v>67176.727299999999</v>
      </c>
      <c r="AD55" s="123">
        <v>330.9742</v>
      </c>
      <c r="AE55" s="123">
        <v>67428.300499999998</v>
      </c>
      <c r="AF55" s="123">
        <v>233.18270000000001</v>
      </c>
      <c r="AG55" s="123">
        <v>11842.9997</v>
      </c>
      <c r="AH55" s="123">
        <v>246.6927</v>
      </c>
      <c r="AK55" s="39" t="s">
        <v>187</v>
      </c>
      <c r="AL55" s="39">
        <v>2.7547000000000001</v>
      </c>
      <c r="AM55" s="39">
        <v>6.2899999999999998E-2</v>
      </c>
    </row>
    <row r="56" spans="1:39" x14ac:dyDescent="0.25">
      <c r="A56" s="187" t="s">
        <v>69</v>
      </c>
      <c r="B56" s="152"/>
      <c r="C56" s="152"/>
      <c r="D56" s="152">
        <v>0.84089999999999998</v>
      </c>
      <c r="E56" s="152">
        <v>1.7500000000000002E-2</v>
      </c>
      <c r="F56" s="152">
        <v>0.82509999999999994</v>
      </c>
      <c r="G56" s="152">
        <v>1.5599999999999999E-2</v>
      </c>
      <c r="H56" s="152">
        <v>0.868427123981652</v>
      </c>
      <c r="I56" s="152">
        <v>1.37739519291986E-2</v>
      </c>
      <c r="J56" s="188">
        <v>0.89980000000000004</v>
      </c>
      <c r="K56" s="188">
        <v>2.3E-3</v>
      </c>
      <c r="M56" s="34" t="s">
        <v>134</v>
      </c>
      <c r="N56" s="34"/>
      <c r="O56" s="187" t="s">
        <v>69</v>
      </c>
      <c r="P56" s="152"/>
      <c r="Q56" s="152"/>
      <c r="R56" s="152">
        <v>0.85970000000000002</v>
      </c>
      <c r="S56" s="152">
        <v>2.2000000000000001E-3</v>
      </c>
      <c r="T56" s="152">
        <v>0.85489999999999999</v>
      </c>
      <c r="U56" s="152">
        <v>1.2200000000000001E-2</v>
      </c>
      <c r="V56" s="152">
        <v>0.94008550568470794</v>
      </c>
      <c r="W56" s="152">
        <v>3.5300912593324201E-3</v>
      </c>
      <c r="X56" s="188">
        <v>0.89980000000000004</v>
      </c>
      <c r="Y56" s="188">
        <v>2.3E-3</v>
      </c>
      <c r="Z56" s="188"/>
      <c r="AA56" s="123"/>
      <c r="AB56" s="123"/>
      <c r="AC56" s="123">
        <v>1251.0913</v>
      </c>
      <c r="AD56" s="123">
        <v>6.7755999999999998</v>
      </c>
      <c r="AE56" s="123">
        <v>1252.3642</v>
      </c>
      <c r="AF56" s="123">
        <v>34.061500000000002</v>
      </c>
      <c r="AG56" s="123">
        <v>426.11880000000002</v>
      </c>
      <c r="AH56" s="123">
        <v>71.554500000000004</v>
      </c>
      <c r="AK56" s="39" t="s">
        <v>143</v>
      </c>
      <c r="AL56" s="39">
        <v>3.2353000000000001</v>
      </c>
      <c r="AM56" s="39">
        <v>3.5000000000000001E-3</v>
      </c>
    </row>
    <row r="57" spans="1:39" x14ac:dyDescent="0.25">
      <c r="A57" s="187" t="s">
        <v>149</v>
      </c>
      <c r="B57" s="152"/>
      <c r="C57" s="152"/>
      <c r="D57" s="152">
        <v>0.92567567567567499</v>
      </c>
      <c r="E57" s="152">
        <v>1.2604566287957799E-2</v>
      </c>
      <c r="F57" s="152">
        <v>0.88175675675675602</v>
      </c>
      <c r="G57" s="152">
        <v>6.9236153824051199E-3</v>
      </c>
      <c r="H57" s="152">
        <v>0.92148648648648601</v>
      </c>
      <c r="I57" s="152">
        <v>1.0192629715206999E-2</v>
      </c>
      <c r="J57" s="188">
        <v>0.75070000000000003</v>
      </c>
      <c r="K57" s="188">
        <v>1.9E-3</v>
      </c>
      <c r="M57" s="34"/>
      <c r="N57" s="34"/>
      <c r="O57" s="187" t="s">
        <v>149</v>
      </c>
      <c r="P57" s="152"/>
      <c r="Q57" s="152"/>
      <c r="R57" s="152">
        <v>0.96909909909909897</v>
      </c>
      <c r="S57" s="152">
        <v>6.6720752888986996E-3</v>
      </c>
      <c r="T57" s="152">
        <v>0.91109609609609499</v>
      </c>
      <c r="U57" s="152">
        <v>4.9433160237078904E-3</v>
      </c>
      <c r="V57" s="152">
        <v>0.99584084084084101</v>
      </c>
      <c r="W57" s="152">
        <v>1.01626253807914E-3</v>
      </c>
      <c r="X57" s="188">
        <v>0.75070000000000003</v>
      </c>
      <c r="Y57" s="188">
        <v>1.9E-3</v>
      </c>
      <c r="Z57" s="188"/>
      <c r="AA57" s="123"/>
      <c r="AB57" s="123"/>
      <c r="AC57" s="123">
        <v>32354.25</v>
      </c>
      <c r="AD57" s="123">
        <v>168.56</v>
      </c>
      <c r="AE57" s="123">
        <v>32224.01</v>
      </c>
      <c r="AF57" s="123">
        <v>56.6</v>
      </c>
      <c r="AG57" s="123">
        <v>6015.18</v>
      </c>
      <c r="AH57" s="123">
        <v>356.54</v>
      </c>
    </row>
    <row r="58" spans="1:39" x14ac:dyDescent="0.25">
      <c r="A58" s="187" t="s">
        <v>63</v>
      </c>
      <c r="B58" s="152"/>
      <c r="C58" s="152"/>
      <c r="D58" s="152">
        <v>0.89590000000000003</v>
      </c>
      <c r="E58" s="152">
        <v>1.01E-2</v>
      </c>
      <c r="F58" s="152">
        <v>0.8609</v>
      </c>
      <c r="G58" s="152">
        <v>1.12E-2</v>
      </c>
      <c r="H58" s="152">
        <v>0.88671666654178205</v>
      </c>
      <c r="I58" s="152">
        <v>1.31250744423789E-2</v>
      </c>
      <c r="J58" s="188">
        <v>0.90739999999999998</v>
      </c>
      <c r="K58" s="188">
        <v>2.7000000000000001E-3</v>
      </c>
      <c r="M58" s="34" t="s">
        <v>134</v>
      </c>
      <c r="N58" s="34"/>
      <c r="O58" s="187" t="s">
        <v>63</v>
      </c>
      <c r="P58" s="152"/>
      <c r="Q58" s="152"/>
      <c r="R58" s="152">
        <v>0.93389999999999995</v>
      </c>
      <c r="S58" s="152">
        <v>3.7000000000000002E-3</v>
      </c>
      <c r="T58" s="152">
        <v>0.88570000000000004</v>
      </c>
      <c r="U58" s="152">
        <v>3.8E-3</v>
      </c>
      <c r="V58" s="152">
        <v>0.94512650158897504</v>
      </c>
      <c r="W58" s="152">
        <v>5.3033169477200602E-3</v>
      </c>
      <c r="X58" s="188">
        <v>0.90739999999999998</v>
      </c>
      <c r="Y58" s="188">
        <v>2.7000000000000001E-3</v>
      </c>
      <c r="Z58" s="188"/>
      <c r="AA58" s="123"/>
      <c r="AB58" s="123"/>
      <c r="AC58" s="123">
        <v>68425.213499999998</v>
      </c>
      <c r="AD58" s="123">
        <v>239.3494</v>
      </c>
      <c r="AE58" s="123">
        <v>68652.577399999995</v>
      </c>
      <c r="AF58" s="123">
        <v>256.9076</v>
      </c>
      <c r="AG58" s="123">
        <v>6464.4130999999998</v>
      </c>
      <c r="AH58" s="123">
        <v>814.5752</v>
      </c>
    </row>
    <row r="59" spans="1:39" x14ac:dyDescent="0.25">
      <c r="A59" s="187" t="s">
        <v>55</v>
      </c>
      <c r="B59" s="152"/>
      <c r="C59" s="152"/>
      <c r="D59" s="152">
        <v>0.94240000000000002</v>
      </c>
      <c r="E59" s="152">
        <v>1.4800000000000001E-2</v>
      </c>
      <c r="F59" s="152">
        <v>0.91769999999999996</v>
      </c>
      <c r="G59" s="152">
        <v>1.6299999999999999E-2</v>
      </c>
      <c r="H59" s="152">
        <v>0.95454545454545403</v>
      </c>
      <c r="I59" s="152">
        <v>1.0470464608179899E-2</v>
      </c>
      <c r="J59" s="188">
        <v>0.96730000000000005</v>
      </c>
      <c r="K59" s="188">
        <v>2.2000000000000001E-3</v>
      </c>
      <c r="M59" s="34" t="s">
        <v>134</v>
      </c>
      <c r="N59" s="34"/>
      <c r="O59" s="187" t="s">
        <v>55</v>
      </c>
      <c r="P59" s="152"/>
      <c r="Q59" s="152"/>
      <c r="R59" s="152">
        <v>0.9647</v>
      </c>
      <c r="S59" s="152">
        <v>3.5000000000000001E-3</v>
      </c>
      <c r="T59" s="152">
        <v>0.93840000000000001</v>
      </c>
      <c r="U59" s="152">
        <v>8.0999999999999996E-3</v>
      </c>
      <c r="V59" s="152">
        <v>0.98292448292448198</v>
      </c>
      <c r="W59" s="152">
        <v>6.2093790158708204E-3</v>
      </c>
      <c r="X59" s="188">
        <v>0.96730000000000005</v>
      </c>
      <c r="Y59" s="188">
        <v>2.2000000000000001E-3</v>
      </c>
      <c r="Z59" s="188"/>
      <c r="AA59" s="123"/>
      <c r="AB59" s="123"/>
      <c r="AC59" s="123">
        <v>924.00699999999995</v>
      </c>
      <c r="AD59" s="123">
        <v>6.7290000000000001</v>
      </c>
      <c r="AE59" s="123">
        <v>940.21900000000005</v>
      </c>
      <c r="AF59" s="123">
        <v>15.891299999999999</v>
      </c>
      <c r="AG59" s="123">
        <v>128.45660000000001</v>
      </c>
      <c r="AH59" s="123">
        <v>10.423299999999999</v>
      </c>
    </row>
    <row r="60" spans="1:39" x14ac:dyDescent="0.25">
      <c r="A60" s="187" t="s">
        <v>59</v>
      </c>
      <c r="B60" s="152"/>
      <c r="C60" s="152"/>
      <c r="D60" s="152">
        <v>0.91320000000000001</v>
      </c>
      <c r="E60" s="152">
        <v>1.04E-2</v>
      </c>
      <c r="F60" s="152">
        <v>0.90259999999999996</v>
      </c>
      <c r="G60" s="152">
        <v>2.18E-2</v>
      </c>
      <c r="H60" s="152">
        <v>0.907556123898835</v>
      </c>
      <c r="I60" s="152">
        <v>1.4874654391608601E-2</v>
      </c>
      <c r="J60" s="188">
        <v>0.90010000000000001</v>
      </c>
      <c r="K60" s="188">
        <v>4.0000000000000001E-3</v>
      </c>
      <c r="M60" s="34" t="s">
        <v>134</v>
      </c>
      <c r="N60" s="34"/>
      <c r="O60" s="187" t="s">
        <v>59</v>
      </c>
      <c r="P60" s="152"/>
      <c r="Q60" s="152"/>
      <c r="R60" s="152">
        <v>0.94379999999999997</v>
      </c>
      <c r="S60" s="152">
        <v>2.8999999999999998E-3</v>
      </c>
      <c r="T60" s="152">
        <v>0.91439999999999999</v>
      </c>
      <c r="U60" s="152">
        <v>8.6E-3</v>
      </c>
      <c r="V60" s="152">
        <v>0.95680764880653002</v>
      </c>
      <c r="W60" s="152">
        <v>4.63209860713592E-3</v>
      </c>
      <c r="X60" s="188">
        <v>0.90010000000000001</v>
      </c>
      <c r="Y60" s="188">
        <v>4.0000000000000001E-3</v>
      </c>
      <c r="Z60" s="188"/>
      <c r="AA60" s="123"/>
      <c r="AB60" s="123"/>
      <c r="AC60" s="123">
        <v>68862.941999999995</v>
      </c>
      <c r="AD60" s="123">
        <v>311.55739999999997</v>
      </c>
      <c r="AE60" s="123">
        <v>70055.774999999994</v>
      </c>
      <c r="AF60" s="123">
        <v>258.48739999999998</v>
      </c>
      <c r="AG60" s="123">
        <v>4551.1630999999998</v>
      </c>
      <c r="AH60" s="123">
        <v>837.67539999999997</v>
      </c>
    </row>
    <row r="61" spans="1:39" x14ac:dyDescent="0.25">
      <c r="A61" s="187" t="s">
        <v>56</v>
      </c>
      <c r="B61" s="152"/>
      <c r="C61" s="152"/>
      <c r="D61" s="152">
        <v>0.83199999999999996</v>
      </c>
      <c r="E61" s="152">
        <v>2.1000000000000001E-2</v>
      </c>
      <c r="F61" s="152">
        <v>0.74039999999999995</v>
      </c>
      <c r="G61" s="152">
        <v>2.53E-2</v>
      </c>
      <c r="H61" s="152">
        <v>0.78119122257053297</v>
      </c>
      <c r="I61" s="152">
        <v>1.8428762955108501E-2</v>
      </c>
      <c r="J61" s="188">
        <v>0.75249999999999995</v>
      </c>
      <c r="K61" s="188">
        <v>3.2000000000000002E-3</v>
      </c>
      <c r="M61" s="34" t="s">
        <v>134</v>
      </c>
      <c r="N61" s="34"/>
      <c r="O61" s="187" t="s">
        <v>56</v>
      </c>
      <c r="P61" s="152"/>
      <c r="Q61" s="152"/>
      <c r="R61" s="152">
        <v>0.92730000000000001</v>
      </c>
      <c r="S61" s="152">
        <v>6.8999999999999999E-3</v>
      </c>
      <c r="T61" s="152">
        <v>0.82699999999999996</v>
      </c>
      <c r="U61" s="152">
        <v>1.0999999999999999E-2</v>
      </c>
      <c r="V61" s="152">
        <v>0.99571577847439896</v>
      </c>
      <c r="W61" s="152">
        <v>8.81852239719398E-4</v>
      </c>
      <c r="X61" s="188">
        <v>0.75249999999999995</v>
      </c>
      <c r="Y61" s="188">
        <v>3.2000000000000002E-3</v>
      </c>
      <c r="Z61" s="188"/>
      <c r="AA61" s="123"/>
      <c r="AB61" s="123"/>
      <c r="AC61" s="123">
        <v>25911.017400000001</v>
      </c>
      <c r="AD61" s="123">
        <v>207.02250000000001</v>
      </c>
      <c r="AE61" s="123">
        <v>26769.238300000001</v>
      </c>
      <c r="AF61" s="123">
        <v>79.175600000000003</v>
      </c>
      <c r="AG61" s="123">
        <v>2005.9446</v>
      </c>
      <c r="AH61" s="123">
        <v>213.5633</v>
      </c>
    </row>
    <row r="62" spans="1:39" x14ac:dyDescent="0.25">
      <c r="A62" s="187" t="s">
        <v>62</v>
      </c>
      <c r="B62" s="152"/>
      <c r="C62" s="152"/>
      <c r="D62" s="152">
        <v>0.9627</v>
      </c>
      <c r="E62" s="152">
        <v>7.4000000000000003E-3</v>
      </c>
      <c r="F62" s="152">
        <v>0.9375</v>
      </c>
      <c r="G62" s="152">
        <v>1.43E-2</v>
      </c>
      <c r="H62" s="152">
        <v>0.976727272727272</v>
      </c>
      <c r="I62" s="152">
        <v>5.96407980612972E-3</v>
      </c>
      <c r="J62" s="188">
        <v>0.99050000000000005</v>
      </c>
      <c r="K62" s="188">
        <v>4.0000000000000002E-4</v>
      </c>
      <c r="M62" s="34" t="s">
        <v>134</v>
      </c>
      <c r="N62" s="34"/>
      <c r="O62" s="187" t="s">
        <v>62</v>
      </c>
      <c r="P62" s="152"/>
      <c r="Q62" s="152"/>
      <c r="R62" s="152">
        <v>0.98460000000000003</v>
      </c>
      <c r="S62" s="152">
        <v>1.8E-3</v>
      </c>
      <c r="T62" s="152">
        <v>0.95930000000000004</v>
      </c>
      <c r="U62" s="152">
        <v>4.5999999999999999E-3</v>
      </c>
      <c r="V62" s="152">
        <v>0.997717171717171</v>
      </c>
      <c r="W62" s="152">
        <v>1.00625530548786E-3</v>
      </c>
      <c r="X62" s="188">
        <v>0.99050000000000005</v>
      </c>
      <c r="Y62" s="188">
        <v>4.0000000000000002E-4</v>
      </c>
      <c r="Z62" s="188"/>
      <c r="AA62" s="123"/>
      <c r="AB62" s="123"/>
      <c r="AC62" s="123">
        <v>55333.251600000003</v>
      </c>
      <c r="AD62" s="123">
        <v>137.09</v>
      </c>
      <c r="AE62" s="123">
        <v>56177.200100000002</v>
      </c>
      <c r="AF62" s="123">
        <v>110.2841</v>
      </c>
      <c r="AG62" s="123">
        <v>5115.6977999999999</v>
      </c>
      <c r="AH62" s="123">
        <v>518.13130000000001</v>
      </c>
    </row>
    <row r="63" spans="1:39" x14ac:dyDescent="0.25">
      <c r="A63" s="187" t="s">
        <v>64</v>
      </c>
      <c r="B63" s="152"/>
      <c r="C63" s="152"/>
      <c r="D63" s="152">
        <v>0.93899999999999995</v>
      </c>
      <c r="E63" s="152">
        <v>4.7000000000000002E-3</v>
      </c>
      <c r="F63" s="152">
        <v>0.93940000000000001</v>
      </c>
      <c r="G63" s="152">
        <v>6.4999999999999997E-3</v>
      </c>
      <c r="H63" s="152">
        <v>0.94083333333333297</v>
      </c>
      <c r="I63" s="152">
        <v>4.6564040595111498E-3</v>
      </c>
      <c r="J63" s="188">
        <v>0.92410000000000003</v>
      </c>
      <c r="K63" s="188">
        <v>1.6000000000000001E-3</v>
      </c>
      <c r="M63" s="34" t="s">
        <v>134</v>
      </c>
      <c r="N63" s="34"/>
      <c r="O63" s="187" t="s">
        <v>64</v>
      </c>
      <c r="P63" s="152"/>
      <c r="Q63" s="152"/>
      <c r="R63" s="152">
        <v>0.94650000000000001</v>
      </c>
      <c r="S63" s="152">
        <v>8.9999999999999998E-4</v>
      </c>
      <c r="T63" s="152">
        <v>0.94199999999999995</v>
      </c>
      <c r="U63" s="152">
        <v>3.2000000000000002E-3</v>
      </c>
      <c r="V63" s="152">
        <v>0.948734567901234</v>
      </c>
      <c r="W63" s="152">
        <v>1.94811528864931E-3</v>
      </c>
      <c r="X63" s="188">
        <v>0.92410000000000003</v>
      </c>
      <c r="Y63" s="188">
        <v>1.6000000000000001E-3</v>
      </c>
      <c r="Z63" s="188"/>
      <c r="AA63" s="123"/>
      <c r="AB63" s="123"/>
      <c r="AC63" s="123">
        <v>32099.6888</v>
      </c>
      <c r="AD63" s="123">
        <v>99.132199999999997</v>
      </c>
      <c r="AE63" s="123">
        <v>32318.713400000001</v>
      </c>
      <c r="AF63" s="123">
        <v>232.99109999999999</v>
      </c>
      <c r="AG63" s="123">
        <v>4664.4427999999998</v>
      </c>
      <c r="AH63" s="123">
        <v>443.62920000000003</v>
      </c>
    </row>
    <row r="64" spans="1:39" x14ac:dyDescent="0.25">
      <c r="A64" s="187" t="s">
        <v>54</v>
      </c>
      <c r="B64" s="152"/>
      <c r="C64" s="152"/>
      <c r="D64" s="152">
        <v>0.7883</v>
      </c>
      <c r="E64" s="152">
        <v>2.2200000000000001E-2</v>
      </c>
      <c r="F64" s="152">
        <v>0.78600000000000003</v>
      </c>
      <c r="G64" s="152">
        <v>2.7699999999999999E-2</v>
      </c>
      <c r="H64" s="152">
        <v>0.78783011106540501</v>
      </c>
      <c r="I64" s="152">
        <v>2.1640032881344501E-2</v>
      </c>
      <c r="J64" s="188">
        <v>0.60089999999999999</v>
      </c>
      <c r="K64" s="188">
        <v>4.3700000000000003E-2</v>
      </c>
      <c r="M64" s="34" t="s">
        <v>134</v>
      </c>
      <c r="N64" s="34"/>
      <c r="O64" s="187" t="s">
        <v>54</v>
      </c>
      <c r="P64" s="152"/>
      <c r="Q64" s="152"/>
      <c r="R64" s="152">
        <v>0.79069999999999996</v>
      </c>
      <c r="S64" s="152">
        <v>2.3999999999999998E-3</v>
      </c>
      <c r="T64" s="152">
        <v>0.78939999999999999</v>
      </c>
      <c r="U64" s="152">
        <v>3.3E-3</v>
      </c>
      <c r="V64" s="152">
        <v>0.79065080384868303</v>
      </c>
      <c r="W64" s="152">
        <v>2.4345736507993499E-3</v>
      </c>
      <c r="X64" s="188">
        <v>0.60089999999999999</v>
      </c>
      <c r="Y64" s="188">
        <v>4.3700000000000003E-2</v>
      </c>
      <c r="Z64" s="188"/>
      <c r="AA64" s="123"/>
      <c r="AB64" s="123"/>
      <c r="AC64" s="123">
        <v>45.028100000000002</v>
      </c>
      <c r="AD64" s="123">
        <v>0.64200000000000002</v>
      </c>
      <c r="AE64" s="123">
        <v>46.120800000000003</v>
      </c>
      <c r="AF64" s="123">
        <v>0.56040000000000001</v>
      </c>
      <c r="AG64" s="123">
        <v>11.509</v>
      </c>
      <c r="AH64" s="123">
        <v>0.35730000000000001</v>
      </c>
    </row>
    <row r="65" spans="1:35" x14ac:dyDescent="0.25">
      <c r="A65" s="187" t="s">
        <v>65</v>
      </c>
      <c r="B65" s="152"/>
      <c r="C65" s="152"/>
      <c r="D65" s="152">
        <v>0.96809999999999996</v>
      </c>
      <c r="E65" s="152">
        <v>7.1000000000000004E-3</v>
      </c>
      <c r="F65" s="152">
        <v>0.97529999999999994</v>
      </c>
      <c r="G65" s="152">
        <v>8.8999999999999999E-3</v>
      </c>
      <c r="H65" s="152">
        <v>0.95675675675675598</v>
      </c>
      <c r="I65" s="152">
        <v>1.31435853143652E-2</v>
      </c>
      <c r="J65" s="188">
        <v>0.94769999999999999</v>
      </c>
      <c r="K65" s="188">
        <v>8.9999999999999998E-4</v>
      </c>
      <c r="M65" s="34" t="s">
        <v>134</v>
      </c>
      <c r="N65" s="34"/>
      <c r="O65" s="187" t="s">
        <v>65</v>
      </c>
      <c r="P65" s="152"/>
      <c r="Q65" s="152"/>
      <c r="R65" s="152">
        <v>0.99109999999999998</v>
      </c>
      <c r="S65" s="152">
        <v>8.0000000000000004E-4</v>
      </c>
      <c r="T65" s="152">
        <v>0.98299999999999998</v>
      </c>
      <c r="U65" s="152">
        <v>8.9999999999999998E-4</v>
      </c>
      <c r="V65" s="152">
        <v>0.99454954954954899</v>
      </c>
      <c r="W65" s="152">
        <v>8.7821794690029801E-4</v>
      </c>
      <c r="X65" s="188">
        <v>0.94769999999999999</v>
      </c>
      <c r="Y65" s="188">
        <v>8.9999999999999998E-4</v>
      </c>
      <c r="Z65" s="188"/>
      <c r="AA65" s="123"/>
      <c r="AB65" s="123"/>
      <c r="AC65" s="123">
        <v>32050.796300000002</v>
      </c>
      <c r="AD65" s="123">
        <v>401.5822</v>
      </c>
      <c r="AE65" s="123">
        <v>32651.823400000001</v>
      </c>
      <c r="AF65" s="123">
        <v>328.91500000000002</v>
      </c>
      <c r="AG65" s="123">
        <v>4666.4903999999997</v>
      </c>
      <c r="AH65" s="123">
        <v>340.52409999999998</v>
      </c>
    </row>
    <row r="66" spans="1:35" x14ac:dyDescent="0.25">
      <c r="B66" s="152"/>
      <c r="C66" s="152"/>
      <c r="D66" s="152"/>
      <c r="E66" s="152"/>
      <c r="F66" s="152"/>
      <c r="G66" s="152"/>
      <c r="H66" s="152"/>
      <c r="I66" s="152"/>
      <c r="J66" s="188"/>
      <c r="K66" s="188"/>
      <c r="M66" s="34" t="s">
        <v>134</v>
      </c>
      <c r="N66" s="34"/>
      <c r="P66" s="152"/>
      <c r="Q66" s="152"/>
      <c r="R66" s="152"/>
      <c r="S66" s="152"/>
      <c r="T66" s="152"/>
      <c r="U66" s="152"/>
      <c r="V66" s="152"/>
      <c r="W66" s="152"/>
      <c r="X66" s="188"/>
      <c r="Y66" s="192"/>
      <c r="Z66" s="192"/>
      <c r="AA66" s="123"/>
      <c r="AB66" s="123"/>
      <c r="AC66" s="123"/>
      <c r="AD66" s="123"/>
      <c r="AE66" s="123"/>
      <c r="AF66" s="123"/>
      <c r="AG66" s="123"/>
      <c r="AH66" s="123"/>
    </row>
    <row r="67" spans="1:35" x14ac:dyDescent="0.25">
      <c r="A67" s="34" t="s">
        <v>0</v>
      </c>
      <c r="B67" s="35"/>
      <c r="C67" s="35"/>
      <c r="D67" s="35">
        <f t="shared" ref="D67:K67" si="4">AVERAGE(D49:D65)</f>
        <v>0.8607573926868044</v>
      </c>
      <c r="E67" s="35">
        <f t="shared" si="4"/>
        <v>1.2223798016938693E-2</v>
      </c>
      <c r="F67" s="35">
        <f t="shared" si="4"/>
        <v>0.83189157392686808</v>
      </c>
      <c r="G67" s="35">
        <f t="shared" si="4"/>
        <v>1.3654330316612066E-2</v>
      </c>
      <c r="H67" s="35">
        <f t="shared" si="4"/>
        <v>0.86680506471103813</v>
      </c>
      <c r="I67" s="35">
        <f t="shared" si="4"/>
        <v>1.0957290763798718E-2</v>
      </c>
      <c r="J67" s="35">
        <f t="shared" si="4"/>
        <v>0.83159999999999989</v>
      </c>
      <c r="K67" s="35">
        <f t="shared" si="4"/>
        <v>4.5235294117647066E-3</v>
      </c>
      <c r="M67" s="34" t="s">
        <v>134</v>
      </c>
      <c r="N67" s="34"/>
      <c r="O67" s="34" t="s">
        <v>0</v>
      </c>
      <c r="P67" s="35"/>
      <c r="Q67" s="35"/>
      <c r="R67" s="35">
        <f t="shared" ref="R67:Y67" si="5">AVERAGE(R49:R65)</f>
        <v>0.88867641759406468</v>
      </c>
      <c r="S67" s="35">
        <f t="shared" si="5"/>
        <v>4.7924750169940416E-3</v>
      </c>
      <c r="T67" s="35">
        <f t="shared" si="5"/>
        <v>0.85371153506447628</v>
      </c>
      <c r="U67" s="35">
        <f t="shared" si="5"/>
        <v>6.5554891778651682E-3</v>
      </c>
      <c r="V67" s="35">
        <f t="shared" si="5"/>
        <v>0.91986486311233795</v>
      </c>
      <c r="W67" s="35">
        <f t="shared" si="5"/>
        <v>2.8238657142416047E-3</v>
      </c>
      <c r="X67" s="35">
        <f t="shared" si="5"/>
        <v>0.83159999999999989</v>
      </c>
      <c r="Y67" s="35">
        <f t="shared" si="5"/>
        <v>4.5235294117647066E-3</v>
      </c>
      <c r="Z67" s="35"/>
      <c r="AA67" s="123"/>
      <c r="AB67" s="123"/>
      <c r="AC67" s="196">
        <f t="shared" ref="AC67:AH67" si="6">AVERAGE(AC49:AC65)</f>
        <v>34738.823770588227</v>
      </c>
      <c r="AD67" s="196">
        <f t="shared" si="6"/>
        <v>188.54835294117646</v>
      </c>
      <c r="AE67" s="196">
        <f t="shared" si="6"/>
        <v>34941.649470588236</v>
      </c>
      <c r="AF67" s="196">
        <f t="shared" si="6"/>
        <v>188.86164117647056</v>
      </c>
      <c r="AG67" s="196">
        <f t="shared" si="6"/>
        <v>5006.9303588235289</v>
      </c>
      <c r="AH67" s="196">
        <f t="shared" si="6"/>
        <v>405.32602352941171</v>
      </c>
    </row>
    <row r="68" spans="1:35" x14ac:dyDescent="0.25">
      <c r="M68" s="34" t="s">
        <v>134</v>
      </c>
      <c r="N68" s="34"/>
    </row>
    <row r="69" spans="1:35" x14ac:dyDescent="0.25">
      <c r="M69" s="34" t="s">
        <v>134</v>
      </c>
      <c r="N69" s="34"/>
    </row>
    <row r="70" spans="1:35" x14ac:dyDescent="0.25">
      <c r="M70" s="34" t="s">
        <v>134</v>
      </c>
      <c r="N70" s="34"/>
    </row>
    <row r="71" spans="1:35" x14ac:dyDescent="0.25">
      <c r="M71" s="34" t="s">
        <v>134</v>
      </c>
      <c r="N71" s="34"/>
      <c r="AC71" s="74"/>
      <c r="AD71" s="73" t="s">
        <v>71</v>
      </c>
      <c r="AE71" s="74"/>
      <c r="AF71" s="73" t="s">
        <v>70</v>
      </c>
      <c r="AH71" s="74"/>
    </row>
    <row r="72" spans="1:35" x14ac:dyDescent="0.25">
      <c r="M72" s="34" t="s">
        <v>134</v>
      </c>
      <c r="N72" s="34"/>
      <c r="AC72" s="39" t="s">
        <v>51</v>
      </c>
      <c r="AD72" s="74" t="s">
        <v>263</v>
      </c>
      <c r="AE72" s="74"/>
      <c r="AF72" s="74" t="s">
        <v>266</v>
      </c>
      <c r="AH72" s="74"/>
    </row>
    <row r="73" spans="1:35" x14ac:dyDescent="0.25">
      <c r="M73" s="34" t="s">
        <v>134</v>
      </c>
      <c r="N73" s="34"/>
      <c r="AC73" s="39" t="s">
        <v>50</v>
      </c>
      <c r="AD73" s="39" t="s">
        <v>264</v>
      </c>
      <c r="AF73" s="74" t="s">
        <v>267</v>
      </c>
      <c r="AH73" s="74"/>
    </row>
    <row r="74" spans="1:35" x14ac:dyDescent="0.25">
      <c r="M74" s="34" t="s">
        <v>134</v>
      </c>
      <c r="N74" s="34"/>
      <c r="AC74" s="39" t="s">
        <v>237</v>
      </c>
      <c r="AD74" s="39" t="s">
        <v>265</v>
      </c>
      <c r="AF74" s="74" t="s">
        <v>268</v>
      </c>
      <c r="AH74" s="74"/>
      <c r="AI74" s="74"/>
    </row>
    <row r="75" spans="1:35" x14ac:dyDescent="0.25">
      <c r="M75" s="34" t="s">
        <v>134</v>
      </c>
      <c r="N75" s="34"/>
    </row>
    <row r="76" spans="1:35" x14ac:dyDescent="0.25">
      <c r="M76" s="34" t="s">
        <v>134</v>
      </c>
      <c r="N76" s="34"/>
    </row>
    <row r="77" spans="1:35" x14ac:dyDescent="0.25">
      <c r="M77" s="34" t="s">
        <v>134</v>
      </c>
      <c r="N77" s="34"/>
    </row>
    <row r="78" spans="1:35" x14ac:dyDescent="0.25">
      <c r="M78" s="34" t="s">
        <v>134</v>
      </c>
      <c r="N78" s="34"/>
    </row>
    <row r="79" spans="1:35" x14ac:dyDescent="0.25">
      <c r="M79" s="34" t="s">
        <v>134</v>
      </c>
      <c r="N79" s="34"/>
    </row>
    <row r="80" spans="1:35" x14ac:dyDescent="0.25">
      <c r="M80" s="34" t="s">
        <v>134</v>
      </c>
      <c r="N80" s="34"/>
    </row>
    <row r="81" spans="13:26" x14ac:dyDescent="0.25">
      <c r="M81" s="34" t="s">
        <v>134</v>
      </c>
      <c r="N81" s="34"/>
    </row>
    <row r="82" spans="13:26" x14ac:dyDescent="0.25">
      <c r="M82" s="34" t="s">
        <v>134</v>
      </c>
      <c r="N82" s="34"/>
    </row>
    <row r="83" spans="13:26" x14ac:dyDescent="0.25">
      <c r="M83" s="34" t="s">
        <v>134</v>
      </c>
      <c r="N83" s="34"/>
    </row>
    <row r="84" spans="13:26" x14ac:dyDescent="0.25">
      <c r="M84" s="34" t="s">
        <v>134</v>
      </c>
      <c r="N84" s="34"/>
    </row>
    <row r="85" spans="13:26" x14ac:dyDescent="0.25">
      <c r="M85" s="34" t="s">
        <v>134</v>
      </c>
      <c r="N85" s="34"/>
    </row>
    <row r="86" spans="13:26" x14ac:dyDescent="0.25">
      <c r="M86" s="34" t="s">
        <v>134</v>
      </c>
      <c r="N86" s="34"/>
      <c r="Y86" s="195"/>
      <c r="Z86" s="195"/>
    </row>
    <row r="87" spans="13:26" x14ac:dyDescent="0.25">
      <c r="M87" s="34" t="s">
        <v>134</v>
      </c>
      <c r="N87" s="34"/>
    </row>
    <row r="88" spans="13:26" x14ac:dyDescent="0.25">
      <c r="M88" s="34" t="s">
        <v>134</v>
      </c>
      <c r="N88" s="34"/>
    </row>
    <row r="89" spans="13:26" x14ac:dyDescent="0.25">
      <c r="M89" s="34" t="s">
        <v>134</v>
      </c>
      <c r="N89" s="34"/>
    </row>
    <row r="90" spans="13:26" x14ac:dyDescent="0.25">
      <c r="M90" s="34" t="s">
        <v>134</v>
      </c>
      <c r="N90" s="34"/>
    </row>
    <row r="91" spans="13:26" x14ac:dyDescent="0.25">
      <c r="M91" s="34" t="s">
        <v>134</v>
      </c>
      <c r="N91" s="34"/>
    </row>
    <row r="92" spans="13:26" x14ac:dyDescent="0.25">
      <c r="M92" s="34" t="s">
        <v>134</v>
      </c>
      <c r="N92" s="34"/>
    </row>
    <row r="93" spans="13:26" x14ac:dyDescent="0.25">
      <c r="M93" s="34" t="s">
        <v>134</v>
      </c>
      <c r="N93" s="34"/>
    </row>
    <row r="94" spans="13:26" x14ac:dyDescent="0.25">
      <c r="M94" s="34" t="s">
        <v>134</v>
      </c>
      <c r="N94" s="34"/>
    </row>
    <row r="95" spans="13:26" x14ac:dyDescent="0.25">
      <c r="M95" s="34" t="s">
        <v>134</v>
      </c>
      <c r="N95" s="34"/>
    </row>
    <row r="96" spans="13:26" x14ac:dyDescent="0.25">
      <c r="M96" s="34" t="s">
        <v>134</v>
      </c>
      <c r="N96" s="34"/>
    </row>
    <row r="97" spans="13:14" x14ac:dyDescent="0.25">
      <c r="M97" s="34" t="s">
        <v>134</v>
      </c>
      <c r="N97" s="34"/>
    </row>
    <row r="98" spans="13:14" x14ac:dyDescent="0.25">
      <c r="M98" s="34" t="s">
        <v>134</v>
      </c>
      <c r="N98" s="34"/>
    </row>
    <row r="99" spans="13:14" x14ac:dyDescent="0.25">
      <c r="M99" s="34" t="s">
        <v>134</v>
      </c>
      <c r="N99" s="34"/>
    </row>
    <row r="100" spans="13:14" x14ac:dyDescent="0.25">
      <c r="M100" s="34" t="s">
        <v>134</v>
      </c>
      <c r="N100" s="34"/>
    </row>
    <row r="101" spans="13:14" x14ac:dyDescent="0.25">
      <c r="M101" s="34" t="s">
        <v>134</v>
      </c>
      <c r="N101" s="34"/>
    </row>
    <row r="102" spans="13:14" x14ac:dyDescent="0.25">
      <c r="M102" s="34" t="s">
        <v>134</v>
      </c>
      <c r="N102" s="34"/>
    </row>
    <row r="103" spans="13:14" x14ac:dyDescent="0.25">
      <c r="M103" s="34" t="s">
        <v>134</v>
      </c>
      <c r="N103" s="34"/>
    </row>
    <row r="104" spans="13:14" x14ac:dyDescent="0.25">
      <c r="M104" s="34" t="s">
        <v>134</v>
      </c>
      <c r="N104" s="34"/>
    </row>
    <row r="105" spans="13:14" x14ac:dyDescent="0.25">
      <c r="M105" s="34" t="s">
        <v>134</v>
      </c>
      <c r="N105" s="34"/>
    </row>
    <row r="106" spans="13:14" x14ac:dyDescent="0.25">
      <c r="M106" s="34" t="s">
        <v>134</v>
      </c>
      <c r="N106" s="34"/>
    </row>
    <row r="107" spans="13:14" x14ac:dyDescent="0.25">
      <c r="M107" s="34" t="s">
        <v>134</v>
      </c>
      <c r="N107" s="34"/>
    </row>
    <row r="108" spans="13:14" x14ac:dyDescent="0.25">
      <c r="M108" s="34" t="s">
        <v>134</v>
      </c>
      <c r="N108" s="34"/>
    </row>
    <row r="109" spans="13:14" x14ac:dyDescent="0.25">
      <c r="M109" s="34" t="s">
        <v>134</v>
      </c>
      <c r="N109" s="34"/>
    </row>
    <row r="110" spans="13:14" x14ac:dyDescent="0.25">
      <c r="M110" s="34" t="s">
        <v>134</v>
      </c>
      <c r="N110" s="34"/>
    </row>
    <row r="111" spans="13:14" x14ac:dyDescent="0.25">
      <c r="M111" s="34" t="s">
        <v>134</v>
      </c>
      <c r="N111" s="34"/>
    </row>
    <row r="112" spans="13:14" x14ac:dyDescent="0.25">
      <c r="M112" s="34" t="s">
        <v>134</v>
      </c>
      <c r="N112" s="34"/>
    </row>
    <row r="113" spans="13:14" x14ac:dyDescent="0.25">
      <c r="M113" s="34" t="s">
        <v>134</v>
      </c>
      <c r="N113" s="34"/>
    </row>
    <row r="114" spans="13:14" x14ac:dyDescent="0.25">
      <c r="M114" s="34" t="s">
        <v>134</v>
      </c>
      <c r="N114" s="34"/>
    </row>
    <row r="115" spans="13:14" x14ac:dyDescent="0.25">
      <c r="M115" s="34" t="s">
        <v>134</v>
      </c>
      <c r="N115" s="34"/>
    </row>
    <row r="116" spans="13:14" x14ac:dyDescent="0.25">
      <c r="M116" s="34" t="s">
        <v>134</v>
      </c>
      <c r="N116" s="34"/>
    </row>
    <row r="117" spans="13:14" x14ac:dyDescent="0.25">
      <c r="M117" s="34" t="s">
        <v>134</v>
      </c>
      <c r="N117" s="34"/>
    </row>
    <row r="118" spans="13:14" x14ac:dyDescent="0.25">
      <c r="M118" s="34" t="s">
        <v>134</v>
      </c>
      <c r="N118" s="34"/>
    </row>
    <row r="119" spans="13:14" x14ac:dyDescent="0.25">
      <c r="M119" s="34" t="s">
        <v>134</v>
      </c>
      <c r="N119" s="34"/>
    </row>
    <row r="120" spans="13:14" x14ac:dyDescent="0.25">
      <c r="M120" s="34" t="s">
        <v>134</v>
      </c>
      <c r="N120" s="34"/>
    </row>
    <row r="121" spans="13:14" x14ac:dyDescent="0.25">
      <c r="M121" s="34" t="s">
        <v>134</v>
      </c>
      <c r="N121" s="34"/>
    </row>
    <row r="122" spans="13:14" x14ac:dyDescent="0.25">
      <c r="M122" s="34" t="s">
        <v>134</v>
      </c>
      <c r="N122" s="34"/>
    </row>
    <row r="123" spans="13:14" x14ac:dyDescent="0.25">
      <c r="M123" s="34" t="s">
        <v>134</v>
      </c>
      <c r="N123" s="34"/>
    </row>
    <row r="124" spans="13:14" x14ac:dyDescent="0.25">
      <c r="M124" s="34" t="s">
        <v>134</v>
      </c>
      <c r="N124" s="34"/>
    </row>
    <row r="125" spans="13:14" x14ac:dyDescent="0.25">
      <c r="M125" s="34" t="s">
        <v>134</v>
      </c>
      <c r="N125" s="34"/>
    </row>
    <row r="126" spans="13:14" x14ac:dyDescent="0.25">
      <c r="M126" s="34" t="s">
        <v>134</v>
      </c>
      <c r="N126" s="34"/>
    </row>
    <row r="127" spans="13:14" x14ac:dyDescent="0.25">
      <c r="M127" s="34" t="s">
        <v>134</v>
      </c>
      <c r="N127" s="34"/>
    </row>
    <row r="128" spans="13:14" x14ac:dyDescent="0.25">
      <c r="M128" s="34" t="s">
        <v>134</v>
      </c>
      <c r="N128" s="34"/>
    </row>
    <row r="129" spans="13:14" x14ac:dyDescent="0.25">
      <c r="M129" s="34" t="s">
        <v>134</v>
      </c>
      <c r="N129" s="34"/>
    </row>
    <row r="130" spans="13:14" x14ac:dyDescent="0.25">
      <c r="M130" s="34" t="s">
        <v>134</v>
      </c>
      <c r="N130" s="34"/>
    </row>
    <row r="131" spans="13:14" x14ac:dyDescent="0.25">
      <c r="M131" s="34" t="s">
        <v>134</v>
      </c>
      <c r="N131" s="34"/>
    </row>
    <row r="132" spans="13:14" x14ac:dyDescent="0.25">
      <c r="M132" s="34" t="s">
        <v>134</v>
      </c>
      <c r="N132" s="34"/>
    </row>
    <row r="133" spans="13:14" x14ac:dyDescent="0.25">
      <c r="M133" s="34" t="s">
        <v>134</v>
      </c>
      <c r="N133" s="34"/>
    </row>
    <row r="134" spans="13:14" x14ac:dyDescent="0.25">
      <c r="M134" s="34" t="s">
        <v>134</v>
      </c>
      <c r="N134" s="34"/>
    </row>
    <row r="135" spans="13:14" x14ac:dyDescent="0.25">
      <c r="M135" s="34" t="s">
        <v>134</v>
      </c>
      <c r="N135" s="34"/>
    </row>
    <row r="136" spans="13:14" x14ac:dyDescent="0.25">
      <c r="M136" s="34" t="s">
        <v>134</v>
      </c>
      <c r="N136" s="34"/>
    </row>
    <row r="137" spans="13:14" x14ac:dyDescent="0.25">
      <c r="M137" s="34" t="s">
        <v>134</v>
      </c>
      <c r="N137" s="34"/>
    </row>
    <row r="138" spans="13:14" x14ac:dyDescent="0.25">
      <c r="M138" s="34" t="s">
        <v>134</v>
      </c>
      <c r="N138" s="34"/>
    </row>
    <row r="139" spans="13:14" x14ac:dyDescent="0.25">
      <c r="M139" s="34" t="s">
        <v>134</v>
      </c>
      <c r="N139" s="34"/>
    </row>
    <row r="140" spans="13:14" x14ac:dyDescent="0.25">
      <c r="M140" s="34" t="s">
        <v>134</v>
      </c>
      <c r="N140" s="34"/>
    </row>
    <row r="141" spans="13:14" x14ac:dyDescent="0.25">
      <c r="M141" s="34" t="s">
        <v>134</v>
      </c>
      <c r="N141" s="34"/>
    </row>
    <row r="142" spans="13:14" x14ac:dyDescent="0.25">
      <c r="M142" s="34" t="s">
        <v>134</v>
      </c>
      <c r="N142" s="34"/>
    </row>
    <row r="143" spans="13:14" x14ac:dyDescent="0.25">
      <c r="M143" s="34" t="s">
        <v>134</v>
      </c>
      <c r="N143" s="34"/>
    </row>
    <row r="144" spans="13:14" x14ac:dyDescent="0.25">
      <c r="M144" s="34" t="s">
        <v>134</v>
      </c>
      <c r="N144" s="34"/>
    </row>
    <row r="145" spans="13:14" x14ac:dyDescent="0.25">
      <c r="M145" s="34" t="s">
        <v>134</v>
      </c>
      <c r="N145" s="34"/>
    </row>
    <row r="146" spans="13:14" x14ac:dyDescent="0.25">
      <c r="M146" s="34" t="s">
        <v>134</v>
      </c>
      <c r="N146" s="34"/>
    </row>
    <row r="147" spans="13:14" x14ac:dyDescent="0.25">
      <c r="M147" s="34" t="s">
        <v>134</v>
      </c>
      <c r="N147" s="34"/>
    </row>
    <row r="148" spans="13:14" x14ac:dyDescent="0.25">
      <c r="M148" s="34" t="s">
        <v>134</v>
      </c>
      <c r="N148" s="34"/>
    </row>
    <row r="149" spans="13:14" x14ac:dyDescent="0.25">
      <c r="M149" s="34" t="s">
        <v>134</v>
      </c>
      <c r="N149" s="34"/>
    </row>
    <row r="150" spans="13:14" x14ac:dyDescent="0.25">
      <c r="M150" s="34" t="s">
        <v>134</v>
      </c>
      <c r="N150" s="34"/>
    </row>
    <row r="151" spans="13:14" x14ac:dyDescent="0.25">
      <c r="M151" s="34" t="s">
        <v>134</v>
      </c>
      <c r="N151" s="34"/>
    </row>
    <row r="152" spans="13:14" x14ac:dyDescent="0.25">
      <c r="M152" s="34" t="s">
        <v>134</v>
      </c>
      <c r="N152" s="34"/>
    </row>
    <row r="153" spans="13:14" x14ac:dyDescent="0.25">
      <c r="M153" s="34" t="s">
        <v>134</v>
      </c>
      <c r="N153" s="34"/>
    </row>
    <row r="154" spans="13:14" x14ac:dyDescent="0.25">
      <c r="M154" s="34" t="s">
        <v>134</v>
      </c>
      <c r="N154" s="34"/>
    </row>
    <row r="155" spans="13:14" x14ac:dyDescent="0.25">
      <c r="M155" s="34" t="s">
        <v>134</v>
      </c>
      <c r="N155" s="34"/>
    </row>
    <row r="156" spans="13:14" x14ac:dyDescent="0.25">
      <c r="M156" s="34" t="s">
        <v>134</v>
      </c>
      <c r="N156" s="34"/>
    </row>
    <row r="157" spans="13:14" x14ac:dyDescent="0.25">
      <c r="M157" s="34" t="s">
        <v>134</v>
      </c>
      <c r="N157" s="34"/>
    </row>
    <row r="158" spans="13:14" x14ac:dyDescent="0.25">
      <c r="M158" s="34" t="s">
        <v>134</v>
      </c>
      <c r="N158" s="34"/>
    </row>
    <row r="159" spans="13:14" x14ac:dyDescent="0.25">
      <c r="M159" s="34" t="s">
        <v>134</v>
      </c>
      <c r="N159" s="34"/>
    </row>
    <row r="160" spans="13:14" x14ac:dyDescent="0.25">
      <c r="M160" s="34" t="s">
        <v>134</v>
      </c>
      <c r="N160" s="34"/>
    </row>
    <row r="161" spans="13:14" x14ac:dyDescent="0.25">
      <c r="M161" s="34" t="s">
        <v>134</v>
      </c>
      <c r="N161" s="34"/>
    </row>
    <row r="162" spans="13:14" x14ac:dyDescent="0.25">
      <c r="M162" s="34" t="s">
        <v>134</v>
      </c>
      <c r="N162" s="34"/>
    </row>
    <row r="163" spans="13:14" x14ac:dyDescent="0.25">
      <c r="M163" s="34" t="s">
        <v>134</v>
      </c>
      <c r="N163" s="34"/>
    </row>
    <row r="164" spans="13:14" x14ac:dyDescent="0.25">
      <c r="M164" s="34" t="s">
        <v>134</v>
      </c>
      <c r="N164" s="34"/>
    </row>
    <row r="165" spans="13:14" x14ac:dyDescent="0.25">
      <c r="M165" s="34" t="s">
        <v>134</v>
      </c>
      <c r="N165" s="34"/>
    </row>
    <row r="166" spans="13:14" x14ac:dyDescent="0.25">
      <c r="M166" s="34" t="s">
        <v>134</v>
      </c>
      <c r="N166" s="34"/>
    </row>
    <row r="167" spans="13:14" x14ac:dyDescent="0.25">
      <c r="M167" s="34" t="s">
        <v>134</v>
      </c>
      <c r="N167" s="34"/>
    </row>
    <row r="168" spans="13:14" x14ac:dyDescent="0.25">
      <c r="M168" s="34" t="s">
        <v>134</v>
      </c>
      <c r="N168" s="34"/>
    </row>
    <row r="169" spans="13:14" x14ac:dyDescent="0.25">
      <c r="M169" s="34" t="s">
        <v>134</v>
      </c>
      <c r="N169" s="34"/>
    </row>
    <row r="170" spans="13:14" x14ac:dyDescent="0.25">
      <c r="M170" s="34" t="s">
        <v>134</v>
      </c>
      <c r="N170" s="34"/>
    </row>
    <row r="171" spans="13:14" x14ac:dyDescent="0.25">
      <c r="M171" s="34" t="s">
        <v>134</v>
      </c>
      <c r="N171" s="34"/>
    </row>
    <row r="172" spans="13:14" x14ac:dyDescent="0.25">
      <c r="M172" s="34" t="s">
        <v>134</v>
      </c>
      <c r="N172" s="34"/>
    </row>
    <row r="173" spans="13:14" x14ac:dyDescent="0.25">
      <c r="M173" s="34" t="s">
        <v>134</v>
      </c>
      <c r="N173" s="34"/>
    </row>
    <row r="174" spans="13:14" x14ac:dyDescent="0.25">
      <c r="M174" s="34" t="s">
        <v>134</v>
      </c>
      <c r="N174" s="34"/>
    </row>
    <row r="175" spans="13:14" x14ac:dyDescent="0.25">
      <c r="M175" s="34" t="s">
        <v>134</v>
      </c>
      <c r="N175" s="34"/>
    </row>
    <row r="176" spans="13:14" x14ac:dyDescent="0.25">
      <c r="M176" s="34" t="s">
        <v>134</v>
      </c>
      <c r="N176" s="34"/>
    </row>
    <row r="177" spans="13:14" x14ac:dyDescent="0.25">
      <c r="M177" s="34" t="s">
        <v>134</v>
      </c>
      <c r="N177" s="34"/>
    </row>
    <row r="178" spans="13:14" x14ac:dyDescent="0.25">
      <c r="M178" s="34" t="s">
        <v>134</v>
      </c>
      <c r="N178" s="34"/>
    </row>
    <row r="179" spans="13:14" x14ac:dyDescent="0.25">
      <c r="M179" s="34" t="s">
        <v>134</v>
      </c>
      <c r="N179" s="3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213"/>
  <sheetViews>
    <sheetView zoomScale="70" zoomScaleNormal="70" workbookViewId="0">
      <selection activeCell="Q77" sqref="Q77"/>
    </sheetView>
  </sheetViews>
  <sheetFormatPr defaultRowHeight="15" x14ac:dyDescent="0.25"/>
  <cols>
    <col min="1" max="1" width="18" style="1" customWidth="1"/>
    <col min="6" max="6" width="12.5703125" customWidth="1"/>
    <col min="7" max="7" width="8.42578125" style="96" customWidth="1"/>
    <col min="8" max="8" width="8.42578125" style="53" customWidth="1"/>
    <col min="12" max="12" width="13.140625" customWidth="1"/>
    <col min="25" max="25" width="12.7109375" customWidth="1"/>
    <col min="30" max="30" width="13.5703125" customWidth="1"/>
  </cols>
  <sheetData>
    <row r="1" spans="1:22" x14ac:dyDescent="0.25">
      <c r="A1" s="100" t="s">
        <v>53</v>
      </c>
      <c r="H1"/>
      <c r="I1" s="97" t="s">
        <v>134</v>
      </c>
      <c r="J1" s="98"/>
      <c r="S1" s="28" t="s">
        <v>86</v>
      </c>
    </row>
    <row r="2" spans="1:22" x14ac:dyDescent="0.25">
      <c r="A2" s="3" t="s">
        <v>71</v>
      </c>
      <c r="B2" s="10" t="s">
        <v>135</v>
      </c>
      <c r="C2" s="10"/>
      <c r="D2" s="10" t="s">
        <v>136</v>
      </c>
      <c r="E2" s="10"/>
      <c r="F2" s="32" t="s">
        <v>46</v>
      </c>
      <c r="G2" s="32"/>
      <c r="H2"/>
      <c r="I2" s="97" t="s">
        <v>134</v>
      </c>
      <c r="J2" s="98"/>
      <c r="K2" s="3"/>
      <c r="L2" s="10" t="s">
        <v>135</v>
      </c>
      <c r="M2" s="10"/>
      <c r="N2" s="10" t="s">
        <v>136</v>
      </c>
      <c r="O2" s="10"/>
      <c r="P2" s="32" t="s">
        <v>46</v>
      </c>
      <c r="Q2" s="32"/>
      <c r="S2" s="10" t="s">
        <v>135</v>
      </c>
      <c r="T2" s="10"/>
      <c r="U2" s="10" t="s">
        <v>136</v>
      </c>
      <c r="V2" s="10"/>
    </row>
    <row r="3" spans="1:22" x14ac:dyDescent="0.25">
      <c r="A3" s="3" t="s">
        <v>44</v>
      </c>
      <c r="B3" s="80" t="s">
        <v>43</v>
      </c>
      <c r="C3" s="80" t="s">
        <v>41</v>
      </c>
      <c r="D3" s="75" t="s">
        <v>43</v>
      </c>
      <c r="E3" s="75" t="s">
        <v>41</v>
      </c>
      <c r="F3" s="32" t="s">
        <v>43</v>
      </c>
      <c r="G3" s="32" t="s">
        <v>41</v>
      </c>
      <c r="H3"/>
      <c r="I3" s="97" t="s">
        <v>134</v>
      </c>
      <c r="J3" s="98"/>
      <c r="K3" s="3"/>
      <c r="L3" s="80" t="s">
        <v>43</v>
      </c>
      <c r="M3" s="80" t="s">
        <v>41</v>
      </c>
      <c r="N3" s="75" t="s">
        <v>43</v>
      </c>
      <c r="O3" s="75" t="s">
        <v>41</v>
      </c>
      <c r="P3" s="32" t="s">
        <v>43</v>
      </c>
      <c r="Q3" s="32" t="s">
        <v>41</v>
      </c>
      <c r="S3" s="80" t="s">
        <v>77</v>
      </c>
      <c r="T3" s="80" t="s">
        <v>41</v>
      </c>
      <c r="U3" s="75" t="s">
        <v>77</v>
      </c>
      <c r="V3" s="75" t="s">
        <v>41</v>
      </c>
    </row>
    <row r="4" spans="1:22" x14ac:dyDescent="0.25">
      <c r="A4" s="86" t="s">
        <v>89</v>
      </c>
      <c r="B4" s="80">
        <v>0.85090909090909095</v>
      </c>
      <c r="C4" s="80">
        <v>9.0654188089584697E-2</v>
      </c>
      <c r="D4" s="75">
        <v>0.8236</v>
      </c>
      <c r="E4" s="75">
        <v>0.13059999999999999</v>
      </c>
      <c r="F4" s="32">
        <v>0.85181818181818103</v>
      </c>
      <c r="G4" s="32">
        <v>0.115210909722162</v>
      </c>
      <c r="H4"/>
      <c r="I4" s="97" t="s">
        <v>134</v>
      </c>
      <c r="J4" s="98"/>
      <c r="K4" s="86" t="s">
        <v>89</v>
      </c>
      <c r="L4" s="80">
        <v>0.92348684210526299</v>
      </c>
      <c r="M4" s="80">
        <v>9.3967187124436198E-3</v>
      </c>
      <c r="N4" s="75">
        <v>0.90239999999999998</v>
      </c>
      <c r="O4" s="75">
        <v>6.2899999999999998E-2</v>
      </c>
      <c r="P4" s="32">
        <v>0.93188596491228004</v>
      </c>
      <c r="Q4" s="32">
        <v>1.56179616342171E-2</v>
      </c>
      <c r="S4" s="80">
        <v>0.61680000000000001</v>
      </c>
      <c r="T4" s="80">
        <v>5.5E-2</v>
      </c>
      <c r="U4" s="75">
        <v>0.61319999999999997</v>
      </c>
      <c r="V4" s="75">
        <v>3.04E-2</v>
      </c>
    </row>
    <row r="5" spans="1:22" x14ac:dyDescent="0.25">
      <c r="A5" s="86" t="s">
        <v>90</v>
      </c>
      <c r="B5" s="80">
        <v>0.85362318840579698</v>
      </c>
      <c r="C5" s="80">
        <v>3.9130434782608699E-2</v>
      </c>
      <c r="D5" s="75">
        <v>0.85799999999999998</v>
      </c>
      <c r="E5" s="75">
        <v>2.8799999999999999E-2</v>
      </c>
      <c r="F5" s="32">
        <v>0.84492753623188399</v>
      </c>
      <c r="G5" s="32">
        <v>3.8915135020572499E-2</v>
      </c>
      <c r="H5"/>
      <c r="I5" s="97" t="s">
        <v>134</v>
      </c>
      <c r="J5" s="98"/>
      <c r="K5" s="86" t="s">
        <v>90</v>
      </c>
      <c r="L5" s="80">
        <v>0.90032206119162606</v>
      </c>
      <c r="M5" s="80">
        <v>2.64109814281107E-3</v>
      </c>
      <c r="N5" s="75">
        <v>0.90720000000000001</v>
      </c>
      <c r="O5" s="75">
        <v>4.5999999999999999E-3</v>
      </c>
      <c r="P5" s="32">
        <v>0.91046698872785803</v>
      </c>
      <c r="Q5" s="32">
        <v>7.3511833884143604E-3</v>
      </c>
      <c r="S5" s="80">
        <v>17.5961</v>
      </c>
      <c r="T5" s="80">
        <v>4.4833999999999996</v>
      </c>
      <c r="U5" s="75">
        <v>6.4158999999999997</v>
      </c>
      <c r="V5" s="75">
        <v>0.73019999999999996</v>
      </c>
    </row>
    <row r="6" spans="1:22" x14ac:dyDescent="0.25">
      <c r="A6" s="86" t="s">
        <v>91</v>
      </c>
      <c r="B6" s="80">
        <v>0.570740900340442</v>
      </c>
      <c r="C6" s="80">
        <v>0.107187739189311</v>
      </c>
      <c r="D6" s="75">
        <v>0.57869999999999999</v>
      </c>
      <c r="E6" s="75">
        <v>8.1100000000000005E-2</v>
      </c>
      <c r="F6" s="32">
        <v>0.56712969842260397</v>
      </c>
      <c r="G6" s="32">
        <v>7.2152825616793995E-2</v>
      </c>
      <c r="H6"/>
      <c r="I6" s="97" t="s">
        <v>134</v>
      </c>
      <c r="J6" s="98"/>
      <c r="K6" s="86" t="s">
        <v>91</v>
      </c>
      <c r="L6" s="80">
        <v>0.78822840320954202</v>
      </c>
      <c r="M6" s="80">
        <v>3.9783036357557901E-2</v>
      </c>
      <c r="N6" s="75">
        <v>0.82120000000000004</v>
      </c>
      <c r="O6" s="75">
        <v>3.6499999999999998E-2</v>
      </c>
      <c r="P6" s="32">
        <v>0.85861290199476104</v>
      </c>
      <c r="Q6" s="32">
        <v>4.78383407902278E-2</v>
      </c>
      <c r="S6" s="80">
        <v>7.3048000000000002</v>
      </c>
      <c r="T6" s="80">
        <v>1.2412000000000001</v>
      </c>
      <c r="U6" s="75">
        <v>2.5146999999999999</v>
      </c>
      <c r="V6" s="75">
        <v>0.214</v>
      </c>
    </row>
    <row r="7" spans="1:22" x14ac:dyDescent="0.25">
      <c r="A7" s="86" t="s">
        <v>92</v>
      </c>
      <c r="B7" s="80">
        <v>0.88949661302913496</v>
      </c>
      <c r="C7" s="80">
        <v>2.4727874896849501E-2</v>
      </c>
      <c r="D7" s="75">
        <v>0.87660000000000005</v>
      </c>
      <c r="E7" s="75">
        <v>3.1099999999999999E-2</v>
      </c>
      <c r="F7" s="32">
        <v>0.88481403137669601</v>
      </c>
      <c r="G7" s="104">
        <v>3.0086918131379502E-2</v>
      </c>
      <c r="H7"/>
      <c r="I7" s="97" t="s">
        <v>134</v>
      </c>
      <c r="J7" s="98"/>
      <c r="K7" s="86" t="s">
        <v>92</v>
      </c>
      <c r="L7" s="80">
        <v>0.91928877356290095</v>
      </c>
      <c r="M7" s="80">
        <v>1.8162132826562399E-3</v>
      </c>
      <c r="N7" s="75">
        <v>0.92</v>
      </c>
      <c r="O7" s="75">
        <v>2.8E-3</v>
      </c>
      <c r="P7" s="32">
        <v>0.92124480585877999</v>
      </c>
      <c r="Q7" s="104">
        <v>7.7292235940855402E-4</v>
      </c>
      <c r="S7" s="80">
        <v>6.0225</v>
      </c>
      <c r="T7" s="80">
        <v>0.6825</v>
      </c>
      <c r="U7" s="75">
        <v>3.7141999999999999</v>
      </c>
      <c r="V7" s="75">
        <v>0.24460000000000001</v>
      </c>
    </row>
    <row r="8" spans="1:22" x14ac:dyDescent="0.25">
      <c r="A8" s="86" t="s">
        <v>93</v>
      </c>
      <c r="B8" s="80">
        <v>0.70709294199860195</v>
      </c>
      <c r="C8" s="80">
        <v>6.9614980318194103E-2</v>
      </c>
      <c r="D8" s="75">
        <v>0.6623</v>
      </c>
      <c r="E8" s="75">
        <v>4.3700000000000003E-2</v>
      </c>
      <c r="F8" s="32">
        <v>0.68654786862334005</v>
      </c>
      <c r="G8" s="32">
        <v>5.7803508835067401E-2</v>
      </c>
      <c r="H8"/>
      <c r="I8" s="97" t="s">
        <v>134</v>
      </c>
      <c r="J8" s="98"/>
      <c r="K8" s="86" t="s">
        <v>93</v>
      </c>
      <c r="L8" s="80">
        <v>0.83033176360782301</v>
      </c>
      <c r="M8" s="80">
        <v>2.4900706106009699E-2</v>
      </c>
      <c r="N8" s="75">
        <v>0.84089999999999998</v>
      </c>
      <c r="O8" s="75">
        <v>1.7299999999999999E-2</v>
      </c>
      <c r="P8" s="32">
        <v>0.90001824275592901</v>
      </c>
      <c r="Q8" s="32">
        <v>1.35123188119714E-2</v>
      </c>
      <c r="S8" s="80">
        <v>28.8874</v>
      </c>
      <c r="T8" s="80">
        <v>5.5808</v>
      </c>
      <c r="U8" s="75">
        <v>6.4974999999999996</v>
      </c>
      <c r="V8" s="75">
        <v>0.68910000000000005</v>
      </c>
    </row>
    <row r="9" spans="1:22" x14ac:dyDescent="0.25">
      <c r="A9" s="86" t="s">
        <v>94</v>
      </c>
      <c r="B9" s="80">
        <v>0.71994252873563203</v>
      </c>
      <c r="C9" s="80">
        <v>7.9750919349952196E-2</v>
      </c>
      <c r="D9" s="75">
        <v>0.72689999999999999</v>
      </c>
      <c r="E9" s="75">
        <v>6.8099999999999994E-2</v>
      </c>
      <c r="F9" s="32">
        <v>0.71709359605911305</v>
      </c>
      <c r="G9" s="32">
        <v>7.0987652591198602E-2</v>
      </c>
      <c r="H9"/>
      <c r="I9" s="97" t="s">
        <v>134</v>
      </c>
      <c r="J9" s="98"/>
      <c r="K9" s="86" t="s">
        <v>94</v>
      </c>
      <c r="L9" s="80">
        <v>0.798756051488553</v>
      </c>
      <c r="M9" s="80">
        <v>6.2128820179687396E-3</v>
      </c>
      <c r="N9" s="75">
        <v>0.80579999999999996</v>
      </c>
      <c r="O9" s="75">
        <v>1.12E-2</v>
      </c>
      <c r="P9" s="32">
        <v>0.80149194643018695</v>
      </c>
      <c r="Q9" s="32">
        <v>1.1687774950790399E-2</v>
      </c>
      <c r="S9" s="80">
        <v>2.1185</v>
      </c>
      <c r="T9" s="80">
        <v>0.2407</v>
      </c>
      <c r="U9" s="75">
        <v>1.835</v>
      </c>
      <c r="V9" s="75">
        <v>0.1908</v>
      </c>
    </row>
    <row r="10" spans="1:22" x14ac:dyDescent="0.25">
      <c r="A10" s="86" t="s">
        <v>95</v>
      </c>
      <c r="B10" s="80">
        <v>0.60483870967741904</v>
      </c>
      <c r="C10" s="80">
        <v>7.0117369134561694E-2</v>
      </c>
      <c r="D10" s="75">
        <v>0.61329999999999996</v>
      </c>
      <c r="E10" s="75">
        <v>6.4299999999999996E-2</v>
      </c>
      <c r="F10" s="32">
        <v>0.64636486852805597</v>
      </c>
      <c r="G10" s="32">
        <v>6.3809284867331395E-2</v>
      </c>
      <c r="H10"/>
      <c r="I10" s="97" t="s">
        <v>134</v>
      </c>
      <c r="J10" s="98"/>
      <c r="K10" s="86" t="s">
        <v>95</v>
      </c>
      <c r="L10" s="80">
        <v>0.78874220833660902</v>
      </c>
      <c r="M10" s="80">
        <v>1.48392318832375E-2</v>
      </c>
      <c r="N10" s="75">
        <v>0.78039999999999998</v>
      </c>
      <c r="O10" s="75">
        <v>1.61E-2</v>
      </c>
      <c r="P10" s="32">
        <v>0.88502083392517406</v>
      </c>
      <c r="Q10" s="32">
        <v>1.40729117647851E-2</v>
      </c>
      <c r="S10" s="80">
        <v>2.9961000000000002</v>
      </c>
      <c r="T10" s="80">
        <v>0.32690000000000002</v>
      </c>
      <c r="U10" s="75">
        <v>1.7813000000000001</v>
      </c>
      <c r="V10" s="75">
        <v>0.1406</v>
      </c>
    </row>
    <row r="11" spans="1:22" x14ac:dyDescent="0.25">
      <c r="A11" s="86" t="s">
        <v>96</v>
      </c>
      <c r="B11" s="80">
        <v>0.91203454765425396</v>
      </c>
      <c r="C11" s="80">
        <v>2.0979311815980201E-2</v>
      </c>
      <c r="D11" s="75">
        <v>0.91779999999999995</v>
      </c>
      <c r="E11" s="75">
        <v>2.2700000000000001E-2</v>
      </c>
      <c r="F11" s="32">
        <v>0.91148675897298004</v>
      </c>
      <c r="G11" s="32">
        <v>2.9980254791490499E-2</v>
      </c>
      <c r="H11"/>
      <c r="I11" s="97" t="s">
        <v>134</v>
      </c>
      <c r="J11" s="98"/>
      <c r="K11" s="86" t="s">
        <v>96</v>
      </c>
      <c r="L11" s="80">
        <v>0.96128993461675105</v>
      </c>
      <c r="M11" s="80">
        <v>8.1064171174887196E-3</v>
      </c>
      <c r="N11" s="75">
        <v>0.96599999999999997</v>
      </c>
      <c r="O11" s="75">
        <v>8.8999999999999999E-3</v>
      </c>
      <c r="P11" s="32">
        <v>0.96874829515866301</v>
      </c>
      <c r="Q11" s="32">
        <v>1.04721655455839E-2</v>
      </c>
      <c r="S11" s="80">
        <v>152.8998</v>
      </c>
      <c r="T11" s="80">
        <v>19.100200000000001</v>
      </c>
      <c r="U11" s="75">
        <v>58.4499</v>
      </c>
      <c r="V11" s="75">
        <v>5.1345000000000001</v>
      </c>
    </row>
    <row r="12" spans="1:22" x14ac:dyDescent="0.25">
      <c r="A12" s="86" t="s">
        <v>97</v>
      </c>
      <c r="B12" s="80">
        <v>0.57107526881720405</v>
      </c>
      <c r="C12" s="80">
        <v>4.5152200826201597E-2</v>
      </c>
      <c r="D12" s="75">
        <v>0.54769999999999996</v>
      </c>
      <c r="E12" s="75">
        <v>5.2200000000000003E-2</v>
      </c>
      <c r="F12" s="32">
        <v>0.55526881720430099</v>
      </c>
      <c r="G12" s="32">
        <v>8.0159397221323203E-2</v>
      </c>
      <c r="H12"/>
      <c r="I12" s="97" t="s">
        <v>134</v>
      </c>
      <c r="J12" s="98"/>
      <c r="K12" s="86" t="s">
        <v>97</v>
      </c>
      <c r="L12" s="80">
        <v>0.67326950010773501</v>
      </c>
      <c r="M12" s="80">
        <v>2.29474114424419E-2</v>
      </c>
      <c r="N12" s="75">
        <v>0.70479999999999998</v>
      </c>
      <c r="O12" s="75">
        <v>1.4E-2</v>
      </c>
      <c r="P12" s="32">
        <v>0.68171056884292103</v>
      </c>
      <c r="Q12" s="32">
        <v>3.6060830279082003E-2</v>
      </c>
      <c r="S12" s="80">
        <v>3.4236</v>
      </c>
      <c r="T12" s="80">
        <v>0.68869999999999998</v>
      </c>
      <c r="U12" s="75">
        <v>2.3199999999999998</v>
      </c>
      <c r="V12" s="75">
        <v>0.36320000000000002</v>
      </c>
    </row>
    <row r="13" spans="1:22" x14ac:dyDescent="0.25">
      <c r="A13" s="86" t="s">
        <v>98</v>
      </c>
      <c r="B13" s="80">
        <v>0.498956609670895</v>
      </c>
      <c r="C13" s="80">
        <v>4.2719053274374197E-2</v>
      </c>
      <c r="D13" s="75">
        <v>0.49359999999999998</v>
      </c>
      <c r="E13" s="75">
        <v>3.2500000000000001E-2</v>
      </c>
      <c r="F13" s="32">
        <v>0.48741956241956202</v>
      </c>
      <c r="G13" s="32">
        <v>4.0613372099858602E-2</v>
      </c>
      <c r="H13"/>
      <c r="I13" s="97" t="s">
        <v>134</v>
      </c>
      <c r="J13" s="98"/>
      <c r="K13" s="86" t="s">
        <v>98</v>
      </c>
      <c r="L13" s="80">
        <v>0.627215572440877</v>
      </c>
      <c r="M13" s="80">
        <v>1.4561202887225001E-2</v>
      </c>
      <c r="N13" s="75">
        <v>0.61419999999999997</v>
      </c>
      <c r="O13" s="75">
        <v>1.83E-2</v>
      </c>
      <c r="P13" s="32">
        <v>0.641395771080565</v>
      </c>
      <c r="Q13" s="32">
        <v>2.35348908986228E-2</v>
      </c>
      <c r="S13" s="80">
        <v>135.20699999999999</v>
      </c>
      <c r="T13" s="80">
        <v>29.608899999999998</v>
      </c>
      <c r="U13" s="75">
        <v>38.875999999999998</v>
      </c>
      <c r="V13" s="75">
        <v>7.3640999999999996</v>
      </c>
    </row>
    <row r="14" spans="1:22" x14ac:dyDescent="0.25">
      <c r="A14" s="86" t="s">
        <v>30</v>
      </c>
      <c r="B14" s="80">
        <v>0.86376811594202896</v>
      </c>
      <c r="C14" s="80">
        <v>4.4054156966871399E-2</v>
      </c>
      <c r="D14" s="75">
        <v>0.8478</v>
      </c>
      <c r="E14" s="75">
        <v>4.1599999999999998E-2</v>
      </c>
      <c r="F14" s="32">
        <v>0.84927536231884004</v>
      </c>
      <c r="G14" s="32">
        <v>5.7315130241406297E-2</v>
      </c>
      <c r="H14"/>
      <c r="I14" s="97" t="s">
        <v>134</v>
      </c>
      <c r="J14" s="98"/>
      <c r="K14" s="86" t="s">
        <v>30</v>
      </c>
      <c r="L14" s="80">
        <v>0.89661835748792296</v>
      </c>
      <c r="M14" s="80">
        <v>6.10218850933863E-3</v>
      </c>
      <c r="N14" s="75">
        <v>0.90400000000000003</v>
      </c>
      <c r="O14" s="75">
        <v>5.4999999999999997E-3</v>
      </c>
      <c r="P14" s="32">
        <v>0.90563607085346198</v>
      </c>
      <c r="Q14" s="32">
        <v>8.1220742112196407E-3</v>
      </c>
      <c r="S14" s="80">
        <v>17.877199999999998</v>
      </c>
      <c r="T14" s="80">
        <v>3.4992999999999999</v>
      </c>
      <c r="U14" s="75">
        <v>6.2218999999999998</v>
      </c>
      <c r="V14" s="75">
        <v>0.3992</v>
      </c>
    </row>
    <row r="15" spans="1:22" x14ac:dyDescent="0.25">
      <c r="A15" s="86" t="s">
        <v>99</v>
      </c>
      <c r="B15" s="80">
        <v>0.95645645645645605</v>
      </c>
      <c r="C15" s="80">
        <v>4.0433347329859003E-2</v>
      </c>
      <c r="D15" s="75">
        <v>0.9345</v>
      </c>
      <c r="E15" s="75">
        <v>3.4599999999999999E-2</v>
      </c>
      <c r="F15" s="32">
        <v>0.93190690690690603</v>
      </c>
      <c r="G15" s="32">
        <v>4.0625328419609003E-2</v>
      </c>
      <c r="H15"/>
      <c r="I15" s="97" t="s">
        <v>134</v>
      </c>
      <c r="J15" s="98"/>
      <c r="K15" s="86" t="s">
        <v>99</v>
      </c>
      <c r="L15" s="80">
        <v>0.99666390347241396</v>
      </c>
      <c r="M15" s="80">
        <v>3.1652341583626601E-3</v>
      </c>
      <c r="N15" s="75">
        <v>0.99609999999999999</v>
      </c>
      <c r="O15" s="75">
        <v>1.9E-3</v>
      </c>
      <c r="P15" s="32">
        <v>0.99332320162107302</v>
      </c>
      <c r="Q15" s="32">
        <v>4.45789525628967E-3</v>
      </c>
      <c r="S15" s="80">
        <v>22.336099999999998</v>
      </c>
      <c r="T15" s="80">
        <v>2.4207000000000001</v>
      </c>
      <c r="U15" s="75">
        <v>5.1147</v>
      </c>
      <c r="V15" s="75">
        <v>1.1569</v>
      </c>
    </row>
    <row r="16" spans="1:22" x14ac:dyDescent="0.25">
      <c r="A16" s="86" t="s">
        <v>100</v>
      </c>
      <c r="B16" s="80">
        <v>0.81871657754010696</v>
      </c>
      <c r="C16" s="80">
        <v>4.5610163169461003E-2</v>
      </c>
      <c r="D16" s="75">
        <v>0.7772</v>
      </c>
      <c r="E16" s="75">
        <v>6.9500000000000006E-2</v>
      </c>
      <c r="F16" s="32">
        <v>0.76568627450980398</v>
      </c>
      <c r="G16" s="32">
        <v>9.3042707172308503E-2</v>
      </c>
      <c r="H16"/>
      <c r="I16" s="97" t="s">
        <v>134</v>
      </c>
      <c r="J16" s="98"/>
      <c r="K16" s="86" t="s">
        <v>100</v>
      </c>
      <c r="L16" s="80">
        <v>0.89119948418682904</v>
      </c>
      <c r="M16" s="80">
        <v>7.0725614275188803E-3</v>
      </c>
      <c r="N16" s="75">
        <v>0.88719999999999999</v>
      </c>
      <c r="O16" s="75">
        <v>6.7000000000000002E-3</v>
      </c>
      <c r="P16" s="32">
        <v>0.91467663322623605</v>
      </c>
      <c r="Q16" s="32">
        <v>8.2748354703880492E-3</v>
      </c>
      <c r="S16" s="80">
        <v>3.5525000000000002</v>
      </c>
      <c r="T16" s="80">
        <v>0.42220000000000002</v>
      </c>
      <c r="U16" s="75">
        <v>1.8795999999999999</v>
      </c>
      <c r="V16" s="75">
        <v>0.2384</v>
      </c>
    </row>
    <row r="17" spans="1:22" x14ac:dyDescent="0.25">
      <c r="A17" s="86" t="s">
        <v>101</v>
      </c>
      <c r="B17" s="80">
        <v>0.66320754716981101</v>
      </c>
      <c r="C17" s="80">
        <v>3.3135673859244201E-2</v>
      </c>
      <c r="D17" s="75">
        <v>0.65290000000000004</v>
      </c>
      <c r="E17" s="75">
        <v>3.2300000000000002E-2</v>
      </c>
      <c r="F17" s="32">
        <v>0.65853464997354905</v>
      </c>
      <c r="G17" s="32">
        <v>3.1185574444214499E-2</v>
      </c>
      <c r="H17"/>
      <c r="I17" s="97" t="s">
        <v>134</v>
      </c>
      <c r="J17" s="98"/>
      <c r="K17" s="86" t="s">
        <v>101</v>
      </c>
      <c r="L17" s="80">
        <v>0.68376042752867505</v>
      </c>
      <c r="M17" s="80">
        <v>4.1634451527478803E-3</v>
      </c>
      <c r="N17" s="75">
        <v>0.68640000000000001</v>
      </c>
      <c r="O17" s="75">
        <v>4.1999999999999997E-3</v>
      </c>
      <c r="P17" s="32">
        <v>0.68501129648939796</v>
      </c>
      <c r="Q17" s="32">
        <v>4.6640532825464997E-3</v>
      </c>
      <c r="S17" s="80">
        <v>19.158100000000001</v>
      </c>
      <c r="T17" s="80">
        <v>1.6716</v>
      </c>
      <c r="U17" s="75">
        <v>8.7063000000000006</v>
      </c>
      <c r="V17" s="75">
        <v>0.32379999999999998</v>
      </c>
    </row>
    <row r="18" spans="1:22" x14ac:dyDescent="0.25">
      <c r="A18" s="86" t="s">
        <v>102</v>
      </c>
      <c r="B18" s="80">
        <v>0.70899999999999896</v>
      </c>
      <c r="C18" s="80">
        <v>5.0685303589896702E-2</v>
      </c>
      <c r="D18" s="75">
        <v>0.71599999999999997</v>
      </c>
      <c r="E18" s="75">
        <v>5.2400000000000002E-2</v>
      </c>
      <c r="F18" s="32">
        <v>0.69399999999999995</v>
      </c>
      <c r="G18" s="32">
        <v>5.3888774341229899E-2</v>
      </c>
      <c r="H18"/>
      <c r="I18" s="97" t="s">
        <v>134</v>
      </c>
      <c r="J18" s="98"/>
      <c r="K18" s="86" t="s">
        <v>102</v>
      </c>
      <c r="L18" s="80">
        <v>0.83322222222222198</v>
      </c>
      <c r="M18" s="80">
        <v>1.45419784005639E-2</v>
      </c>
      <c r="N18" s="75">
        <v>0.85760000000000003</v>
      </c>
      <c r="O18" s="75">
        <v>1.5800000000000002E-2</v>
      </c>
      <c r="P18" s="32">
        <v>0.87077777777777698</v>
      </c>
      <c r="Q18" s="32">
        <v>2.2706120347487101E-2</v>
      </c>
      <c r="S18" s="80">
        <v>96.329700000000003</v>
      </c>
      <c r="T18" s="80">
        <v>21.235700000000001</v>
      </c>
      <c r="U18" s="75">
        <v>21.4556</v>
      </c>
      <c r="V18" s="75">
        <v>2.1800000000000002</v>
      </c>
    </row>
    <row r="19" spans="1:22" x14ac:dyDescent="0.25">
      <c r="A19" s="86" t="s">
        <v>103</v>
      </c>
      <c r="B19" s="80">
        <v>0.68227366836062397</v>
      </c>
      <c r="C19" s="80">
        <v>0.13912968410002599</v>
      </c>
      <c r="D19" s="75">
        <v>0.65349999999999997</v>
      </c>
      <c r="E19" s="75">
        <v>0.1242</v>
      </c>
      <c r="F19" s="32">
        <v>0.66462481962481901</v>
      </c>
      <c r="G19" s="32">
        <v>0.12259443773952</v>
      </c>
      <c r="H19"/>
      <c r="I19" s="97" t="s">
        <v>134</v>
      </c>
      <c r="J19" s="98"/>
      <c r="K19" s="86" t="s">
        <v>103</v>
      </c>
      <c r="L19" s="80">
        <v>0.81983791950046103</v>
      </c>
      <c r="M19" s="80">
        <v>1.2199703656975499E-2</v>
      </c>
      <c r="N19" s="75">
        <v>0.77839999999999998</v>
      </c>
      <c r="O19" s="75">
        <v>2.4E-2</v>
      </c>
      <c r="P19" s="32">
        <v>0.85423293834745295</v>
      </c>
      <c r="Q19" s="32">
        <v>2.6040769450731999E-2</v>
      </c>
      <c r="S19" s="80">
        <v>2.1604999999999999</v>
      </c>
      <c r="T19" s="80">
        <v>0.20039999999999999</v>
      </c>
      <c r="U19" s="75">
        <v>1.2518</v>
      </c>
      <c r="V19" s="75">
        <v>9.3899999999999997E-2</v>
      </c>
    </row>
    <row r="20" spans="1:22" x14ac:dyDescent="0.25">
      <c r="A20" s="86" t="s">
        <v>104</v>
      </c>
      <c r="B20" s="80">
        <v>0.70268817204301004</v>
      </c>
      <c r="C20" s="80">
        <v>4.4005302448030102E-2</v>
      </c>
      <c r="D20" s="75">
        <v>0.70550000000000002</v>
      </c>
      <c r="E20" s="75">
        <v>5.0799999999999998E-2</v>
      </c>
      <c r="F20" s="32">
        <v>0.70247311827956904</v>
      </c>
      <c r="G20" s="32">
        <v>4.0573555859441203E-2</v>
      </c>
      <c r="H20"/>
      <c r="I20" s="97" t="s">
        <v>134</v>
      </c>
      <c r="J20" s="98"/>
      <c r="K20" s="86" t="s">
        <v>104</v>
      </c>
      <c r="L20" s="80">
        <v>0.79265744400527005</v>
      </c>
      <c r="M20" s="80">
        <v>8.5235739524573192E-3</v>
      </c>
      <c r="N20" s="75">
        <v>0.79159999999999997</v>
      </c>
      <c r="O20" s="75">
        <v>1.21E-2</v>
      </c>
      <c r="P20" s="32">
        <v>0.80136363636363594</v>
      </c>
      <c r="Q20" s="32">
        <v>1.62674569670847E-2</v>
      </c>
      <c r="S20" s="80">
        <v>1.2179</v>
      </c>
      <c r="T20" s="80">
        <v>8.3199999999999996E-2</v>
      </c>
      <c r="U20" s="75">
        <v>1.2470000000000001</v>
      </c>
      <c r="V20" s="75">
        <v>6.7699999999999996E-2</v>
      </c>
    </row>
    <row r="21" spans="1:22" x14ac:dyDescent="0.25">
      <c r="A21" s="86" t="s">
        <v>105</v>
      </c>
      <c r="B21" s="80">
        <v>0.73208791208791202</v>
      </c>
      <c r="C21" s="80">
        <v>0.10492612452241699</v>
      </c>
      <c r="D21" s="75">
        <v>0.63649999999999995</v>
      </c>
      <c r="E21" s="75">
        <v>0.1331</v>
      </c>
      <c r="F21" s="32">
        <v>0.63758241758241696</v>
      </c>
      <c r="G21" s="32">
        <v>0.126599702224408</v>
      </c>
      <c r="H21"/>
      <c r="I21" s="97" t="s">
        <v>134</v>
      </c>
      <c r="J21" s="98"/>
      <c r="K21" s="86" t="s">
        <v>105</v>
      </c>
      <c r="L21" s="80">
        <v>0.80042612210207698</v>
      </c>
      <c r="M21" s="80">
        <v>2.22588717681012E-2</v>
      </c>
      <c r="N21" s="75">
        <v>0.83330000000000004</v>
      </c>
      <c r="O21" s="75">
        <v>3.9899999999999998E-2</v>
      </c>
      <c r="P21" s="32">
        <v>0.86104204949554097</v>
      </c>
      <c r="Q21" s="32">
        <v>3.6595920511262099E-2</v>
      </c>
      <c r="S21" s="80">
        <v>0.82130000000000003</v>
      </c>
      <c r="T21" s="80">
        <v>6.8199999999999997E-2</v>
      </c>
      <c r="U21" s="75">
        <v>0.60660000000000003</v>
      </c>
      <c r="V21" s="75">
        <v>4.2200000000000001E-2</v>
      </c>
    </row>
    <row r="22" spans="1:22" x14ac:dyDescent="0.25">
      <c r="A22" s="86" t="s">
        <v>106</v>
      </c>
      <c r="B22" s="80">
        <v>0.81481481481481399</v>
      </c>
      <c r="C22" s="80">
        <v>7.2198476628214506E-2</v>
      </c>
      <c r="D22" s="75">
        <v>0.82220000000000004</v>
      </c>
      <c r="E22" s="75">
        <v>8.2500000000000004E-2</v>
      </c>
      <c r="F22" s="32">
        <v>0.80740740740740702</v>
      </c>
      <c r="G22" s="32">
        <v>8.5746940020668294E-2</v>
      </c>
      <c r="H22"/>
      <c r="I22" s="97" t="s">
        <v>134</v>
      </c>
      <c r="J22" s="98"/>
      <c r="K22" s="86" t="s">
        <v>106</v>
      </c>
      <c r="L22" s="80">
        <v>0.90123456790123402</v>
      </c>
      <c r="M22" s="80">
        <v>6.8860907533668603E-3</v>
      </c>
      <c r="N22" s="75">
        <v>0.91110000000000002</v>
      </c>
      <c r="O22" s="75">
        <v>1.03E-2</v>
      </c>
      <c r="P22" s="32">
        <v>0.907407407407407</v>
      </c>
      <c r="Q22" s="32">
        <v>1.2242366074603699E-2</v>
      </c>
      <c r="S22" s="80">
        <v>3.0550000000000002</v>
      </c>
      <c r="T22" s="80">
        <v>0.38329999999999997</v>
      </c>
      <c r="U22" s="75">
        <v>2.0182000000000002</v>
      </c>
      <c r="V22" s="75">
        <v>0.24829999999999999</v>
      </c>
    </row>
    <row r="23" spans="1:22" x14ac:dyDescent="0.25">
      <c r="A23" s="86" t="s">
        <v>107</v>
      </c>
      <c r="B23" s="80">
        <v>0.80583333333333296</v>
      </c>
      <c r="C23" s="80">
        <v>0.109293819079071</v>
      </c>
      <c r="D23" s="75">
        <v>0.83919999999999995</v>
      </c>
      <c r="E23" s="75">
        <v>6.9900000000000004E-2</v>
      </c>
      <c r="F23" s="32">
        <v>0.819583333333333</v>
      </c>
      <c r="G23" s="32">
        <v>6.3493492667446694E-2</v>
      </c>
      <c r="H23"/>
      <c r="I23" s="97" t="s">
        <v>134</v>
      </c>
      <c r="J23" s="98"/>
      <c r="K23" s="86" t="s">
        <v>107</v>
      </c>
      <c r="L23" s="80">
        <v>0.935477903391572</v>
      </c>
      <c r="M23" s="80">
        <v>1.06732932651461E-2</v>
      </c>
      <c r="N23" s="75">
        <v>0.95199999999999996</v>
      </c>
      <c r="O23" s="75">
        <v>1.5599999999999999E-2</v>
      </c>
      <c r="P23" s="32">
        <v>0.94335560123329898</v>
      </c>
      <c r="Q23" s="32">
        <v>1.8595773314619701E-2</v>
      </c>
      <c r="S23" s="80">
        <v>2.4068000000000001</v>
      </c>
      <c r="T23" s="80">
        <v>0.1893</v>
      </c>
      <c r="U23" s="75">
        <v>1.3187</v>
      </c>
      <c r="V23" s="75">
        <v>8.2400000000000001E-2</v>
      </c>
    </row>
    <row r="24" spans="1:22" x14ac:dyDescent="0.25">
      <c r="A24" s="86" t="s">
        <v>108</v>
      </c>
      <c r="B24" s="80">
        <v>0.92610993657505203</v>
      </c>
      <c r="C24" s="80">
        <v>6.4137470581505193E-2</v>
      </c>
      <c r="D24" s="75">
        <v>0.91920000000000002</v>
      </c>
      <c r="E24" s="75">
        <v>4.4699999999999997E-2</v>
      </c>
      <c r="F24" s="32">
        <v>0.93308668076109902</v>
      </c>
      <c r="G24" s="32">
        <v>4.5793880622128399E-2</v>
      </c>
      <c r="H24"/>
      <c r="I24" s="97" t="s">
        <v>134</v>
      </c>
      <c r="J24" s="98"/>
      <c r="K24" s="86" t="s">
        <v>108</v>
      </c>
      <c r="L24" s="80">
        <v>0.97138877290046399</v>
      </c>
      <c r="M24" s="80">
        <v>4.5627090984131802E-3</v>
      </c>
      <c r="N24" s="75">
        <v>0.98160000000000003</v>
      </c>
      <c r="O24" s="75">
        <v>4.4999999999999997E-3</v>
      </c>
      <c r="P24" s="32">
        <v>0.97598582911425402</v>
      </c>
      <c r="Q24" s="32">
        <v>8.72925551470566E-3</v>
      </c>
      <c r="S24" s="80">
        <v>6.1341000000000001</v>
      </c>
      <c r="T24" s="80">
        <v>0.91</v>
      </c>
      <c r="U24" s="75">
        <v>3.6716000000000002</v>
      </c>
      <c r="V24" s="75">
        <v>0.75470000000000004</v>
      </c>
    </row>
    <row r="25" spans="1:22" x14ac:dyDescent="0.25">
      <c r="A25" s="86" t="s">
        <v>109</v>
      </c>
      <c r="B25" s="80">
        <v>0.95333333333333303</v>
      </c>
      <c r="C25" s="80">
        <v>3.0550504633038902E-2</v>
      </c>
      <c r="D25" s="75">
        <v>0.94</v>
      </c>
      <c r="E25" s="75">
        <v>4.6699999999999998E-2</v>
      </c>
      <c r="F25" s="32">
        <v>0.93333333333333302</v>
      </c>
      <c r="G25" s="32">
        <v>5.96284793999943E-2</v>
      </c>
      <c r="H25"/>
      <c r="I25" s="97" t="s">
        <v>134</v>
      </c>
      <c r="J25" s="98"/>
      <c r="K25" s="86" t="s">
        <v>109</v>
      </c>
      <c r="L25" s="80">
        <v>0.99185185185185099</v>
      </c>
      <c r="M25" s="80">
        <v>3.98901096824778E-3</v>
      </c>
      <c r="N25" s="75">
        <v>0.97929999999999995</v>
      </c>
      <c r="O25" s="75">
        <v>3.0300000000000001E-2</v>
      </c>
      <c r="P25" s="32">
        <v>0.99555555555555497</v>
      </c>
      <c r="Q25" s="32">
        <v>3.6288736930121198E-3</v>
      </c>
      <c r="S25" s="80">
        <v>0.69420000000000004</v>
      </c>
      <c r="T25" s="80">
        <v>8.1199999999999994E-2</v>
      </c>
      <c r="U25" s="75">
        <v>0.56540000000000001</v>
      </c>
      <c r="V25" s="75">
        <v>3.5200000000000002E-2</v>
      </c>
    </row>
    <row r="26" spans="1:22" x14ac:dyDescent="0.25">
      <c r="A26" s="86" t="s">
        <v>110</v>
      </c>
      <c r="B26" s="80">
        <v>0.72</v>
      </c>
      <c r="C26" s="80">
        <v>4.38178046004132E-2</v>
      </c>
      <c r="D26" s="75">
        <v>0.71</v>
      </c>
      <c r="E26" s="75">
        <v>3.61E-2</v>
      </c>
      <c r="F26" s="32">
        <v>0.70799999999999996</v>
      </c>
      <c r="G26" s="32">
        <v>3.2496153618543799E-2</v>
      </c>
      <c r="H26"/>
      <c r="I26" s="97" t="s">
        <v>134</v>
      </c>
      <c r="J26" s="98"/>
      <c r="K26" s="86" t="s">
        <v>110</v>
      </c>
      <c r="L26" s="80">
        <v>0.78911111111111099</v>
      </c>
      <c r="M26" s="80">
        <v>4.1514537093931903E-3</v>
      </c>
      <c r="N26" s="75">
        <v>0.78759999999999997</v>
      </c>
      <c r="O26" s="75">
        <v>3.2000000000000002E-3</v>
      </c>
      <c r="P26" s="32">
        <v>0.79044444444444395</v>
      </c>
      <c r="Q26" s="32">
        <v>3.4498165991688899E-3</v>
      </c>
      <c r="S26" s="80">
        <v>5.7908999999999997</v>
      </c>
      <c r="T26" s="80">
        <v>0.60550000000000004</v>
      </c>
      <c r="U26" s="75">
        <v>3.0558999999999998</v>
      </c>
      <c r="V26" s="75">
        <v>0.33350000000000002</v>
      </c>
    </row>
    <row r="27" spans="1:22" x14ac:dyDescent="0.25">
      <c r="A27" s="86" t="s">
        <v>111</v>
      </c>
      <c r="B27" s="80">
        <v>0.76865546218487302</v>
      </c>
      <c r="C27" s="80">
        <v>0.10350588832032</v>
      </c>
      <c r="D27" s="75">
        <v>0.73470000000000002</v>
      </c>
      <c r="E27" s="75">
        <v>0.1263</v>
      </c>
      <c r="F27" s="32">
        <v>0.75341736694677797</v>
      </c>
      <c r="G27" s="32">
        <v>0.108890187920163</v>
      </c>
      <c r="H27"/>
      <c r="I27" s="97" t="s">
        <v>134</v>
      </c>
      <c r="J27" s="98"/>
      <c r="K27" s="86" t="s">
        <v>111</v>
      </c>
      <c r="L27" s="80">
        <v>0.91894540669778502</v>
      </c>
      <c r="M27" s="80">
        <v>2.0770491557138299E-2</v>
      </c>
      <c r="N27" s="75">
        <v>0.95420000000000005</v>
      </c>
      <c r="O27" s="75">
        <v>6.3E-3</v>
      </c>
      <c r="P27" s="32">
        <v>0.92946688242767095</v>
      </c>
      <c r="Q27" s="32">
        <v>2.6552796383112798E-2</v>
      </c>
      <c r="S27" s="80">
        <v>2.1633</v>
      </c>
      <c r="T27" s="80">
        <v>0.1845</v>
      </c>
      <c r="U27" s="75">
        <v>1.2734000000000001</v>
      </c>
      <c r="V27" s="75">
        <v>8.1500000000000003E-2</v>
      </c>
    </row>
    <row r="28" spans="1:22" x14ac:dyDescent="0.25">
      <c r="A28" s="86" t="s">
        <v>112</v>
      </c>
      <c r="B28" s="80">
        <v>0.82417310996563498</v>
      </c>
      <c r="C28" s="80">
        <v>5.7212057447727498E-2</v>
      </c>
      <c r="D28" s="75">
        <v>0.81269999999999998</v>
      </c>
      <c r="E28" s="75">
        <v>6.08E-2</v>
      </c>
      <c r="F28" s="32">
        <v>0.79812070446735395</v>
      </c>
      <c r="G28" s="32">
        <v>5.3581700317681398E-2</v>
      </c>
      <c r="H28"/>
      <c r="I28" s="97" t="s">
        <v>134</v>
      </c>
      <c r="J28" s="98"/>
      <c r="K28" s="86" t="s">
        <v>112</v>
      </c>
      <c r="L28" s="80">
        <v>0.84194792335688295</v>
      </c>
      <c r="M28" s="80">
        <v>7.3490391223486797E-3</v>
      </c>
      <c r="N28" s="75">
        <v>0.83879999999999999</v>
      </c>
      <c r="O28" s="75">
        <v>1.09E-2</v>
      </c>
      <c r="P28" s="32">
        <v>0.84033036287732799</v>
      </c>
      <c r="Q28" s="32">
        <v>9.8681131149020492E-3</v>
      </c>
      <c r="S28" s="80">
        <v>11.3363</v>
      </c>
      <c r="T28" s="80">
        <v>0.99670000000000003</v>
      </c>
      <c r="U28" s="75">
        <v>7.5536000000000003</v>
      </c>
      <c r="V28" s="75">
        <v>0.53920000000000001</v>
      </c>
    </row>
    <row r="29" spans="1:22" x14ac:dyDescent="0.25">
      <c r="A29" s="86" t="s">
        <v>113</v>
      </c>
      <c r="B29" s="80">
        <v>0.97034883720930198</v>
      </c>
      <c r="C29" s="80">
        <v>2.2810029279616999E-2</v>
      </c>
      <c r="D29" s="75">
        <v>0.96730000000000005</v>
      </c>
      <c r="E29" s="75">
        <v>2.5999999999999999E-2</v>
      </c>
      <c r="F29" s="32">
        <v>0.97034883720930198</v>
      </c>
      <c r="G29" s="32">
        <v>3.0553568960644401E-2</v>
      </c>
      <c r="H29"/>
      <c r="I29" s="97" t="s">
        <v>134</v>
      </c>
      <c r="J29" s="98"/>
      <c r="K29" s="86" t="s">
        <v>113</v>
      </c>
      <c r="L29" s="80">
        <v>0.97043299897314805</v>
      </c>
      <c r="M29" s="80">
        <v>6.5841850597770004E-3</v>
      </c>
      <c r="N29" s="75">
        <v>0.97509999999999997</v>
      </c>
      <c r="O29" s="75">
        <v>8.2000000000000007E-3</v>
      </c>
      <c r="P29" s="32">
        <v>0.96373528079542503</v>
      </c>
      <c r="Q29" s="32">
        <v>1.34573046518369E-2</v>
      </c>
      <c r="S29" s="80">
        <v>3.5695000000000001</v>
      </c>
      <c r="T29" s="80">
        <v>0.57289999999999996</v>
      </c>
      <c r="U29" s="75">
        <v>2.6863000000000001</v>
      </c>
      <c r="V29" s="75">
        <v>0.20569999999999999</v>
      </c>
    </row>
    <row r="30" spans="1:22" x14ac:dyDescent="0.25">
      <c r="A30" s="86" t="s">
        <v>114</v>
      </c>
      <c r="B30" s="80">
        <v>0.72777777777777697</v>
      </c>
      <c r="C30" s="80">
        <v>5.6655772373253102E-2</v>
      </c>
      <c r="D30" s="75">
        <v>0.7389</v>
      </c>
      <c r="E30" s="75">
        <v>5.5800000000000002E-2</v>
      </c>
      <c r="F30" s="32">
        <v>0.65</v>
      </c>
      <c r="G30" s="32">
        <v>5.8531409738070701E-2</v>
      </c>
      <c r="H30"/>
      <c r="I30" s="97" t="s">
        <v>134</v>
      </c>
      <c r="J30" s="98"/>
      <c r="K30" s="86" t="s">
        <v>114</v>
      </c>
      <c r="L30" s="80">
        <v>0.90925925925925899</v>
      </c>
      <c r="M30" s="80">
        <v>2.1481126717660799E-2</v>
      </c>
      <c r="N30" s="75">
        <v>0.95189999999999997</v>
      </c>
      <c r="O30" s="75">
        <v>1.4800000000000001E-2</v>
      </c>
      <c r="P30" s="32">
        <v>0.95771604938271604</v>
      </c>
      <c r="Q30" s="32">
        <v>1.3875164687030201E-2</v>
      </c>
      <c r="S30" s="80">
        <v>496.31110000000001</v>
      </c>
      <c r="T30" s="80">
        <v>73.658600000000007</v>
      </c>
      <c r="U30" s="75">
        <v>48.235900000000001</v>
      </c>
      <c r="V30" s="75">
        <v>5.0529000000000002</v>
      </c>
    </row>
    <row r="31" spans="1:22" x14ac:dyDescent="0.25">
      <c r="A31" s="86" t="s">
        <v>115</v>
      </c>
      <c r="B31" s="80">
        <v>0.96774891774891703</v>
      </c>
      <c r="C31" s="80">
        <v>2.9320017472683899E-2</v>
      </c>
      <c r="D31" s="75">
        <v>0.96750000000000003</v>
      </c>
      <c r="E31" s="75">
        <v>3.6299999999999999E-2</v>
      </c>
      <c r="F31" s="32">
        <v>0.95367965367965302</v>
      </c>
      <c r="G31" s="32">
        <v>4.1648531500625703E-2</v>
      </c>
      <c r="H31"/>
      <c r="I31" s="97" t="s">
        <v>134</v>
      </c>
      <c r="J31" s="98"/>
      <c r="K31" s="86" t="s">
        <v>115</v>
      </c>
      <c r="L31" s="80">
        <v>0.99690454569734499</v>
      </c>
      <c r="M31" s="80">
        <v>4.1250543043355502E-3</v>
      </c>
      <c r="N31" s="75">
        <v>0.98040000000000005</v>
      </c>
      <c r="O31" s="75">
        <v>6.0000000000000001E-3</v>
      </c>
      <c r="P31" s="32">
        <v>0.99896907216494801</v>
      </c>
      <c r="Q31" s="32">
        <v>2.0618556701030798E-3</v>
      </c>
      <c r="S31" s="80">
        <v>1.0698000000000001</v>
      </c>
      <c r="T31" s="80">
        <v>5.6599999999999998E-2</v>
      </c>
      <c r="U31" s="75">
        <v>0.89259999999999995</v>
      </c>
      <c r="V31" s="75">
        <v>7.0400000000000004E-2</v>
      </c>
    </row>
    <row r="32" spans="1:22" x14ac:dyDescent="0.25">
      <c r="A32" s="86" t="s">
        <v>116</v>
      </c>
      <c r="B32" s="80">
        <v>0.70865099812468202</v>
      </c>
      <c r="C32" s="80">
        <v>4.9946093569532397E-2</v>
      </c>
      <c r="D32" s="75">
        <v>0.70189999999999997</v>
      </c>
      <c r="E32" s="75">
        <v>4.9500000000000002E-2</v>
      </c>
      <c r="F32" s="32">
        <v>0.68648763517184497</v>
      </c>
      <c r="G32" s="32">
        <v>6.0465176919826599E-2</v>
      </c>
      <c r="H32"/>
      <c r="I32" s="97" t="s">
        <v>134</v>
      </c>
      <c r="J32" s="98"/>
      <c r="K32" s="86" t="s">
        <v>116</v>
      </c>
      <c r="L32" s="80">
        <v>0.84490929647896995</v>
      </c>
      <c r="M32" s="80">
        <v>8.6404882648956904E-3</v>
      </c>
      <c r="N32" s="75">
        <v>0.83299999999999996</v>
      </c>
      <c r="O32" s="75">
        <v>7.4000000000000003E-3</v>
      </c>
      <c r="P32" s="32">
        <v>0.88324635050367495</v>
      </c>
      <c r="Q32" s="32">
        <v>1.3181758568444999E-2</v>
      </c>
      <c r="S32" s="80">
        <v>14.406499999999999</v>
      </c>
      <c r="T32" s="80">
        <v>1.2152000000000001</v>
      </c>
      <c r="U32" s="75">
        <v>6.7952000000000004</v>
      </c>
      <c r="V32" s="75">
        <v>0.68149999999999999</v>
      </c>
    </row>
    <row r="33" spans="1:36" x14ac:dyDescent="0.25">
      <c r="A33" s="86" t="s">
        <v>117</v>
      </c>
      <c r="B33" s="80">
        <v>0.70777058279370897</v>
      </c>
      <c r="C33" s="80">
        <v>4.5829135897814198E-2</v>
      </c>
      <c r="D33" s="75">
        <v>0.68840000000000001</v>
      </c>
      <c r="E33" s="75">
        <v>4.6100000000000002E-2</v>
      </c>
      <c r="F33" s="32">
        <v>0.66873265494912104</v>
      </c>
      <c r="G33" s="32">
        <v>5.8014758362816998E-2</v>
      </c>
      <c r="H33"/>
      <c r="I33" s="97" t="s">
        <v>134</v>
      </c>
      <c r="J33" s="98"/>
      <c r="K33" s="86" t="s">
        <v>117</v>
      </c>
      <c r="L33" s="80">
        <v>0.80976424930491198</v>
      </c>
      <c r="M33" s="80">
        <v>9.2764929526956003E-3</v>
      </c>
      <c r="N33" s="75">
        <v>0.80930000000000002</v>
      </c>
      <c r="O33" s="75">
        <v>6.8999999999999999E-3</v>
      </c>
      <c r="P33" s="32">
        <v>0.84776297497682995</v>
      </c>
      <c r="Q33" s="32">
        <v>2.5631776489998401E-2</v>
      </c>
      <c r="S33" s="80">
        <v>5.9630000000000001</v>
      </c>
      <c r="T33" s="80">
        <v>0.72640000000000005</v>
      </c>
      <c r="U33" s="75">
        <v>3.4087000000000001</v>
      </c>
      <c r="V33" s="75">
        <v>0.38200000000000001</v>
      </c>
    </row>
    <row r="34" spans="1:36" x14ac:dyDescent="0.25">
      <c r="A34" s="86" t="s">
        <v>118</v>
      </c>
      <c r="B34" s="80">
        <v>0.84166666666666601</v>
      </c>
      <c r="C34" s="80">
        <v>0.10233803087004401</v>
      </c>
      <c r="D34" s="75">
        <v>0.76500000000000001</v>
      </c>
      <c r="E34" s="75">
        <v>7.0699999999999999E-2</v>
      </c>
      <c r="F34" s="32">
        <v>0.78880952380952296</v>
      </c>
      <c r="G34" s="32">
        <v>6.7813687004355597E-2</v>
      </c>
      <c r="H34"/>
      <c r="I34" s="97" t="s">
        <v>134</v>
      </c>
      <c r="J34" s="98"/>
      <c r="K34" s="86" t="s">
        <v>118</v>
      </c>
      <c r="L34" s="80">
        <v>0.97435715098418396</v>
      </c>
      <c r="M34" s="80">
        <v>1.0093267354402699E-2</v>
      </c>
      <c r="N34" s="75">
        <v>0.97650000000000003</v>
      </c>
      <c r="O34" s="75">
        <v>1.2200000000000001E-2</v>
      </c>
      <c r="P34" s="32">
        <v>0.99625668449197802</v>
      </c>
      <c r="Q34" s="32">
        <v>7.9497693835927797E-3</v>
      </c>
      <c r="S34" s="80">
        <v>30.551600000000001</v>
      </c>
      <c r="T34" s="80">
        <v>10.5755</v>
      </c>
      <c r="U34" s="75">
        <v>6.7404999999999999</v>
      </c>
      <c r="V34" s="75">
        <v>1.2755000000000001</v>
      </c>
    </row>
    <row r="35" spans="1:36" x14ac:dyDescent="0.25">
      <c r="A35" s="86" t="s">
        <v>119</v>
      </c>
      <c r="B35" s="80">
        <v>0.78276353276353206</v>
      </c>
      <c r="C35" s="80">
        <v>4.0387818501531302E-2</v>
      </c>
      <c r="D35" s="75">
        <v>0.76819999999999999</v>
      </c>
      <c r="E35" s="75">
        <v>6.5000000000000002E-2</v>
      </c>
      <c r="F35" s="32">
        <v>0.77905982905982896</v>
      </c>
      <c r="G35" s="32">
        <v>7.1300387529156795E-2</v>
      </c>
      <c r="H35"/>
      <c r="I35" s="97" t="s">
        <v>134</v>
      </c>
      <c r="J35" s="98"/>
      <c r="K35" s="86" t="s">
        <v>119</v>
      </c>
      <c r="L35" s="80">
        <v>0.91470608575380297</v>
      </c>
      <c r="M35" s="80">
        <v>1.5828816914632698E-2</v>
      </c>
      <c r="N35" s="75">
        <v>0.89510000000000001</v>
      </c>
      <c r="O35" s="75">
        <v>1.2E-2</v>
      </c>
      <c r="P35" s="32">
        <v>0.92258471645919704</v>
      </c>
      <c r="Q35" s="32">
        <v>2.9550879447966499E-2</v>
      </c>
      <c r="S35" s="80">
        <v>14.7721</v>
      </c>
      <c r="T35" s="80">
        <v>5.0033000000000003</v>
      </c>
      <c r="U35" s="75">
        <v>4.6508000000000003</v>
      </c>
      <c r="V35" s="75">
        <v>0.49630000000000002</v>
      </c>
    </row>
    <row r="36" spans="1:36" x14ac:dyDescent="0.25">
      <c r="A36" s="86" t="s">
        <v>120</v>
      </c>
      <c r="B36" s="80">
        <v>0.54458333333333298</v>
      </c>
      <c r="C36" s="80">
        <v>0.139344322732495</v>
      </c>
      <c r="D36" s="75">
        <v>0.58330000000000004</v>
      </c>
      <c r="E36" s="75">
        <v>0.1128</v>
      </c>
      <c r="F36" s="32">
        <v>0.55791666666666595</v>
      </c>
      <c r="G36" s="32">
        <v>0.127563301279534</v>
      </c>
      <c r="H36"/>
      <c r="I36" s="97" t="s">
        <v>134</v>
      </c>
      <c r="J36" s="98"/>
      <c r="K36" s="86" t="s">
        <v>120</v>
      </c>
      <c r="L36" s="80">
        <v>0.68360021786492298</v>
      </c>
      <c r="M36" s="80">
        <v>1.5575084201894599E-2</v>
      </c>
      <c r="N36" s="75">
        <v>0.68730000000000002</v>
      </c>
      <c r="O36" s="75">
        <v>3.6400000000000002E-2</v>
      </c>
      <c r="P36" s="32">
        <v>0.73806644880174199</v>
      </c>
      <c r="Q36" s="32">
        <v>3.2414285442100101E-2</v>
      </c>
      <c r="S36" s="80">
        <v>1.0194000000000001</v>
      </c>
      <c r="T36" s="80">
        <v>9.6799999999999997E-2</v>
      </c>
      <c r="U36" s="75">
        <v>0.8407</v>
      </c>
      <c r="V36" s="75">
        <v>2.5899999999999999E-2</v>
      </c>
    </row>
    <row r="37" spans="1:36" x14ac:dyDescent="0.25">
      <c r="A37" s="86" t="s">
        <v>121</v>
      </c>
      <c r="B37" s="80">
        <v>0.74516447368421002</v>
      </c>
      <c r="C37" s="80">
        <v>5.5356442996293602E-2</v>
      </c>
      <c r="D37" s="75">
        <v>0.78700000000000003</v>
      </c>
      <c r="E37" s="75">
        <v>4.8800000000000003E-2</v>
      </c>
      <c r="F37" s="32">
        <v>0.75360745614035096</v>
      </c>
      <c r="G37" s="32">
        <v>4.20103682684572E-2</v>
      </c>
      <c r="H37"/>
      <c r="I37" s="97" t="s">
        <v>134</v>
      </c>
      <c r="J37" s="98"/>
      <c r="K37" s="86" t="s">
        <v>121</v>
      </c>
      <c r="L37" s="80">
        <v>0.87346170080628405</v>
      </c>
      <c r="M37" s="80">
        <v>1.8094343603395902E-2</v>
      </c>
      <c r="N37" s="75">
        <v>0.94269999999999998</v>
      </c>
      <c r="O37" s="75">
        <v>1.8200000000000001E-2</v>
      </c>
      <c r="P37" s="32">
        <v>0.92773777869784602</v>
      </c>
      <c r="Q37" s="32">
        <v>2.40606026451207E-2</v>
      </c>
      <c r="S37" s="80">
        <v>61.971400000000003</v>
      </c>
      <c r="T37" s="80">
        <v>10.0892</v>
      </c>
      <c r="U37" s="75">
        <v>19.181899999999999</v>
      </c>
      <c r="V37" s="75">
        <v>2.4195000000000002</v>
      </c>
      <c r="AC37" s="11"/>
      <c r="AE37" s="11"/>
    </row>
    <row r="38" spans="1:36" x14ac:dyDescent="0.25">
      <c r="A38" s="86" t="s">
        <v>122</v>
      </c>
      <c r="B38" s="80">
        <v>0.66684873949579804</v>
      </c>
      <c r="C38" s="80">
        <v>5.97828947087767E-2</v>
      </c>
      <c r="D38" s="75">
        <v>0.66910000000000003</v>
      </c>
      <c r="E38" s="75">
        <v>5.1400000000000001E-2</v>
      </c>
      <c r="F38" s="32">
        <v>0.68079831932773105</v>
      </c>
      <c r="G38" s="32">
        <v>2.9502158677509101E-2</v>
      </c>
      <c r="H38"/>
      <c r="I38" s="97" t="s">
        <v>134</v>
      </c>
      <c r="J38" s="98"/>
      <c r="K38" s="86" t="s">
        <v>122</v>
      </c>
      <c r="L38" s="80">
        <v>0.82715966351775005</v>
      </c>
      <c r="M38" s="80">
        <v>1.56209430233349E-2</v>
      </c>
      <c r="N38" s="75">
        <v>0.82820000000000005</v>
      </c>
      <c r="O38" s="75">
        <v>1.49E-2</v>
      </c>
      <c r="P38" s="32">
        <v>0.91988594231240095</v>
      </c>
      <c r="Q38" s="32">
        <v>1.0541899579166999E-2</v>
      </c>
      <c r="S38" s="80">
        <v>128.77170000000001</v>
      </c>
      <c r="T38" s="80">
        <v>15.184100000000001</v>
      </c>
      <c r="U38" s="75">
        <v>22.9358</v>
      </c>
      <c r="V38" s="75">
        <v>1.8288</v>
      </c>
    </row>
    <row r="39" spans="1:36" x14ac:dyDescent="0.25">
      <c r="A39" s="86" t="s">
        <v>123</v>
      </c>
      <c r="B39" s="80">
        <v>0.884848484848484</v>
      </c>
      <c r="C39" s="80">
        <v>2.6028482276212302E-2</v>
      </c>
      <c r="D39" s="75">
        <v>0.82020000000000004</v>
      </c>
      <c r="E39" s="75">
        <v>4.0899999999999999E-2</v>
      </c>
      <c r="F39" s="32">
        <v>0.864646464646464</v>
      </c>
      <c r="G39" s="32">
        <v>4.7420988259820197E-2</v>
      </c>
      <c r="H39"/>
      <c r="I39" s="97" t="s">
        <v>134</v>
      </c>
      <c r="J39" s="98"/>
      <c r="K39" s="86" t="s">
        <v>123</v>
      </c>
      <c r="L39" s="80">
        <v>0.98484848484848497</v>
      </c>
      <c r="M39" s="80">
        <v>5.4580545076488704E-3</v>
      </c>
      <c r="N39" s="75">
        <v>0.97770000000000001</v>
      </c>
      <c r="O39" s="75">
        <v>3.7000000000000002E-3</v>
      </c>
      <c r="P39" s="32">
        <v>0.99820426487093095</v>
      </c>
      <c r="Q39" s="32">
        <v>3.0613202462369902E-3</v>
      </c>
      <c r="S39" s="80">
        <v>262.22559999999999</v>
      </c>
      <c r="T39" s="80">
        <v>15.4993</v>
      </c>
      <c r="U39" s="75">
        <v>47.207799999999999</v>
      </c>
      <c r="V39" s="75">
        <v>4.1589999999999998</v>
      </c>
      <c r="AH39" t="s">
        <v>46</v>
      </c>
      <c r="AJ39" t="s">
        <v>45</v>
      </c>
    </row>
    <row r="40" spans="1:36" x14ac:dyDescent="0.25">
      <c r="A40" s="86" t="s">
        <v>124</v>
      </c>
      <c r="B40" s="80">
        <v>0.93267973856209097</v>
      </c>
      <c r="C40" s="80">
        <v>4.1419554294783903E-2</v>
      </c>
      <c r="D40" s="75">
        <v>0.95520000000000005</v>
      </c>
      <c r="E40" s="75">
        <v>3.3500000000000002E-2</v>
      </c>
      <c r="F40" s="32">
        <v>0.95555555555555505</v>
      </c>
      <c r="G40" s="32">
        <v>3.3333333333333298E-2</v>
      </c>
      <c r="H40"/>
      <c r="I40" s="97" t="s">
        <v>134</v>
      </c>
      <c r="J40" s="98"/>
      <c r="K40" s="86" t="s">
        <v>124</v>
      </c>
      <c r="L40" s="80">
        <v>0.99937500000000001</v>
      </c>
      <c r="M40" s="80">
        <v>1.87499999999999E-3</v>
      </c>
      <c r="N40" s="75">
        <v>1</v>
      </c>
      <c r="O40" s="75">
        <v>0</v>
      </c>
      <c r="P40" s="32">
        <v>1</v>
      </c>
      <c r="Q40" s="32">
        <v>0</v>
      </c>
      <c r="S40" s="80">
        <v>1.8274999999999999</v>
      </c>
      <c r="T40" s="80">
        <v>0.15859999999999999</v>
      </c>
      <c r="U40" s="75">
        <v>0.74380000000000002</v>
      </c>
      <c r="V40" s="75">
        <v>5.62E-2</v>
      </c>
    </row>
    <row r="41" spans="1:36" x14ac:dyDescent="0.25">
      <c r="A41" s="86" t="s">
        <v>125</v>
      </c>
      <c r="B41" s="80">
        <v>0.95703933747411996</v>
      </c>
      <c r="C41" s="80">
        <v>2.6455423027403301E-2</v>
      </c>
      <c r="D41" s="75">
        <v>0.95860000000000001</v>
      </c>
      <c r="E41" s="75">
        <v>1.6199999999999999E-2</v>
      </c>
      <c r="F41" s="32">
        <v>0.95567287784679</v>
      </c>
      <c r="G41" s="32">
        <v>1.9606843884124502E-2</v>
      </c>
      <c r="H41"/>
      <c r="I41" s="97" t="s">
        <v>134</v>
      </c>
      <c r="J41" s="98"/>
      <c r="K41" s="86" t="s">
        <v>125</v>
      </c>
      <c r="L41" s="80">
        <v>0.98362757715698801</v>
      </c>
      <c r="M41" s="80">
        <v>3.1826627196892602E-3</v>
      </c>
      <c r="N41" s="75">
        <v>0.98360000000000003</v>
      </c>
      <c r="O41" s="75">
        <v>2.5999999999999999E-3</v>
      </c>
      <c r="P41" s="32">
        <v>0.98458121987533698</v>
      </c>
      <c r="Q41" s="32">
        <v>2.8479933426122199E-3</v>
      </c>
      <c r="S41" s="80">
        <v>6.7354000000000003</v>
      </c>
      <c r="T41" s="80">
        <v>0.51070000000000004</v>
      </c>
      <c r="U41" s="75">
        <v>4.6429999999999998</v>
      </c>
      <c r="V41" s="75">
        <v>0.4844</v>
      </c>
      <c r="AB41" s="11"/>
      <c r="AH41" s="11"/>
    </row>
    <row r="42" spans="1:36" x14ac:dyDescent="0.25">
      <c r="A42" s="86" t="s">
        <v>126</v>
      </c>
      <c r="B42" s="80">
        <v>0.56607563939778704</v>
      </c>
      <c r="C42" s="80">
        <v>2.2419979609231901E-2</v>
      </c>
      <c r="D42" s="75">
        <v>0.58430000000000004</v>
      </c>
      <c r="E42" s="75">
        <v>1.8800000000000001E-2</v>
      </c>
      <c r="F42" s="32">
        <v>0.57149011427534901</v>
      </c>
      <c r="G42" s="32">
        <v>2.9562808440207099E-2</v>
      </c>
      <c r="H42"/>
      <c r="I42" s="97" t="s">
        <v>134</v>
      </c>
      <c r="J42" s="98"/>
      <c r="K42" s="86" t="s">
        <v>126</v>
      </c>
      <c r="L42" s="80">
        <v>0.70005999237480099</v>
      </c>
      <c r="M42" s="80">
        <v>7.0501919806567502E-3</v>
      </c>
      <c r="N42" s="75">
        <v>0.66490000000000005</v>
      </c>
      <c r="O42" s="75">
        <v>5.7999999999999996E-3</v>
      </c>
      <c r="P42" s="32">
        <v>0.74505786180448097</v>
      </c>
      <c r="Q42" s="32">
        <v>1.34558362270974E-2</v>
      </c>
      <c r="S42" s="80">
        <v>127.84059999999999</v>
      </c>
      <c r="T42" s="80">
        <v>18.700099999999999</v>
      </c>
      <c r="U42" s="75">
        <v>40.638599999999997</v>
      </c>
      <c r="V42" s="75">
        <v>2.3557999999999999</v>
      </c>
    </row>
    <row r="43" spans="1:36" x14ac:dyDescent="0.25">
      <c r="A43" s="86" t="s">
        <v>127</v>
      </c>
      <c r="B43" s="80">
        <v>0.94333333333333302</v>
      </c>
      <c r="C43" s="80">
        <v>8.6986589004665896E-2</v>
      </c>
      <c r="D43" s="75">
        <v>0.92390000000000005</v>
      </c>
      <c r="E43" s="75">
        <v>6.4199999999999993E-2</v>
      </c>
      <c r="F43" s="32">
        <v>0.92083333333333295</v>
      </c>
      <c r="G43" s="32">
        <v>8.4100634163284796E-2</v>
      </c>
      <c r="H43"/>
      <c r="I43" s="97" t="s">
        <v>134</v>
      </c>
      <c r="J43" s="98"/>
      <c r="K43" s="86" t="s">
        <v>127</v>
      </c>
      <c r="L43" s="80">
        <v>0.98781695607096598</v>
      </c>
      <c r="M43" s="80">
        <v>9.2554820171388899E-3</v>
      </c>
      <c r="N43" s="75">
        <v>0.99890000000000001</v>
      </c>
      <c r="O43" s="75">
        <v>3.3E-3</v>
      </c>
      <c r="P43" s="32">
        <v>0.99105445022711403</v>
      </c>
      <c r="Q43" s="32">
        <v>8.5073668330775398E-3</v>
      </c>
      <c r="S43" s="80">
        <v>1.4239999999999999</v>
      </c>
      <c r="T43" s="80">
        <v>0.1565</v>
      </c>
      <c r="U43" s="75">
        <v>0.65939999999999999</v>
      </c>
      <c r="V43" s="75">
        <v>0.1149</v>
      </c>
    </row>
    <row r="44" spans="1:36" x14ac:dyDescent="0.25">
      <c r="G44"/>
      <c r="H44"/>
      <c r="I44" s="97" t="s">
        <v>134</v>
      </c>
      <c r="J44" s="98"/>
      <c r="K44" s="1"/>
    </row>
    <row r="45" spans="1:36" x14ac:dyDescent="0.25">
      <c r="A45" s="6" t="s">
        <v>0</v>
      </c>
      <c r="B45" s="80">
        <f t="shared" ref="B45:G45" si="0">SUM(B4:B43)/COUNT(B4:B43)</f>
        <v>0.77667823080647991</v>
      </c>
      <c r="C45" s="80">
        <f t="shared" si="0"/>
        <v>5.9445260889201303E-2</v>
      </c>
      <c r="D45" s="75">
        <f t="shared" si="0"/>
        <v>0.76698000000000011</v>
      </c>
      <c r="E45" s="75">
        <f t="shared" si="0"/>
        <v>5.7415000000000015E-2</v>
      </c>
      <c r="F45" s="75">
        <f t="shared" si="0"/>
        <v>0.76418855541933595</v>
      </c>
      <c r="G45" s="75">
        <f t="shared" si="0"/>
        <v>6.0415081505692692E-2</v>
      </c>
      <c r="H45"/>
      <c r="I45" s="97" t="s">
        <v>134</v>
      </c>
      <c r="J45" s="98"/>
      <c r="K45" s="6" t="s">
        <v>0</v>
      </c>
      <c r="L45" s="4">
        <f t="shared" ref="L45:Q45" si="1">SUM(L4:L43)/COUNT(L4:L43)</f>
        <v>0.86838894268690692</v>
      </c>
      <c r="M45" s="4">
        <f t="shared" si="1"/>
        <v>1.0843893926802992E-2</v>
      </c>
      <c r="N45" s="4">
        <f t="shared" si="1"/>
        <v>0.87266750000000004</v>
      </c>
      <c r="O45" s="4">
        <f t="shared" si="1"/>
        <v>1.3405000000000004E-2</v>
      </c>
      <c r="P45" s="4">
        <f t="shared" si="1"/>
        <v>0.89110162755715694</v>
      </c>
      <c r="Q45" s="4">
        <f t="shared" si="1"/>
        <v>1.479288084571557E-2</v>
      </c>
      <c r="S45" s="4">
        <f t="shared" ref="S45:V45" si="2">SUM(S4:S43)/COUNT(S4:S43)</f>
        <v>42.764142499999991</v>
      </c>
      <c r="T45" s="4">
        <f t="shared" si="2"/>
        <v>6.1790975000000028</v>
      </c>
      <c r="U45" s="4">
        <f t="shared" si="2"/>
        <v>9.980475000000002</v>
      </c>
      <c r="V45" s="4">
        <f t="shared" si="2"/>
        <v>1.0321799999999999</v>
      </c>
    </row>
    <row r="46" spans="1:36" x14ac:dyDescent="0.25">
      <c r="A46" s="6" t="s">
        <v>72</v>
      </c>
      <c r="B46" s="80">
        <f t="shared" ref="B46:G46" si="3">MAX(B4:B43)</f>
        <v>0.97034883720930198</v>
      </c>
      <c r="C46" s="80">
        <f t="shared" si="3"/>
        <v>0.139344322732495</v>
      </c>
      <c r="D46" s="75">
        <f t="shared" si="3"/>
        <v>0.96750000000000003</v>
      </c>
      <c r="E46" s="75">
        <f t="shared" si="3"/>
        <v>0.1331</v>
      </c>
      <c r="F46" s="75">
        <f t="shared" si="3"/>
        <v>0.97034883720930198</v>
      </c>
      <c r="G46" s="75">
        <f t="shared" si="3"/>
        <v>0.127563301279534</v>
      </c>
      <c r="H46"/>
      <c r="I46" s="97" t="s">
        <v>134</v>
      </c>
      <c r="J46" s="98"/>
      <c r="K46" s="6" t="s">
        <v>72</v>
      </c>
      <c r="L46" s="4">
        <f t="shared" ref="L46:Q46" si="4">MAX(L4:L43)</f>
        <v>0.99937500000000001</v>
      </c>
      <c r="M46" s="4">
        <f t="shared" si="4"/>
        <v>3.9783036357557901E-2</v>
      </c>
      <c r="N46" s="4">
        <f t="shared" si="4"/>
        <v>1</v>
      </c>
      <c r="O46" s="4">
        <f t="shared" si="4"/>
        <v>6.2899999999999998E-2</v>
      </c>
      <c r="P46" s="4">
        <f t="shared" si="4"/>
        <v>1</v>
      </c>
      <c r="Q46" s="4">
        <f t="shared" si="4"/>
        <v>4.78383407902278E-2</v>
      </c>
      <c r="S46" s="4">
        <f t="shared" ref="S46:V46" si="5">MAX(S4:S43)</f>
        <v>496.31110000000001</v>
      </c>
      <c r="T46" s="4">
        <f t="shared" si="5"/>
        <v>73.658600000000007</v>
      </c>
      <c r="U46" s="4">
        <f t="shared" si="5"/>
        <v>58.4499</v>
      </c>
      <c r="V46" s="4">
        <f t="shared" si="5"/>
        <v>7.3640999999999996</v>
      </c>
    </row>
    <row r="47" spans="1:36" x14ac:dyDescent="0.25">
      <c r="A47" s="6" t="s">
        <v>73</v>
      </c>
      <c r="B47" s="80">
        <f t="shared" ref="B47:G47" si="6">MIN(B4:B43)</f>
        <v>0.498956609670895</v>
      </c>
      <c r="C47" s="80">
        <f t="shared" si="6"/>
        <v>2.0979311815980201E-2</v>
      </c>
      <c r="D47" s="75">
        <f t="shared" si="6"/>
        <v>0.49359999999999998</v>
      </c>
      <c r="E47" s="75">
        <f t="shared" si="6"/>
        <v>1.6199999999999999E-2</v>
      </c>
      <c r="F47" s="75">
        <f t="shared" si="6"/>
        <v>0.48741956241956202</v>
      </c>
      <c r="G47" s="75">
        <f t="shared" si="6"/>
        <v>1.9606843884124502E-2</v>
      </c>
      <c r="H47"/>
      <c r="I47" s="97" t="s">
        <v>134</v>
      </c>
      <c r="J47" s="98"/>
      <c r="K47" s="6" t="s">
        <v>73</v>
      </c>
      <c r="L47" s="4">
        <f t="shared" ref="L47:Q47" si="7">MIN(L4:L43)</f>
        <v>0.627215572440877</v>
      </c>
      <c r="M47" s="4">
        <f t="shared" si="7"/>
        <v>1.8162132826562399E-3</v>
      </c>
      <c r="N47" s="4">
        <f t="shared" si="7"/>
        <v>0.61419999999999997</v>
      </c>
      <c r="O47" s="4">
        <f t="shared" si="7"/>
        <v>0</v>
      </c>
      <c r="P47" s="4">
        <f t="shared" si="7"/>
        <v>0.641395771080565</v>
      </c>
      <c r="Q47" s="4">
        <f t="shared" si="7"/>
        <v>0</v>
      </c>
      <c r="S47" s="4">
        <f t="shared" ref="S47:V47" si="8">MIN(S4:S43)</f>
        <v>0.61680000000000001</v>
      </c>
      <c r="T47" s="4">
        <f t="shared" si="8"/>
        <v>5.5E-2</v>
      </c>
      <c r="U47" s="4">
        <f t="shared" si="8"/>
        <v>0.56540000000000001</v>
      </c>
      <c r="V47" s="4">
        <f t="shared" si="8"/>
        <v>2.5899999999999999E-2</v>
      </c>
    </row>
    <row r="48" spans="1:36" x14ac:dyDescent="0.25">
      <c r="G48"/>
      <c r="H48"/>
      <c r="I48" s="97" t="s">
        <v>134</v>
      </c>
      <c r="J48" s="98"/>
    </row>
    <row r="49" spans="1:30" x14ac:dyDescent="0.25">
      <c r="A49" s="3"/>
      <c r="G49"/>
      <c r="H49"/>
      <c r="I49" s="97" t="s">
        <v>134</v>
      </c>
      <c r="J49" s="98"/>
      <c r="S49" s="2" t="s">
        <v>86</v>
      </c>
    </row>
    <row r="50" spans="1:30" x14ac:dyDescent="0.25">
      <c r="A50" s="86" t="s">
        <v>70</v>
      </c>
      <c r="B50" s="10" t="s">
        <v>135</v>
      </c>
      <c r="C50" s="10"/>
      <c r="D50" s="10" t="s">
        <v>136</v>
      </c>
      <c r="E50" s="10"/>
      <c r="F50" t="s">
        <v>46</v>
      </c>
      <c r="G50"/>
      <c r="H50"/>
      <c r="I50" s="97" t="s">
        <v>134</v>
      </c>
      <c r="J50" s="98"/>
      <c r="K50" s="86" t="s">
        <v>74</v>
      </c>
      <c r="L50" s="10" t="s">
        <v>135</v>
      </c>
      <c r="M50" s="80"/>
      <c r="N50" s="10" t="s">
        <v>136</v>
      </c>
      <c r="O50" s="75"/>
      <c r="P50" t="s">
        <v>46</v>
      </c>
      <c r="S50" s="10" t="s">
        <v>135</v>
      </c>
      <c r="T50" s="80"/>
      <c r="U50" s="10" t="s">
        <v>136</v>
      </c>
      <c r="V50" s="75"/>
    </row>
    <row r="51" spans="1:30" ht="15" customHeight="1" x14ac:dyDescent="0.25">
      <c r="A51" s="86" t="s">
        <v>58</v>
      </c>
      <c r="B51">
        <v>0.259711082808394</v>
      </c>
      <c r="C51">
        <v>1.37986136398225E-2</v>
      </c>
      <c r="D51">
        <v>0.25324716303512201</v>
      </c>
      <c r="E51">
        <v>1.44022947655478E-2</v>
      </c>
      <c r="F51">
        <v>0.264971945888265</v>
      </c>
      <c r="G51">
        <v>1.0841032410416699E-2</v>
      </c>
      <c r="H51"/>
      <c r="I51" s="97" t="s">
        <v>134</v>
      </c>
      <c r="J51" s="98"/>
      <c r="K51" s="86" t="s">
        <v>58</v>
      </c>
      <c r="L51">
        <v>0.372571065781928</v>
      </c>
      <c r="M51">
        <v>6.8765052168935099E-3</v>
      </c>
      <c r="N51">
        <v>0.40959922025566398</v>
      </c>
      <c r="O51">
        <v>1.02633089081098E-2</v>
      </c>
      <c r="P51">
        <v>0.41303313686656001</v>
      </c>
      <c r="Q51">
        <v>1.1873407430033201E-2</v>
      </c>
      <c r="S51" s="80"/>
      <c r="T51" s="80"/>
      <c r="U51" s="75">
        <v>580.35559999999998</v>
      </c>
      <c r="V51" s="75">
        <v>66.409800000000004</v>
      </c>
    </row>
    <row r="52" spans="1:30" x14ac:dyDescent="0.25">
      <c r="A52" s="86" t="s">
        <v>60</v>
      </c>
      <c r="B52">
        <v>0.89867924528301801</v>
      </c>
      <c r="C52">
        <v>9.2837091321830503E-3</v>
      </c>
      <c r="D52">
        <v>0.89867924528301801</v>
      </c>
      <c r="E52">
        <v>9.6226415094339598E-3</v>
      </c>
      <c r="F52">
        <v>0.898867924528301</v>
      </c>
      <c r="G52">
        <v>1.0713260050247799E-2</v>
      </c>
      <c r="H52"/>
      <c r="I52" s="97" t="s">
        <v>134</v>
      </c>
      <c r="J52" s="98"/>
      <c r="K52" s="86" t="s">
        <v>60</v>
      </c>
      <c r="L52">
        <v>0.91796645702306001</v>
      </c>
      <c r="M52">
        <v>2.5676848963108001E-3</v>
      </c>
      <c r="N52">
        <v>0.92549266247379403</v>
      </c>
      <c r="O52">
        <v>2.9798904672924801E-3</v>
      </c>
      <c r="P52">
        <v>0.92742138364779803</v>
      </c>
      <c r="Q52">
        <v>3.7581795958568599E-3</v>
      </c>
      <c r="S52" s="80"/>
      <c r="T52" s="80"/>
      <c r="U52" s="75">
        <v>827.79380000000003</v>
      </c>
      <c r="V52" s="75">
        <v>78.951899999999995</v>
      </c>
    </row>
    <row r="53" spans="1:30" x14ac:dyDescent="0.25">
      <c r="A53" s="86" t="s">
        <v>57</v>
      </c>
      <c r="B53">
        <v>0.93397923197492105</v>
      </c>
      <c r="C53">
        <v>2.25311576590028E-2</v>
      </c>
      <c r="D53">
        <v>0.94962088557993696</v>
      </c>
      <c r="E53">
        <v>9.3556886354227101E-3</v>
      </c>
      <c r="F53">
        <v>0.949304467084639</v>
      </c>
      <c r="G53">
        <v>1.37227934780455E-2</v>
      </c>
      <c r="H53"/>
      <c r="I53" s="97" t="s">
        <v>134</v>
      </c>
      <c r="J53" s="98"/>
      <c r="K53" s="86" t="s">
        <v>57</v>
      </c>
      <c r="L53">
        <v>0.95313577589853404</v>
      </c>
      <c r="M53">
        <v>8.7708054971341199E-3</v>
      </c>
      <c r="N53">
        <v>0.97555977265376903</v>
      </c>
      <c r="O53">
        <v>4.4196506055621003E-3</v>
      </c>
      <c r="P53">
        <v>0.97256997973955805</v>
      </c>
      <c r="Q53">
        <v>4.8248678720324402E-3</v>
      </c>
      <c r="S53" s="80"/>
      <c r="T53" s="80"/>
      <c r="U53" s="75">
        <v>338.0249</v>
      </c>
      <c r="V53" s="75">
        <v>52.990499999999997</v>
      </c>
    </row>
    <row r="54" spans="1:30" x14ac:dyDescent="0.25">
      <c r="A54" s="86" t="s">
        <v>67</v>
      </c>
      <c r="B54">
        <v>0.832176656151419</v>
      </c>
      <c r="C54">
        <v>5.7776474733191004E-3</v>
      </c>
      <c r="D54">
        <v>0.83717139852786504</v>
      </c>
      <c r="E54">
        <v>8.4680388972072102E-3</v>
      </c>
      <c r="F54">
        <v>0.83874868559411098</v>
      </c>
      <c r="G54">
        <v>7.2853666139699597E-3</v>
      </c>
      <c r="H54"/>
      <c r="I54" s="97" t="s">
        <v>134</v>
      </c>
      <c r="J54" s="98"/>
      <c r="K54" s="86" t="s">
        <v>67</v>
      </c>
      <c r="L54">
        <v>0.88037153873116003</v>
      </c>
      <c r="M54">
        <v>3.3340071305254801E-3</v>
      </c>
      <c r="N54">
        <v>0.91537562799392402</v>
      </c>
      <c r="O54">
        <v>4.4854403942862298E-3</v>
      </c>
      <c r="P54">
        <v>0.91990886785839399</v>
      </c>
      <c r="Q54">
        <v>5.4681906222651304E-3</v>
      </c>
      <c r="S54" s="80"/>
      <c r="T54" s="80"/>
      <c r="U54" s="75">
        <v>51278.467400000001</v>
      </c>
      <c r="V54" s="75">
        <v>4978.3863000000001</v>
      </c>
    </row>
    <row r="55" spans="1:30" ht="23.25" customHeight="1" x14ac:dyDescent="0.25">
      <c r="A55" s="86" t="s">
        <v>68</v>
      </c>
      <c r="B55">
        <v>0.86998456790123402</v>
      </c>
      <c r="C55">
        <v>1.06707690477926E-2</v>
      </c>
      <c r="D55">
        <v>0.88163580246913498</v>
      </c>
      <c r="E55">
        <v>1.0592087170306901E-2</v>
      </c>
      <c r="F55">
        <v>0.88279320987654297</v>
      </c>
      <c r="G55">
        <v>1.01983290610697E-2</v>
      </c>
      <c r="H55"/>
      <c r="I55" s="97" t="s">
        <v>134</v>
      </c>
      <c r="J55" s="98"/>
      <c r="K55" s="86" t="s">
        <v>68</v>
      </c>
      <c r="L55">
        <v>0.90003429355281195</v>
      </c>
      <c r="M55">
        <v>3.0555440088829702E-3</v>
      </c>
      <c r="N55">
        <v>0.94198388203017802</v>
      </c>
      <c r="O55">
        <v>6.0382525883818797E-3</v>
      </c>
      <c r="P55">
        <v>0.93529663923182405</v>
      </c>
      <c r="Q55">
        <v>6.3177262183112997E-3</v>
      </c>
      <c r="S55" s="80"/>
      <c r="T55" s="80"/>
      <c r="U55" s="75">
        <v>24553.762599999998</v>
      </c>
      <c r="V55" s="75">
        <v>2371.8717999999999</v>
      </c>
    </row>
    <row r="56" spans="1:30" ht="15" customHeight="1" x14ac:dyDescent="0.25">
      <c r="A56" s="86" t="s">
        <v>61</v>
      </c>
      <c r="B56">
        <v>0.95742003496176797</v>
      </c>
      <c r="C56">
        <v>6.8798619981113801E-3</v>
      </c>
      <c r="D56">
        <v>0.96107367325424597</v>
      </c>
      <c r="E56">
        <v>6.7426253673947096E-3</v>
      </c>
      <c r="F56">
        <v>0.95723755320994397</v>
      </c>
      <c r="G56">
        <v>9.8785590380160108E-3</v>
      </c>
      <c r="H56"/>
      <c r="I56" s="97" t="s">
        <v>134</v>
      </c>
      <c r="J56" s="98"/>
      <c r="K56" s="86" t="s">
        <v>61</v>
      </c>
      <c r="L56">
        <v>0.97065873974771799</v>
      </c>
      <c r="M56">
        <v>1.7183951395886899E-3</v>
      </c>
      <c r="N56">
        <v>0.97591787865917201</v>
      </c>
      <c r="O56">
        <v>2.4056571988160698E-3</v>
      </c>
      <c r="P56">
        <v>0.97545079111118405</v>
      </c>
      <c r="Q56">
        <v>1.9861040227160901E-3</v>
      </c>
      <c r="S56" s="80"/>
      <c r="T56" s="80"/>
      <c r="U56" s="75">
        <v>799.98050000000001</v>
      </c>
      <c r="V56" s="75">
        <v>117.76260000000001</v>
      </c>
    </row>
    <row r="57" spans="1:30" x14ac:dyDescent="0.25">
      <c r="A57" s="86" t="s">
        <v>66</v>
      </c>
      <c r="B57">
        <v>0.98344236451088396</v>
      </c>
      <c r="C57">
        <v>2.92888715879961E-3</v>
      </c>
      <c r="D57">
        <v>0.97798044038950604</v>
      </c>
      <c r="E57">
        <v>6.2658301357330897E-3</v>
      </c>
      <c r="F57">
        <v>0.97570755371891604</v>
      </c>
      <c r="G57">
        <v>3.61009204349593E-3</v>
      </c>
      <c r="H57"/>
      <c r="I57" s="97" t="s">
        <v>134</v>
      </c>
      <c r="J57" s="98"/>
      <c r="K57" s="86" t="s">
        <v>66</v>
      </c>
      <c r="L57" s="11">
        <v>0.99691688733739303</v>
      </c>
      <c r="M57" s="11">
        <v>8.0409403800182498E-4</v>
      </c>
      <c r="N57">
        <v>0.99914078516091198</v>
      </c>
      <c r="O57" s="11">
        <v>2.3163754651937601E-4</v>
      </c>
      <c r="P57">
        <v>0.99921153306956401</v>
      </c>
      <c r="Q57" s="11">
        <v>2.7426057986928401E-4</v>
      </c>
      <c r="S57" s="80"/>
      <c r="T57" s="80"/>
      <c r="U57" s="75">
        <v>11057.0344</v>
      </c>
      <c r="V57" s="75">
        <v>720.41430000000003</v>
      </c>
    </row>
    <row r="58" spans="1:30" x14ac:dyDescent="0.25">
      <c r="A58" s="86" t="s">
        <v>69</v>
      </c>
      <c r="B58">
        <v>0.86231806668035804</v>
      </c>
      <c r="C58">
        <v>1.83890972785711E-2</v>
      </c>
      <c r="D58">
        <v>0.87323680427192396</v>
      </c>
      <c r="E58">
        <v>1.3626720070838001E-2</v>
      </c>
      <c r="F58">
        <v>0.86639282535770501</v>
      </c>
      <c r="G58">
        <v>1.4471023749819E-2</v>
      </c>
      <c r="H58"/>
      <c r="I58" s="97" t="s">
        <v>134</v>
      </c>
      <c r="J58" s="98"/>
      <c r="K58" s="86" t="s">
        <v>69</v>
      </c>
      <c r="L58">
        <v>0.91765366942379001</v>
      </c>
      <c r="M58">
        <v>4.1479880574930199E-3</v>
      </c>
      <c r="N58">
        <v>0.94654169812060895</v>
      </c>
      <c r="O58">
        <v>3.0390433208610798E-3</v>
      </c>
      <c r="P58">
        <v>0.951168078542864</v>
      </c>
      <c r="Q58">
        <v>3.7439505524454598E-3</v>
      </c>
      <c r="S58" s="80"/>
      <c r="T58" s="80"/>
      <c r="U58" s="75">
        <v>1286.8264999999999</v>
      </c>
      <c r="V58" s="75">
        <v>111.17</v>
      </c>
      <c r="X58" s="1"/>
      <c r="Y58" s="1"/>
      <c r="Z58" s="165" t="s">
        <v>138</v>
      </c>
      <c r="AA58" s="165"/>
      <c r="AB58" s="165" t="s">
        <v>52</v>
      </c>
      <c r="AC58" s="165"/>
      <c r="AD58" s="3" t="s">
        <v>151</v>
      </c>
    </row>
    <row r="59" spans="1:30" x14ac:dyDescent="0.25">
      <c r="A59" s="10" t="s">
        <v>149</v>
      </c>
      <c r="B59">
        <v>0.94108108108108102</v>
      </c>
      <c r="C59">
        <v>8.1798626759035202E-3</v>
      </c>
      <c r="D59">
        <v>0.929729729729729</v>
      </c>
      <c r="E59">
        <v>4.3158701142354799E-3</v>
      </c>
      <c r="F59">
        <v>0.92270270270270205</v>
      </c>
      <c r="G59">
        <v>7.8051508530776401E-3</v>
      </c>
      <c r="H59"/>
      <c r="I59" s="97" t="s">
        <v>134</v>
      </c>
      <c r="J59" s="98"/>
      <c r="K59" s="86" t="s">
        <v>149</v>
      </c>
      <c r="L59">
        <v>0.97785285285285195</v>
      </c>
      <c r="M59">
        <v>1.1120238114886E-3</v>
      </c>
      <c r="N59">
        <v>0.99741741741741696</v>
      </c>
      <c r="O59" s="11">
        <v>3.84572026272224E-4</v>
      </c>
      <c r="P59">
        <v>0.96427534521907099</v>
      </c>
      <c r="Q59">
        <v>3.22200686533729E-3</v>
      </c>
      <c r="S59" s="80"/>
      <c r="T59" s="80"/>
      <c r="U59" s="75">
        <v>2239.7341999999999</v>
      </c>
      <c r="V59" s="75">
        <v>215.84950000000001</v>
      </c>
      <c r="Y59" s="3" t="s">
        <v>141</v>
      </c>
      <c r="Z59" s="3" t="s">
        <v>43</v>
      </c>
      <c r="AA59" s="3" t="s">
        <v>41</v>
      </c>
      <c r="AB59" s="3" t="s">
        <v>43</v>
      </c>
      <c r="AC59" s="3" t="s">
        <v>41</v>
      </c>
      <c r="AD59" s="5" t="s">
        <v>150</v>
      </c>
    </row>
    <row r="60" spans="1:30" x14ac:dyDescent="0.25">
      <c r="A60" s="86" t="s">
        <v>63</v>
      </c>
      <c r="B60">
        <v>0.89028422747598901</v>
      </c>
      <c r="C60">
        <v>7.5399620553289999E-3</v>
      </c>
      <c r="D60">
        <v>0.88904103074841501</v>
      </c>
      <c r="E60">
        <v>1.25613883687262E-2</v>
      </c>
      <c r="F60">
        <v>0.88516338702164499</v>
      </c>
      <c r="G60">
        <v>9.2027864162006895E-3</v>
      </c>
      <c r="H60"/>
      <c r="I60" s="97" t="s">
        <v>134</v>
      </c>
      <c r="J60" s="98"/>
      <c r="K60" s="86" t="s">
        <v>63</v>
      </c>
      <c r="L60">
        <v>0.940222804986792</v>
      </c>
      <c r="M60">
        <v>3.0755408588007999E-3</v>
      </c>
      <c r="N60">
        <v>0.96296291924892397</v>
      </c>
      <c r="O60">
        <v>2.2892152469703199E-3</v>
      </c>
      <c r="P60">
        <v>0.96427534521907099</v>
      </c>
      <c r="Q60">
        <v>3.22200686533729E-3</v>
      </c>
      <c r="S60" s="80"/>
      <c r="T60" s="80"/>
      <c r="U60" s="75">
        <v>2239.7341999999999</v>
      </c>
      <c r="V60" s="75">
        <v>215.84950000000001</v>
      </c>
      <c r="X60" s="162" t="s">
        <v>140</v>
      </c>
      <c r="Y60" s="5" t="s">
        <v>146</v>
      </c>
      <c r="Z60" s="7">
        <v>0.86838894268690692</v>
      </c>
      <c r="AA60" s="7">
        <v>1.0843893926802992E-2</v>
      </c>
      <c r="AB60" s="7">
        <v>0.77667823080647991</v>
      </c>
      <c r="AC60" s="7">
        <v>5.9445260889201303E-2</v>
      </c>
      <c r="AD60" s="106" t="s">
        <v>145</v>
      </c>
    </row>
    <row r="61" spans="1:30" x14ac:dyDescent="0.25">
      <c r="A61" s="86" t="s">
        <v>55</v>
      </c>
      <c r="B61">
        <v>0.95194805194805199</v>
      </c>
      <c r="C61">
        <v>1.71474478963968E-2</v>
      </c>
      <c r="D61">
        <v>0.952380952380952</v>
      </c>
      <c r="E61">
        <v>1.4870618214127799E-2</v>
      </c>
      <c r="F61">
        <v>0.94329004329004296</v>
      </c>
      <c r="G61">
        <v>2.0529706842215299E-2</v>
      </c>
      <c r="H61"/>
      <c r="I61" s="97" t="s">
        <v>134</v>
      </c>
      <c r="J61" s="98"/>
      <c r="K61" s="86" t="s">
        <v>55</v>
      </c>
      <c r="L61">
        <v>0.98345358345358302</v>
      </c>
      <c r="M61">
        <v>3.8431908331771499E-3</v>
      </c>
      <c r="N61">
        <v>0.99514189514189499</v>
      </c>
      <c r="O61">
        <v>2.0344671459890801E-3</v>
      </c>
      <c r="P61">
        <v>0.99312169312169296</v>
      </c>
      <c r="Q61">
        <v>1.87590187590187E-3</v>
      </c>
      <c r="S61" s="80"/>
      <c r="T61" s="80"/>
      <c r="U61" s="75">
        <v>108.0102</v>
      </c>
      <c r="V61" s="75">
        <v>28.995699999999999</v>
      </c>
      <c r="X61" s="163"/>
      <c r="Y61" s="3" t="s">
        <v>147</v>
      </c>
      <c r="Z61" s="7">
        <v>0.87266750000000004</v>
      </c>
      <c r="AA61" s="7">
        <v>1.3405000000000004E-2</v>
      </c>
      <c r="AB61" s="7">
        <v>0.76698000000000011</v>
      </c>
      <c r="AC61" s="7">
        <v>5.7415000000000015E-2</v>
      </c>
      <c r="AD61" s="3">
        <v>4.36E-2</v>
      </c>
    </row>
    <row r="62" spans="1:30" x14ac:dyDescent="0.25">
      <c r="A62" s="86" t="s">
        <v>59</v>
      </c>
      <c r="B62">
        <v>0.88884247418774198</v>
      </c>
      <c r="C62">
        <v>1.7841552921763901E-2</v>
      </c>
      <c r="D62">
        <v>0.906462063086104</v>
      </c>
      <c r="E62">
        <v>9.7245966366416598E-3</v>
      </c>
      <c r="F62">
        <v>0.90494411291086396</v>
      </c>
      <c r="G62">
        <v>1.9400521702207001E-2</v>
      </c>
      <c r="H62"/>
      <c r="I62" s="97" t="s">
        <v>134</v>
      </c>
      <c r="J62" s="98"/>
      <c r="K62" s="86" t="s">
        <v>59</v>
      </c>
      <c r="L62">
        <v>0.94646268283732604</v>
      </c>
      <c r="M62">
        <v>2.08233296478886E-3</v>
      </c>
      <c r="N62">
        <v>0.97324336613566298</v>
      </c>
      <c r="O62">
        <v>2.3492586981699701E-3</v>
      </c>
      <c r="P62">
        <v>0.97326764338795901</v>
      </c>
      <c r="Q62">
        <v>2.9184199166017101E-3</v>
      </c>
      <c r="S62" s="80"/>
      <c r="T62" s="80"/>
      <c r="U62" s="75">
        <v>1247.3302000000001</v>
      </c>
      <c r="V62" s="75">
        <v>144.721</v>
      </c>
      <c r="X62" s="164"/>
      <c r="Y62" s="10" t="s">
        <v>148</v>
      </c>
      <c r="Z62" s="7">
        <v>0.89110162755715694</v>
      </c>
      <c r="AA62" s="7">
        <v>1.479288084571557E-2</v>
      </c>
      <c r="AB62" s="7">
        <v>0.76418855541933595</v>
      </c>
      <c r="AC62" s="7">
        <v>6.0415081505692692E-2</v>
      </c>
      <c r="AD62" s="105">
        <v>8.0000000000000004E-4</v>
      </c>
    </row>
    <row r="63" spans="1:30" x14ac:dyDescent="0.25">
      <c r="A63" s="86" t="s">
        <v>56</v>
      </c>
      <c r="B63">
        <v>0.80470219435736701</v>
      </c>
      <c r="C63">
        <v>1.94786663108539E-2</v>
      </c>
      <c r="D63">
        <v>0.80344827586206902</v>
      </c>
      <c r="E63">
        <v>1.6231465161128E-2</v>
      </c>
      <c r="F63">
        <v>0.79937304075235105</v>
      </c>
      <c r="G63">
        <v>3.40237330437997E-2</v>
      </c>
      <c r="H63"/>
      <c r="I63" s="97" t="s">
        <v>134</v>
      </c>
      <c r="J63" s="98"/>
      <c r="K63" s="86" t="s">
        <v>56</v>
      </c>
      <c r="L63">
        <v>0.91093695576454103</v>
      </c>
      <c r="M63">
        <v>6.6636669530165801E-3</v>
      </c>
      <c r="N63">
        <v>0.99164054336468099</v>
      </c>
      <c r="O63">
        <v>1.7205279045946801E-3</v>
      </c>
      <c r="P63">
        <v>0.99080459770114904</v>
      </c>
      <c r="Q63">
        <v>3.0651340996168601E-3</v>
      </c>
      <c r="S63" s="80"/>
      <c r="T63" s="80"/>
      <c r="U63" s="75">
        <v>628.89210000000003</v>
      </c>
      <c r="V63" s="75">
        <v>84.787999999999997</v>
      </c>
      <c r="Z63" s="13"/>
      <c r="AA63" s="13"/>
      <c r="AB63" s="13"/>
      <c r="AC63" s="13"/>
    </row>
    <row r="64" spans="1:30" ht="19.5" customHeight="1" x14ac:dyDescent="0.25">
      <c r="A64" s="86" t="s">
        <v>62</v>
      </c>
      <c r="B64">
        <v>0.96454545454545404</v>
      </c>
      <c r="C64">
        <v>6.3114745300762798E-3</v>
      </c>
      <c r="D64">
        <v>0.97999999999999898</v>
      </c>
      <c r="E64">
        <v>3.89956556173222E-3</v>
      </c>
      <c r="F64">
        <v>0.97781818181818103</v>
      </c>
      <c r="G64">
        <v>3.5255853508482401E-3</v>
      </c>
      <c r="H64"/>
      <c r="I64" s="97" t="s">
        <v>134</v>
      </c>
      <c r="J64" s="98"/>
      <c r="K64" s="86" t="s">
        <v>62</v>
      </c>
      <c r="L64" s="11">
        <v>0.99294949494949403</v>
      </c>
      <c r="M64">
        <v>1.23695107190637E-3</v>
      </c>
      <c r="N64">
        <v>0.99949494949494899</v>
      </c>
      <c r="O64" s="11">
        <v>2.5949964805384198E-4</v>
      </c>
      <c r="P64">
        <v>0.99975757575757496</v>
      </c>
      <c r="Q64" s="11">
        <v>2.6801008406912401E-4</v>
      </c>
      <c r="S64" s="80"/>
      <c r="T64" s="80"/>
      <c r="U64" s="75">
        <v>1503.9147</v>
      </c>
      <c r="V64" s="75">
        <v>108.5335</v>
      </c>
      <c r="X64" s="162" t="s">
        <v>139</v>
      </c>
      <c r="Y64" s="3" t="s">
        <v>146</v>
      </c>
      <c r="Z64" s="7">
        <v>0.90589120383254651</v>
      </c>
      <c r="AA64" s="7">
        <v>3.9792379491870571E-3</v>
      </c>
      <c r="AB64" s="7">
        <v>0.86751395460149827</v>
      </c>
      <c r="AC64" s="7">
        <v>1.247253153908706E-2</v>
      </c>
      <c r="AD64" s="106" t="s">
        <v>145</v>
      </c>
    </row>
    <row r="65" spans="1:30" ht="15" customHeight="1" x14ac:dyDescent="0.25">
      <c r="A65" s="86" t="s">
        <v>64</v>
      </c>
      <c r="B65">
        <v>0.95250000000000001</v>
      </c>
      <c r="C65">
        <v>1.51357030286947E-2</v>
      </c>
      <c r="D65">
        <v>0.94694444444444403</v>
      </c>
      <c r="E65">
        <v>1.1382111804748799E-2</v>
      </c>
      <c r="F65">
        <v>0.94750000000000001</v>
      </c>
      <c r="G65">
        <v>1.15670348964761E-2</v>
      </c>
      <c r="H65"/>
      <c r="I65" s="97" t="s">
        <v>134</v>
      </c>
      <c r="J65" s="98"/>
      <c r="K65" s="86" t="s">
        <v>64</v>
      </c>
      <c r="L65">
        <v>0.95984567901234497</v>
      </c>
      <c r="M65">
        <v>1.43640927487198E-2</v>
      </c>
      <c r="N65">
        <v>0.95421296296296299</v>
      </c>
      <c r="O65">
        <v>8.6640068594467101E-3</v>
      </c>
      <c r="P65">
        <v>0.95438271604938196</v>
      </c>
      <c r="Q65">
        <v>9.3740822850119903E-3</v>
      </c>
      <c r="S65" s="80"/>
      <c r="T65" s="80"/>
      <c r="U65" s="75">
        <v>1057.6477</v>
      </c>
      <c r="V65" s="75">
        <v>110.83029999999999</v>
      </c>
      <c r="X65" s="163"/>
      <c r="Y65" s="5" t="s">
        <v>147</v>
      </c>
      <c r="Z65">
        <v>0.92640652467633711</v>
      </c>
      <c r="AA65">
        <v>3.2583388943621091E-3</v>
      </c>
      <c r="AB65" s="7">
        <v>0.8700407836670101</v>
      </c>
      <c r="AC65" s="7">
        <v>1.0688612460108562E-2</v>
      </c>
      <c r="AD65" s="7" t="s">
        <v>144</v>
      </c>
    </row>
    <row r="66" spans="1:30" x14ac:dyDescent="0.25">
      <c r="A66" s="86" t="s">
        <v>54</v>
      </c>
      <c r="B66">
        <v>0.78828465651995006</v>
      </c>
      <c r="C66">
        <v>2.2217352606642E-2</v>
      </c>
      <c r="D66">
        <v>0.78828465651995006</v>
      </c>
      <c r="E66">
        <v>2.2217352606642E-2</v>
      </c>
      <c r="F66">
        <v>0.78828465651995006</v>
      </c>
      <c r="G66">
        <v>2.2217352606642E-2</v>
      </c>
      <c r="H66"/>
      <c r="I66" s="97" t="s">
        <v>134</v>
      </c>
      <c r="J66" s="98"/>
      <c r="K66" s="86" t="s">
        <v>54</v>
      </c>
      <c r="L66">
        <v>0.79049936518134301</v>
      </c>
      <c r="M66">
        <v>2.6633798790513699E-3</v>
      </c>
      <c r="N66">
        <v>0.79065080384868303</v>
      </c>
      <c r="O66">
        <v>2.4345736507993499E-3</v>
      </c>
      <c r="P66">
        <v>0.79065080384868303</v>
      </c>
      <c r="Q66">
        <v>2.4345736507993499E-3</v>
      </c>
      <c r="S66" s="80"/>
      <c r="T66" s="80"/>
      <c r="U66" s="75">
        <v>30.922599999999999</v>
      </c>
      <c r="V66" s="75">
        <v>2.3702000000000001</v>
      </c>
      <c r="X66" s="164"/>
      <c r="Y66" s="10" t="s">
        <v>148</v>
      </c>
      <c r="Z66">
        <v>0.9246467958689254</v>
      </c>
      <c r="AA66">
        <v>3.8785816065949282E-3</v>
      </c>
      <c r="AB66" s="7">
        <v>0.86816329211469623</v>
      </c>
      <c r="AC66" s="7">
        <v>1.2667866753117719E-2</v>
      </c>
      <c r="AD66" s="7" t="s">
        <v>144</v>
      </c>
    </row>
    <row r="67" spans="1:30" x14ac:dyDescent="0.25">
      <c r="A67" s="86" t="s">
        <v>65</v>
      </c>
      <c r="B67">
        <v>0.96783783783783695</v>
      </c>
      <c r="C67">
        <v>7.9212707512177401E-3</v>
      </c>
      <c r="D67">
        <v>0.96175675675675598</v>
      </c>
      <c r="E67">
        <v>7.4275168019790703E-3</v>
      </c>
      <c r="F67">
        <v>0.95567567567567502</v>
      </c>
      <c r="G67">
        <v>6.3614066464539598E-3</v>
      </c>
      <c r="H67"/>
      <c r="I67" s="97" t="s">
        <v>134</v>
      </c>
      <c r="J67" s="98"/>
      <c r="K67" s="86" t="s">
        <v>65</v>
      </c>
      <c r="L67">
        <v>0.98861861861861799</v>
      </c>
      <c r="M67">
        <v>1.33084203040003E-3</v>
      </c>
      <c r="N67">
        <v>0.994534534534534</v>
      </c>
      <c r="O67">
        <v>1.3927589940306601E-3</v>
      </c>
      <c r="P67">
        <v>0.99439939939939903</v>
      </c>
      <c r="Q67">
        <v>1.3090647759085299E-3</v>
      </c>
      <c r="S67" s="80"/>
      <c r="T67" s="80"/>
      <c r="U67" s="75">
        <v>1710.8918000000001</v>
      </c>
      <c r="V67" s="75">
        <v>277.93639999999999</v>
      </c>
    </row>
    <row r="68" spans="1:30" x14ac:dyDescent="0.25">
      <c r="H68"/>
      <c r="I68" s="97" t="s">
        <v>134</v>
      </c>
      <c r="J68" s="98"/>
    </row>
    <row r="69" spans="1:30" x14ac:dyDescent="0.25">
      <c r="A69" s="6" t="s">
        <v>0</v>
      </c>
      <c r="B69" s="8">
        <f t="shared" ref="B69:G69" si="9">AVERAGE(B51:B67)</f>
        <v>0.86751395460149827</v>
      </c>
      <c r="C69" s="8">
        <f t="shared" si="9"/>
        <v>1.247253153908706E-2</v>
      </c>
      <c r="D69" s="8">
        <f t="shared" si="9"/>
        <v>0.8700407836670101</v>
      </c>
      <c r="E69" s="8">
        <f t="shared" si="9"/>
        <v>1.0688612460108562E-2</v>
      </c>
      <c r="F69" s="8">
        <f t="shared" si="9"/>
        <v>0.86816329211469623</v>
      </c>
      <c r="G69" s="8">
        <f t="shared" si="9"/>
        <v>1.2667866753117719E-2</v>
      </c>
      <c r="H69"/>
      <c r="I69" s="97" t="s">
        <v>134</v>
      </c>
      <c r="J69" s="98"/>
      <c r="K69" s="6" t="s">
        <v>0</v>
      </c>
      <c r="L69" s="4">
        <f t="shared" ref="L69:Q69" si="10">AVERAGE(L51:L67)</f>
        <v>0.90589120383254651</v>
      </c>
      <c r="M69" s="4">
        <f t="shared" si="10"/>
        <v>3.9792379491870571E-3</v>
      </c>
      <c r="N69" s="4">
        <f t="shared" si="10"/>
        <v>0.92640652467633711</v>
      </c>
      <c r="O69" s="4">
        <f t="shared" si="10"/>
        <v>3.2583388943621091E-3</v>
      </c>
      <c r="P69" s="4">
        <f t="shared" si="10"/>
        <v>0.9246467958689254</v>
      </c>
      <c r="Q69" s="4">
        <f t="shared" si="10"/>
        <v>3.8785816065949282E-3</v>
      </c>
      <c r="S69" s="4" t="e">
        <f t="shared" ref="S69:T69" si="11">AVERAGE(S51:S67)</f>
        <v>#DIV/0!</v>
      </c>
      <c r="T69" s="4" t="e">
        <f t="shared" si="11"/>
        <v>#DIV/0!</v>
      </c>
      <c r="U69" s="4">
        <f t="shared" ref="U69:V69" si="12">AVERAGE(U51:U67)</f>
        <v>5969.9602000000004</v>
      </c>
      <c r="V69" s="4">
        <f t="shared" si="12"/>
        <v>569.87242941176464</v>
      </c>
    </row>
    <row r="70" spans="1:30" x14ac:dyDescent="0.25">
      <c r="A70" s="6" t="s">
        <v>72</v>
      </c>
      <c r="B70" s="8">
        <f t="shared" ref="B70:G70" si="13">MAX(B51:B67)</f>
        <v>0.98344236451088396</v>
      </c>
      <c r="C70" s="8">
        <f t="shared" si="13"/>
        <v>2.25311576590028E-2</v>
      </c>
      <c r="D70" s="8">
        <f t="shared" si="13"/>
        <v>0.97999999999999898</v>
      </c>
      <c r="E70" s="8">
        <f t="shared" si="13"/>
        <v>2.2217352606642E-2</v>
      </c>
      <c r="F70" s="8">
        <f t="shared" si="13"/>
        <v>0.97781818181818103</v>
      </c>
      <c r="G70" s="8">
        <f t="shared" si="13"/>
        <v>3.40237330437997E-2</v>
      </c>
      <c r="H70"/>
      <c r="I70" s="97" t="s">
        <v>134</v>
      </c>
      <c r="J70" s="98"/>
      <c r="K70" s="6" t="s">
        <v>72</v>
      </c>
      <c r="L70" s="4">
        <f t="shared" ref="L70:Q70" si="14">MAX(L51:L67)</f>
        <v>0.99691688733739303</v>
      </c>
      <c r="M70" s="4">
        <f t="shared" si="14"/>
        <v>1.43640927487198E-2</v>
      </c>
      <c r="N70" s="4">
        <f t="shared" si="14"/>
        <v>0.99949494949494899</v>
      </c>
      <c r="O70" s="4">
        <f t="shared" si="14"/>
        <v>1.02633089081098E-2</v>
      </c>
      <c r="P70" s="4">
        <f t="shared" si="14"/>
        <v>0.99975757575757496</v>
      </c>
      <c r="Q70" s="4">
        <f t="shared" si="14"/>
        <v>1.1873407430033201E-2</v>
      </c>
      <c r="S70" s="4">
        <f t="shared" ref="S70:T70" si="15">MAX(S51:S67)</f>
        <v>0</v>
      </c>
      <c r="T70" s="4">
        <f t="shared" si="15"/>
        <v>0</v>
      </c>
      <c r="U70" s="4">
        <f t="shared" ref="U70:V70" si="16">MAX(U51:U67)</f>
        <v>51278.467400000001</v>
      </c>
      <c r="V70" s="4">
        <f t="shared" si="16"/>
        <v>4978.3863000000001</v>
      </c>
    </row>
    <row r="71" spans="1:30" x14ac:dyDescent="0.25">
      <c r="A71" s="6" t="s">
        <v>73</v>
      </c>
      <c r="B71" s="8">
        <f t="shared" ref="B71:G71" si="17">MIN(B52:B67)</f>
        <v>0.78828465651995006</v>
      </c>
      <c r="C71" s="8">
        <f t="shared" si="17"/>
        <v>2.92888715879961E-3</v>
      </c>
      <c r="D71" s="8">
        <f t="shared" si="17"/>
        <v>0.78828465651995006</v>
      </c>
      <c r="E71" s="8">
        <f t="shared" si="17"/>
        <v>3.89956556173222E-3</v>
      </c>
      <c r="F71" s="8">
        <f t="shared" si="17"/>
        <v>0.78828465651995006</v>
      </c>
      <c r="G71" s="8">
        <f t="shared" si="17"/>
        <v>3.5255853508482401E-3</v>
      </c>
      <c r="H71"/>
      <c r="I71" s="97" t="s">
        <v>134</v>
      </c>
      <c r="J71" s="98"/>
      <c r="K71" s="6" t="s">
        <v>73</v>
      </c>
      <c r="L71" s="4">
        <f t="shared" ref="L71:Q71" si="18">MIN(L52:L67)</f>
        <v>0.79049936518134301</v>
      </c>
      <c r="M71" s="4">
        <f t="shared" si="18"/>
        <v>8.0409403800182498E-4</v>
      </c>
      <c r="N71" s="4">
        <f t="shared" si="18"/>
        <v>0.79065080384868303</v>
      </c>
      <c r="O71" s="4">
        <f t="shared" si="18"/>
        <v>2.3163754651937601E-4</v>
      </c>
      <c r="P71" s="4">
        <f t="shared" si="18"/>
        <v>0.79065080384868303</v>
      </c>
      <c r="Q71" s="4">
        <f t="shared" si="18"/>
        <v>2.6801008406912401E-4</v>
      </c>
      <c r="S71" s="4">
        <f t="shared" ref="S71:T71" si="19">MIN(S52:S67)</f>
        <v>0</v>
      </c>
      <c r="T71" s="4">
        <f t="shared" si="19"/>
        <v>0</v>
      </c>
      <c r="U71" s="4">
        <f t="shared" ref="U71:V71" si="20">MIN(U52:U67)</f>
        <v>30.922599999999999</v>
      </c>
      <c r="V71" s="4">
        <f t="shared" si="20"/>
        <v>2.3702000000000001</v>
      </c>
    </row>
    <row r="72" spans="1:30" x14ac:dyDescent="0.25">
      <c r="G72"/>
      <c r="H72"/>
      <c r="I72" s="97" t="s">
        <v>134</v>
      </c>
      <c r="J72" s="98"/>
    </row>
    <row r="73" spans="1:30" x14ac:dyDescent="0.25">
      <c r="G73"/>
      <c r="H73"/>
      <c r="I73" s="97" t="s">
        <v>134</v>
      </c>
      <c r="J73" s="98"/>
    </row>
    <row r="74" spans="1:30" x14ac:dyDescent="0.25">
      <c r="G74"/>
      <c r="H74"/>
      <c r="I74" s="97" t="s">
        <v>134</v>
      </c>
      <c r="J74" s="98"/>
    </row>
    <row r="75" spans="1:30" x14ac:dyDescent="0.25">
      <c r="G75"/>
      <c r="H75"/>
      <c r="I75" s="97" t="s">
        <v>134</v>
      </c>
      <c r="J75" s="98"/>
    </row>
    <row r="76" spans="1:30" x14ac:dyDescent="0.25">
      <c r="G76"/>
      <c r="H76"/>
      <c r="I76" s="97" t="s">
        <v>134</v>
      </c>
      <c r="J76" s="98"/>
    </row>
    <row r="77" spans="1:30" x14ac:dyDescent="0.25">
      <c r="G77"/>
      <c r="H77"/>
      <c r="I77" s="97" t="s">
        <v>134</v>
      </c>
      <c r="J77" s="98"/>
    </row>
    <row r="78" spans="1:30" x14ac:dyDescent="0.25">
      <c r="G78"/>
      <c r="H78"/>
      <c r="I78" s="97" t="s">
        <v>134</v>
      </c>
      <c r="J78" s="98"/>
    </row>
    <row r="79" spans="1:30" x14ac:dyDescent="0.25">
      <c r="G79"/>
      <c r="H79"/>
      <c r="I79" s="97" t="s">
        <v>134</v>
      </c>
      <c r="J79" s="98"/>
    </row>
    <row r="80" spans="1:30" x14ac:dyDescent="0.25">
      <c r="G80"/>
      <c r="H80"/>
      <c r="I80" s="97" t="s">
        <v>134</v>
      </c>
      <c r="J80" s="98"/>
    </row>
    <row r="81" spans="7:12" x14ac:dyDescent="0.25">
      <c r="G81"/>
      <c r="H81"/>
      <c r="I81" s="97" t="s">
        <v>134</v>
      </c>
      <c r="J81" s="98"/>
    </row>
    <row r="82" spans="7:12" x14ac:dyDescent="0.25">
      <c r="G82"/>
      <c r="H82"/>
      <c r="I82" s="97" t="s">
        <v>134</v>
      </c>
      <c r="J82" s="98"/>
    </row>
    <row r="83" spans="7:12" x14ac:dyDescent="0.25">
      <c r="G83"/>
      <c r="H83"/>
      <c r="I83" s="97" t="s">
        <v>134</v>
      </c>
      <c r="J83" s="98"/>
    </row>
    <row r="84" spans="7:12" x14ac:dyDescent="0.25">
      <c r="G84"/>
      <c r="H84"/>
      <c r="I84" s="97" t="s">
        <v>134</v>
      </c>
      <c r="J84" s="98"/>
    </row>
    <row r="85" spans="7:12" x14ac:dyDescent="0.25">
      <c r="G85"/>
      <c r="H85"/>
      <c r="I85" s="97" t="s">
        <v>134</v>
      </c>
      <c r="J85" s="98"/>
    </row>
    <row r="86" spans="7:12" x14ac:dyDescent="0.25">
      <c r="G86"/>
      <c r="H86"/>
      <c r="I86" s="97" t="s">
        <v>134</v>
      </c>
      <c r="J86" s="98"/>
    </row>
    <row r="87" spans="7:12" x14ac:dyDescent="0.25">
      <c r="G87"/>
      <c r="H87"/>
      <c r="I87" s="97" t="s">
        <v>134</v>
      </c>
      <c r="J87" s="98"/>
    </row>
    <row r="88" spans="7:12" x14ac:dyDescent="0.25">
      <c r="G88"/>
      <c r="H88"/>
      <c r="I88" s="97" t="s">
        <v>134</v>
      </c>
      <c r="J88" s="98"/>
    </row>
    <row r="89" spans="7:12" x14ac:dyDescent="0.25">
      <c r="G89"/>
      <c r="H89"/>
      <c r="I89" s="97" t="s">
        <v>134</v>
      </c>
      <c r="J89" s="98"/>
    </row>
    <row r="90" spans="7:12" x14ac:dyDescent="0.25">
      <c r="G90"/>
      <c r="H90"/>
      <c r="I90" s="97" t="s">
        <v>134</v>
      </c>
      <c r="J90" s="98"/>
    </row>
    <row r="91" spans="7:12" x14ac:dyDescent="0.25">
      <c r="G91"/>
      <c r="H91" s="98"/>
    </row>
    <row r="92" spans="7:12" x14ac:dyDescent="0.25">
      <c r="G92"/>
      <c r="H92" s="98"/>
    </row>
    <row r="93" spans="7:12" x14ac:dyDescent="0.25">
      <c r="G93"/>
      <c r="H93" s="98"/>
    </row>
    <row r="94" spans="7:12" x14ac:dyDescent="0.25">
      <c r="G94"/>
      <c r="H94" s="98"/>
      <c r="K94" s="92"/>
      <c r="L94" s="92"/>
    </row>
    <row r="95" spans="7:12" x14ac:dyDescent="0.25">
      <c r="G95"/>
      <c r="H95" s="98"/>
    </row>
    <row r="96" spans="7:12" x14ac:dyDescent="0.25">
      <c r="G96"/>
      <c r="H96" s="98"/>
    </row>
    <row r="97" spans="7:8" x14ac:dyDescent="0.25">
      <c r="G97"/>
      <c r="H97" s="98"/>
    </row>
    <row r="98" spans="7:8" x14ac:dyDescent="0.25">
      <c r="G98"/>
      <c r="H98" s="98"/>
    </row>
    <row r="99" spans="7:8" x14ac:dyDescent="0.25">
      <c r="G99"/>
      <c r="H99" s="98"/>
    </row>
    <row r="100" spans="7:8" x14ac:dyDescent="0.25">
      <c r="G100"/>
      <c r="H100" s="98"/>
    </row>
    <row r="101" spans="7:8" x14ac:dyDescent="0.25">
      <c r="G101"/>
      <c r="H101" s="98"/>
    </row>
    <row r="102" spans="7:8" x14ac:dyDescent="0.25">
      <c r="G102"/>
      <c r="H102" s="98"/>
    </row>
    <row r="103" spans="7:8" x14ac:dyDescent="0.25">
      <c r="G103"/>
      <c r="H103" s="98"/>
    </row>
    <row r="104" spans="7:8" x14ac:dyDescent="0.25">
      <c r="G104"/>
      <c r="H104" s="98"/>
    </row>
    <row r="105" spans="7:8" x14ac:dyDescent="0.25">
      <c r="G105"/>
      <c r="H105" s="98"/>
    </row>
    <row r="106" spans="7:8" x14ac:dyDescent="0.25">
      <c r="G106"/>
      <c r="H106" s="98"/>
    </row>
    <row r="107" spans="7:8" x14ac:dyDescent="0.25">
      <c r="G107"/>
      <c r="H107" s="98"/>
    </row>
    <row r="108" spans="7:8" x14ac:dyDescent="0.25">
      <c r="G108"/>
      <c r="H108" s="98"/>
    </row>
    <row r="109" spans="7:8" x14ac:dyDescent="0.25">
      <c r="G109"/>
      <c r="H109" s="98"/>
    </row>
    <row r="110" spans="7:8" x14ac:dyDescent="0.25">
      <c r="G110"/>
      <c r="H110" s="98"/>
    </row>
    <row r="111" spans="7:8" x14ac:dyDescent="0.25">
      <c r="G111"/>
      <c r="H111" s="98"/>
    </row>
    <row r="112" spans="7:8" x14ac:dyDescent="0.25">
      <c r="G112"/>
      <c r="H112" s="98"/>
    </row>
    <row r="113" spans="7:8" x14ac:dyDescent="0.25">
      <c r="G113"/>
      <c r="H113" s="98"/>
    </row>
    <row r="114" spans="7:8" x14ac:dyDescent="0.25">
      <c r="G114"/>
      <c r="H114" s="98"/>
    </row>
    <row r="115" spans="7:8" x14ac:dyDescent="0.25">
      <c r="G115"/>
      <c r="H115" s="98"/>
    </row>
    <row r="116" spans="7:8" x14ac:dyDescent="0.25">
      <c r="G116"/>
      <c r="H116" s="98"/>
    </row>
    <row r="117" spans="7:8" x14ac:dyDescent="0.25">
      <c r="G117"/>
      <c r="H117" s="98"/>
    </row>
    <row r="118" spans="7:8" x14ac:dyDescent="0.25">
      <c r="G118"/>
      <c r="H118" s="98"/>
    </row>
    <row r="119" spans="7:8" x14ac:dyDescent="0.25">
      <c r="G119"/>
      <c r="H119" s="98"/>
    </row>
    <row r="120" spans="7:8" x14ac:dyDescent="0.25">
      <c r="G120"/>
      <c r="H120" s="98"/>
    </row>
    <row r="121" spans="7:8" x14ac:dyDescent="0.25">
      <c r="G121"/>
      <c r="H121" s="98"/>
    </row>
    <row r="122" spans="7:8" x14ac:dyDescent="0.25">
      <c r="G122"/>
      <c r="H122" s="98"/>
    </row>
    <row r="123" spans="7:8" x14ac:dyDescent="0.25">
      <c r="G123"/>
      <c r="H123" s="98"/>
    </row>
    <row r="124" spans="7:8" x14ac:dyDescent="0.25">
      <c r="G124"/>
      <c r="H124" s="98"/>
    </row>
    <row r="125" spans="7:8" x14ac:dyDescent="0.25">
      <c r="G125"/>
      <c r="H125" s="98"/>
    </row>
    <row r="126" spans="7:8" x14ac:dyDescent="0.25">
      <c r="G126"/>
      <c r="H126" s="98"/>
    </row>
    <row r="127" spans="7:8" x14ac:dyDescent="0.25">
      <c r="G127"/>
      <c r="H127" s="98"/>
    </row>
    <row r="128" spans="7:8" x14ac:dyDescent="0.25">
      <c r="G128"/>
      <c r="H128" s="98"/>
    </row>
    <row r="129" spans="7:8" x14ac:dyDescent="0.25">
      <c r="G129"/>
      <c r="H129" s="98"/>
    </row>
    <row r="130" spans="7:8" x14ac:dyDescent="0.25">
      <c r="G130"/>
      <c r="H130" s="98"/>
    </row>
    <row r="131" spans="7:8" x14ac:dyDescent="0.25">
      <c r="G131"/>
      <c r="H131" s="98"/>
    </row>
    <row r="132" spans="7:8" x14ac:dyDescent="0.25">
      <c r="G132"/>
      <c r="H132" s="98"/>
    </row>
    <row r="133" spans="7:8" x14ac:dyDescent="0.25">
      <c r="G133"/>
      <c r="H133" s="98"/>
    </row>
    <row r="134" spans="7:8" x14ac:dyDescent="0.25">
      <c r="G134"/>
      <c r="H134" s="98"/>
    </row>
    <row r="135" spans="7:8" x14ac:dyDescent="0.25">
      <c r="G135"/>
      <c r="H135" s="98"/>
    </row>
    <row r="136" spans="7:8" x14ac:dyDescent="0.25">
      <c r="G136"/>
      <c r="H136" s="98"/>
    </row>
    <row r="137" spans="7:8" x14ac:dyDescent="0.25">
      <c r="G137"/>
      <c r="H137" s="98"/>
    </row>
    <row r="138" spans="7:8" x14ac:dyDescent="0.25">
      <c r="G138"/>
      <c r="H138" s="98"/>
    </row>
    <row r="139" spans="7:8" x14ac:dyDescent="0.25">
      <c r="G139"/>
      <c r="H139" s="98"/>
    </row>
    <row r="140" spans="7:8" x14ac:dyDescent="0.25">
      <c r="G140"/>
      <c r="H140" s="98"/>
    </row>
    <row r="141" spans="7:8" x14ac:dyDescent="0.25">
      <c r="G141"/>
      <c r="H141" s="98"/>
    </row>
    <row r="142" spans="7:8" x14ac:dyDescent="0.25">
      <c r="G142"/>
      <c r="H142" s="98"/>
    </row>
    <row r="143" spans="7:8" x14ac:dyDescent="0.25">
      <c r="G143"/>
      <c r="H143" s="98"/>
    </row>
    <row r="144" spans="7:8" x14ac:dyDescent="0.25">
      <c r="G144"/>
      <c r="H144" s="98"/>
    </row>
    <row r="145" spans="7:8" x14ac:dyDescent="0.25">
      <c r="G145"/>
      <c r="H145" s="98"/>
    </row>
    <row r="146" spans="7:8" x14ac:dyDescent="0.25">
      <c r="G146"/>
      <c r="H146" s="98"/>
    </row>
    <row r="147" spans="7:8" x14ac:dyDescent="0.25">
      <c r="G147"/>
      <c r="H147" s="98"/>
    </row>
    <row r="148" spans="7:8" x14ac:dyDescent="0.25">
      <c r="G148"/>
      <c r="H148" s="98"/>
    </row>
    <row r="149" spans="7:8" x14ac:dyDescent="0.25">
      <c r="G149"/>
      <c r="H149" s="98"/>
    </row>
    <row r="150" spans="7:8" x14ac:dyDescent="0.25">
      <c r="G150"/>
      <c r="H150" s="98"/>
    </row>
    <row r="151" spans="7:8" x14ac:dyDescent="0.25">
      <c r="G151"/>
      <c r="H151" s="98"/>
    </row>
    <row r="152" spans="7:8" x14ac:dyDescent="0.25">
      <c r="G152"/>
      <c r="H152" s="98"/>
    </row>
    <row r="153" spans="7:8" x14ac:dyDescent="0.25">
      <c r="G153"/>
      <c r="H153" s="98"/>
    </row>
    <row r="154" spans="7:8" x14ac:dyDescent="0.25">
      <c r="G154"/>
      <c r="H154" s="98"/>
    </row>
    <row r="155" spans="7:8" x14ac:dyDescent="0.25">
      <c r="G155"/>
      <c r="H155" s="98"/>
    </row>
    <row r="156" spans="7:8" x14ac:dyDescent="0.25">
      <c r="G156"/>
      <c r="H156" s="98"/>
    </row>
    <row r="157" spans="7:8" x14ac:dyDescent="0.25">
      <c r="G157"/>
      <c r="H157" s="98"/>
    </row>
    <row r="158" spans="7:8" x14ac:dyDescent="0.25">
      <c r="G158"/>
      <c r="H158" s="98"/>
    </row>
    <row r="159" spans="7:8" x14ac:dyDescent="0.25">
      <c r="G159"/>
      <c r="H159" s="98"/>
    </row>
    <row r="160" spans="7:8" x14ac:dyDescent="0.25">
      <c r="G160"/>
      <c r="H160" s="98"/>
    </row>
    <row r="161" spans="7:8" x14ac:dyDescent="0.25">
      <c r="G161"/>
      <c r="H161" s="98"/>
    </row>
    <row r="162" spans="7:8" x14ac:dyDescent="0.25">
      <c r="G162"/>
      <c r="H162" s="98"/>
    </row>
    <row r="163" spans="7:8" x14ac:dyDescent="0.25">
      <c r="G163"/>
      <c r="H163" s="98"/>
    </row>
    <row r="164" spans="7:8" x14ac:dyDescent="0.25">
      <c r="G164"/>
      <c r="H164" s="98"/>
    </row>
    <row r="165" spans="7:8" x14ac:dyDescent="0.25">
      <c r="G165"/>
      <c r="H165" s="98"/>
    </row>
    <row r="166" spans="7:8" x14ac:dyDescent="0.25">
      <c r="G166"/>
      <c r="H166" s="98"/>
    </row>
    <row r="167" spans="7:8" x14ac:dyDescent="0.25">
      <c r="G167"/>
      <c r="H167" s="98"/>
    </row>
    <row r="168" spans="7:8" x14ac:dyDescent="0.25">
      <c r="G168"/>
      <c r="H168" s="98"/>
    </row>
    <row r="169" spans="7:8" x14ac:dyDescent="0.25">
      <c r="G169"/>
      <c r="H169" s="98"/>
    </row>
    <row r="170" spans="7:8" x14ac:dyDescent="0.25">
      <c r="G170"/>
      <c r="H170" s="98"/>
    </row>
    <row r="171" spans="7:8" x14ac:dyDescent="0.25">
      <c r="G171"/>
      <c r="H171" s="98"/>
    </row>
    <row r="172" spans="7:8" x14ac:dyDescent="0.25">
      <c r="G172"/>
      <c r="H172" s="98"/>
    </row>
    <row r="173" spans="7:8" x14ac:dyDescent="0.25">
      <c r="G173"/>
      <c r="H173" s="98"/>
    </row>
    <row r="174" spans="7:8" x14ac:dyDescent="0.25">
      <c r="G174"/>
      <c r="H174" s="98"/>
    </row>
    <row r="175" spans="7:8" x14ac:dyDescent="0.25">
      <c r="G175"/>
      <c r="H175" s="98"/>
    </row>
    <row r="176" spans="7:8" x14ac:dyDescent="0.25">
      <c r="G176"/>
      <c r="H176" s="98"/>
    </row>
    <row r="177" spans="7:8" x14ac:dyDescent="0.25">
      <c r="G177"/>
      <c r="H177" s="98"/>
    </row>
    <row r="178" spans="7:8" x14ac:dyDescent="0.25">
      <c r="G178"/>
      <c r="H178" s="98"/>
    </row>
    <row r="179" spans="7:8" x14ac:dyDescent="0.25">
      <c r="G179"/>
      <c r="H179" s="98"/>
    </row>
    <row r="180" spans="7:8" x14ac:dyDescent="0.25">
      <c r="G180"/>
      <c r="H180" s="98"/>
    </row>
    <row r="181" spans="7:8" x14ac:dyDescent="0.25">
      <c r="G181"/>
      <c r="H181" s="98"/>
    </row>
    <row r="182" spans="7:8" x14ac:dyDescent="0.25">
      <c r="G182"/>
      <c r="H182" s="98"/>
    </row>
    <row r="183" spans="7:8" x14ac:dyDescent="0.25">
      <c r="G183"/>
      <c r="H183" s="98"/>
    </row>
    <row r="184" spans="7:8" x14ac:dyDescent="0.25">
      <c r="G184"/>
      <c r="H184" s="98"/>
    </row>
    <row r="185" spans="7:8" x14ac:dyDescent="0.25">
      <c r="G185"/>
      <c r="H185" s="98"/>
    </row>
    <row r="186" spans="7:8" x14ac:dyDescent="0.25">
      <c r="G186"/>
    </row>
    <row r="187" spans="7:8" x14ac:dyDescent="0.25">
      <c r="G187"/>
    </row>
    <row r="188" spans="7:8" x14ac:dyDescent="0.25">
      <c r="G188"/>
    </row>
    <row r="189" spans="7:8" x14ac:dyDescent="0.25">
      <c r="G189"/>
    </row>
    <row r="190" spans="7:8" x14ac:dyDescent="0.25">
      <c r="G190"/>
    </row>
    <row r="191" spans="7:8" x14ac:dyDescent="0.25">
      <c r="G191"/>
    </row>
    <row r="192" spans="7:8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</sheetData>
  <mergeCells count="4">
    <mergeCell ref="X64:X66"/>
    <mergeCell ref="Z58:AA58"/>
    <mergeCell ref="AB58:AC58"/>
    <mergeCell ref="X60:X6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4A27-8514-4598-8F78-D9D80BA35AC1}">
  <dimension ref="A1:R63"/>
  <sheetViews>
    <sheetView showGridLines="0" zoomScale="55" zoomScaleNormal="55" workbookViewId="0">
      <selection activeCell="E11" sqref="E11:F12"/>
    </sheetView>
  </sheetViews>
  <sheetFormatPr defaultRowHeight="15" x14ac:dyDescent="0.25"/>
  <cols>
    <col min="2" max="2" width="12.28515625" customWidth="1"/>
    <col min="3" max="3" width="13.140625" customWidth="1"/>
    <col min="5" max="5" width="15" customWidth="1"/>
    <col min="6" max="6" width="16.42578125" customWidth="1"/>
    <col min="8" max="8" width="12" customWidth="1"/>
    <col min="9" max="9" width="13.42578125" customWidth="1"/>
    <col min="11" max="11" width="13.42578125" customWidth="1"/>
    <col min="12" max="12" width="17.140625" customWidth="1"/>
    <col min="13" max="13" width="9.140625" style="134"/>
  </cols>
  <sheetData>
    <row r="1" spans="1:18" x14ac:dyDescent="0.25">
      <c r="M1" s="134" t="s">
        <v>192</v>
      </c>
    </row>
    <row r="2" spans="1:18" x14ac:dyDescent="0.25">
      <c r="A2" s="1"/>
      <c r="B2" s="58" t="s">
        <v>190</v>
      </c>
      <c r="C2" s="58" t="s">
        <v>191</v>
      </c>
      <c r="D2" s="53"/>
      <c r="E2" s="58" t="s">
        <v>190</v>
      </c>
      <c r="F2" s="58" t="s">
        <v>191</v>
      </c>
      <c r="H2" s="58" t="s">
        <v>190</v>
      </c>
      <c r="I2" s="58" t="s">
        <v>191</v>
      </c>
      <c r="K2" s="58" t="s">
        <v>190</v>
      </c>
      <c r="L2" s="58" t="s">
        <v>191</v>
      </c>
      <c r="M2" s="134" t="s">
        <v>192</v>
      </c>
      <c r="N2" s="58" t="s">
        <v>190</v>
      </c>
      <c r="O2" s="58" t="s">
        <v>191</v>
      </c>
      <c r="Q2" s="58" t="s">
        <v>190</v>
      </c>
      <c r="R2" s="58" t="s">
        <v>191</v>
      </c>
    </row>
    <row r="3" spans="1:18" x14ac:dyDescent="0.25">
      <c r="A3" s="1"/>
      <c r="B3" s="127">
        <v>0.43090000000000001</v>
      </c>
      <c r="C3" s="127">
        <v>0.61319999999999997</v>
      </c>
      <c r="D3" s="128"/>
      <c r="E3" s="127">
        <v>282.15600000000001</v>
      </c>
      <c r="F3" s="127">
        <v>580.35559999999998</v>
      </c>
      <c r="H3">
        <v>0.93085526315789402</v>
      </c>
      <c r="I3" s="75">
        <v>0.90239999999999998</v>
      </c>
      <c r="K3">
        <v>0.35779718823761802</v>
      </c>
      <c r="L3">
        <v>0.40959922025566398</v>
      </c>
      <c r="M3" s="134" t="s">
        <v>192</v>
      </c>
      <c r="N3">
        <v>0.83090909090909004</v>
      </c>
      <c r="O3" s="75">
        <v>0.8236</v>
      </c>
      <c r="Q3">
        <v>0.26689041111608303</v>
      </c>
      <c r="R3">
        <v>0.25324716303512201</v>
      </c>
    </row>
    <row r="4" spans="1:18" x14ac:dyDescent="0.25">
      <c r="A4" s="1"/>
      <c r="B4" s="127">
        <v>6.9828000000000001</v>
      </c>
      <c r="C4" s="127">
        <v>6.4158999999999997</v>
      </c>
      <c r="D4" s="128"/>
      <c r="E4" s="127">
        <v>156.7612</v>
      </c>
      <c r="F4" s="127">
        <v>827.79380000000003</v>
      </c>
      <c r="H4">
        <v>0.93140096618357404</v>
      </c>
      <c r="I4" s="75">
        <v>0.90720000000000001</v>
      </c>
      <c r="K4">
        <v>0.93427672955974805</v>
      </c>
      <c r="L4">
        <v>0.92549266247379403</v>
      </c>
      <c r="M4" s="134" t="s">
        <v>192</v>
      </c>
      <c r="N4">
        <v>0.83768115942028898</v>
      </c>
      <c r="O4" s="75">
        <v>0.85799999999999998</v>
      </c>
      <c r="Q4">
        <v>0.88999999999999901</v>
      </c>
      <c r="R4">
        <v>0.89867924528301801</v>
      </c>
    </row>
    <row r="5" spans="1:18" x14ac:dyDescent="0.25">
      <c r="A5" s="1"/>
      <c r="B5" s="127">
        <v>2.0886</v>
      </c>
      <c r="C5" s="127">
        <v>2.5146999999999999</v>
      </c>
      <c r="D5" s="128"/>
      <c r="E5" s="127">
        <v>902.19860000000006</v>
      </c>
      <c r="F5" s="127">
        <v>338.0249</v>
      </c>
      <c r="H5">
        <v>0.76476268374155598</v>
      </c>
      <c r="I5" s="75">
        <v>0.82120000000000004</v>
      </c>
      <c r="K5">
        <v>0.98160904453961495</v>
      </c>
      <c r="L5">
        <v>0.97555977265376903</v>
      </c>
      <c r="M5" s="134" t="s">
        <v>192</v>
      </c>
      <c r="N5">
        <v>0.53304569064294405</v>
      </c>
      <c r="O5" s="75">
        <v>0.57869999999999999</v>
      </c>
      <c r="Q5">
        <v>0.93617554858934104</v>
      </c>
      <c r="R5">
        <v>0.94962088557993696</v>
      </c>
    </row>
    <row r="6" spans="1:18" x14ac:dyDescent="0.25">
      <c r="A6" s="1"/>
      <c r="B6" s="127">
        <v>2.3216000000000001</v>
      </c>
      <c r="C6" s="127">
        <v>3.7141999999999999</v>
      </c>
      <c r="D6" s="128"/>
      <c r="E6" s="127">
        <v>28504.329900000001</v>
      </c>
      <c r="F6" s="127">
        <v>51278.467400000001</v>
      </c>
      <c r="H6">
        <v>0.94666848496072198</v>
      </c>
      <c r="I6" s="75">
        <v>0.92</v>
      </c>
      <c r="K6">
        <v>0.90216730926510103</v>
      </c>
      <c r="L6">
        <v>0.91537562799392402</v>
      </c>
      <c r="M6" s="134" t="s">
        <v>192</v>
      </c>
      <c r="N6">
        <v>0.86868080212871301</v>
      </c>
      <c r="O6" s="75">
        <v>0.87660000000000005</v>
      </c>
      <c r="Q6">
        <v>0.84200841219768596</v>
      </c>
      <c r="R6">
        <v>0.83717139852786504</v>
      </c>
    </row>
    <row r="7" spans="1:18" x14ac:dyDescent="0.25">
      <c r="A7" s="1"/>
      <c r="B7" s="127">
        <v>7.0738000000000003</v>
      </c>
      <c r="C7" s="127">
        <v>6.4974999999999996</v>
      </c>
      <c r="D7" s="128"/>
      <c r="E7" s="127">
        <v>8519.18</v>
      </c>
      <c r="F7" s="127">
        <v>24553.762599999998</v>
      </c>
      <c r="H7">
        <v>0.846633999406049</v>
      </c>
      <c r="I7" s="75">
        <v>0.84089999999999998</v>
      </c>
      <c r="K7">
        <v>0.94619341563785997</v>
      </c>
      <c r="L7">
        <v>0.94198388203017802</v>
      </c>
      <c r="M7" s="134" t="s">
        <v>192</v>
      </c>
      <c r="N7">
        <v>0.66806429070579998</v>
      </c>
      <c r="O7" s="75">
        <v>0.6623</v>
      </c>
      <c r="Q7">
        <v>0.88541666666666596</v>
      </c>
      <c r="R7">
        <v>0.88163580246913498</v>
      </c>
    </row>
    <row r="8" spans="1:18" x14ac:dyDescent="0.25">
      <c r="A8" s="1"/>
      <c r="B8" s="127">
        <v>1.4948999999999999</v>
      </c>
      <c r="C8" s="127">
        <v>1.835</v>
      </c>
      <c r="D8" s="128"/>
      <c r="E8" s="127">
        <v>860.77449999999999</v>
      </c>
      <c r="F8" s="127">
        <v>799.98050000000001</v>
      </c>
      <c r="H8">
        <v>0.83683281631752704</v>
      </c>
      <c r="I8" s="75">
        <v>0.80579999999999996</v>
      </c>
      <c r="K8">
        <v>0.96862816331074897</v>
      </c>
      <c r="L8">
        <v>0.97591787865917201</v>
      </c>
      <c r="M8" s="134" t="s">
        <v>192</v>
      </c>
      <c r="N8">
        <v>0.71018062397372705</v>
      </c>
      <c r="O8" s="75">
        <v>0.72689999999999999</v>
      </c>
      <c r="Q8">
        <v>0.95559455023419004</v>
      </c>
      <c r="R8">
        <v>0.96107367325424597</v>
      </c>
    </row>
    <row r="9" spans="1:18" x14ac:dyDescent="0.25">
      <c r="A9" s="1"/>
      <c r="B9" s="127">
        <v>1.3685</v>
      </c>
      <c r="C9" s="127">
        <v>1.7813000000000001</v>
      </c>
      <c r="D9" s="128"/>
      <c r="E9" s="127">
        <v>11842.9997</v>
      </c>
      <c r="F9" s="127">
        <v>11057.0344</v>
      </c>
      <c r="H9">
        <v>0.81543613164847295</v>
      </c>
      <c r="I9" s="75">
        <v>0.78039999999999998</v>
      </c>
      <c r="K9">
        <v>0.99887797102248299</v>
      </c>
      <c r="L9">
        <v>0.99914078516091198</v>
      </c>
      <c r="M9" s="134" t="s">
        <v>192</v>
      </c>
      <c r="N9">
        <v>0.65600975874220602</v>
      </c>
      <c r="O9" s="75">
        <v>0.61329999999999996</v>
      </c>
      <c r="Q9">
        <v>0.97752995937617604</v>
      </c>
      <c r="R9">
        <v>0.97798044038950604</v>
      </c>
    </row>
    <row r="10" spans="1:18" x14ac:dyDescent="0.25">
      <c r="A10" s="1"/>
      <c r="B10" s="127">
        <v>23.907399999999999</v>
      </c>
      <c r="C10" s="127">
        <v>58.4499</v>
      </c>
      <c r="D10" s="128"/>
      <c r="E10" s="127">
        <v>426.11880000000002</v>
      </c>
      <c r="F10" s="127">
        <v>1286.8264999999999</v>
      </c>
      <c r="H10">
        <v>0.96463406872267099</v>
      </c>
      <c r="I10" s="75">
        <v>0.96599999999999997</v>
      </c>
      <c r="K10">
        <v>0.94008550568470794</v>
      </c>
      <c r="L10">
        <v>0.94654169812060895</v>
      </c>
      <c r="M10" s="134" t="s">
        <v>192</v>
      </c>
      <c r="N10">
        <v>0.92305753461486695</v>
      </c>
      <c r="O10" s="75">
        <v>0.91779999999999995</v>
      </c>
      <c r="Q10">
        <v>0.868427123981652</v>
      </c>
      <c r="R10">
        <v>0.87323680427192396</v>
      </c>
    </row>
    <row r="11" spans="1:18" x14ac:dyDescent="0.25">
      <c r="A11" s="1"/>
      <c r="B11" s="127">
        <v>1.8386</v>
      </c>
      <c r="C11" s="127">
        <v>2.3199999999999998</v>
      </c>
      <c r="D11" s="128"/>
      <c r="E11" s="131">
        <v>6015.18</v>
      </c>
      <c r="F11" s="131">
        <v>2239.7341999999999</v>
      </c>
      <c r="H11" s="132">
        <v>0.742940637793579</v>
      </c>
      <c r="I11" s="133">
        <v>0.70479999999999998</v>
      </c>
      <c r="K11" s="132">
        <v>0.99584084084084101</v>
      </c>
      <c r="L11" s="132">
        <v>0.99741741741741696</v>
      </c>
      <c r="M11" s="134" t="s">
        <v>192</v>
      </c>
      <c r="N11">
        <v>0.554516129032258</v>
      </c>
      <c r="O11" s="75">
        <v>0.54769999999999996</v>
      </c>
      <c r="Q11">
        <v>0.92148648648648601</v>
      </c>
      <c r="R11">
        <v>0.929729729729729</v>
      </c>
    </row>
    <row r="12" spans="1:18" x14ac:dyDescent="0.25">
      <c r="A12" s="1"/>
      <c r="B12" s="127">
        <v>24.334299999999999</v>
      </c>
      <c r="C12" s="127">
        <v>38.875999999999998</v>
      </c>
      <c r="D12" s="128"/>
      <c r="E12" s="135">
        <v>6464.4130999999998</v>
      </c>
      <c r="F12" s="135">
        <v>2239.7341999999999</v>
      </c>
      <c r="G12" s="136"/>
      <c r="H12" s="136">
        <v>0.66116030621247002</v>
      </c>
      <c r="I12" s="137">
        <v>0.61419999999999997</v>
      </c>
      <c r="J12" s="136"/>
      <c r="K12" s="136">
        <v>0.94512650158897504</v>
      </c>
      <c r="L12" s="136">
        <v>0.96296291924892397</v>
      </c>
      <c r="M12" s="136" t="s">
        <v>192</v>
      </c>
      <c r="N12" s="136">
        <v>0.47660875160875099</v>
      </c>
      <c r="O12" s="137">
        <v>0.49359999999999998</v>
      </c>
      <c r="P12" s="136"/>
      <c r="Q12" s="136">
        <v>0.88671666654178205</v>
      </c>
      <c r="R12" s="136">
        <v>0.88904103074841501</v>
      </c>
    </row>
    <row r="13" spans="1:18" x14ac:dyDescent="0.25">
      <c r="A13" s="1"/>
      <c r="B13" s="127">
        <v>7.3533999999999997</v>
      </c>
      <c r="C13" s="127">
        <v>6.2218999999999998</v>
      </c>
      <c r="D13" s="128"/>
      <c r="E13" s="127">
        <v>128.45660000000001</v>
      </c>
      <c r="F13" s="127">
        <v>108.0102</v>
      </c>
      <c r="H13">
        <v>0.921095008051529</v>
      </c>
      <c r="I13" s="75">
        <v>0.90400000000000003</v>
      </c>
      <c r="K13">
        <v>0.98292448292448198</v>
      </c>
      <c r="L13">
        <v>0.99514189514189499</v>
      </c>
      <c r="M13" s="134" t="s">
        <v>192</v>
      </c>
      <c r="N13">
        <v>0.836231884057971</v>
      </c>
      <c r="O13" s="75">
        <v>0.8478</v>
      </c>
      <c r="Q13">
        <v>0.95454545454545403</v>
      </c>
      <c r="R13">
        <v>0.952380952380952</v>
      </c>
    </row>
    <row r="14" spans="1:18" x14ac:dyDescent="0.25">
      <c r="A14" s="1"/>
      <c r="B14" s="127">
        <v>6.4779</v>
      </c>
      <c r="C14" s="127">
        <v>5.1147</v>
      </c>
      <c r="D14" s="128"/>
      <c r="E14" s="131">
        <v>4551.1630999999998</v>
      </c>
      <c r="F14" s="131">
        <v>1247.3302000000001</v>
      </c>
      <c r="H14" s="132">
        <v>0.99271621995026205</v>
      </c>
      <c r="I14" s="133">
        <v>0.99609999999999999</v>
      </c>
      <c r="J14" s="132"/>
      <c r="K14" s="132">
        <v>0.95680764880653002</v>
      </c>
      <c r="L14" s="132">
        <v>0.97324336613566298</v>
      </c>
      <c r="M14" s="134" t="s">
        <v>192</v>
      </c>
      <c r="N14">
        <v>0.94264264264264197</v>
      </c>
      <c r="O14" s="75">
        <v>0.9345</v>
      </c>
      <c r="Q14">
        <v>0.907556123898835</v>
      </c>
      <c r="R14">
        <v>0.906462063086104</v>
      </c>
    </row>
    <row r="15" spans="1:18" x14ac:dyDescent="0.25">
      <c r="A15" s="1"/>
      <c r="B15" s="127">
        <v>1.3166</v>
      </c>
      <c r="C15" s="127">
        <v>1.8795999999999999</v>
      </c>
      <c r="D15" s="128"/>
      <c r="E15" s="135">
        <v>2005.9446</v>
      </c>
      <c r="F15" s="135">
        <v>628.89210000000003</v>
      </c>
      <c r="G15" s="136"/>
      <c r="H15" s="136">
        <v>0.90278014556422503</v>
      </c>
      <c r="I15" s="137">
        <v>0.88719999999999999</v>
      </c>
      <c r="J15" s="136"/>
      <c r="K15" s="136">
        <v>0.99571577847439896</v>
      </c>
      <c r="L15" s="136">
        <v>0.99164054336468099</v>
      </c>
      <c r="M15" s="136" t="s">
        <v>192</v>
      </c>
      <c r="N15" s="136">
        <v>0.80392156862745101</v>
      </c>
      <c r="O15" s="137">
        <v>0.7772</v>
      </c>
      <c r="P15" s="136"/>
      <c r="Q15" s="136">
        <v>0.78119122257053297</v>
      </c>
      <c r="R15" s="136">
        <v>0.80344827586206902</v>
      </c>
    </row>
    <row r="16" spans="1:18" x14ac:dyDescent="0.25">
      <c r="A16" s="1"/>
      <c r="B16" s="127">
        <v>9.4907000000000004</v>
      </c>
      <c r="C16" s="127">
        <v>8.7063000000000006</v>
      </c>
      <c r="D16" s="128"/>
      <c r="E16" s="127">
        <v>5115.6977999999999</v>
      </c>
      <c r="F16" s="127">
        <v>1503.9147</v>
      </c>
      <c r="H16">
        <v>0.69199459071949898</v>
      </c>
      <c r="I16" s="75">
        <v>0.68640000000000001</v>
      </c>
      <c r="K16">
        <v>0.997717171717171</v>
      </c>
      <c r="L16">
        <v>0.99949494949494899</v>
      </c>
      <c r="M16" s="134" t="s">
        <v>192</v>
      </c>
      <c r="N16">
        <v>0.64536236995238905</v>
      </c>
      <c r="O16" s="75">
        <v>0.65290000000000004</v>
      </c>
      <c r="Q16">
        <v>0.976727272727272</v>
      </c>
      <c r="R16">
        <v>0.97999999999999898</v>
      </c>
    </row>
    <row r="17" spans="1:18" x14ac:dyDescent="0.25">
      <c r="A17" s="1"/>
      <c r="B17" s="127">
        <v>26.172000000000001</v>
      </c>
      <c r="C17" s="127">
        <v>21.4556</v>
      </c>
      <c r="D17" s="128"/>
      <c r="E17" s="127">
        <v>4664.4427999999998</v>
      </c>
      <c r="F17" s="127">
        <v>1057.6477</v>
      </c>
      <c r="H17">
        <v>0.893777777777777</v>
      </c>
      <c r="I17" s="75">
        <v>0.85760000000000003</v>
      </c>
      <c r="K17">
        <v>0.948734567901234</v>
      </c>
      <c r="L17">
        <v>0.95421296296296299</v>
      </c>
      <c r="M17" s="134" t="s">
        <v>192</v>
      </c>
      <c r="N17">
        <v>0.69599999999999995</v>
      </c>
      <c r="O17" s="75">
        <v>0.71599999999999997</v>
      </c>
      <c r="Q17">
        <v>0.94083333333333297</v>
      </c>
      <c r="R17">
        <v>0.94694444444444403</v>
      </c>
    </row>
    <row r="18" spans="1:18" x14ac:dyDescent="0.25">
      <c r="A18" s="1"/>
      <c r="B18" s="127">
        <v>0.96850000000000003</v>
      </c>
      <c r="C18" s="127">
        <v>1.2518</v>
      </c>
      <c r="D18" s="128"/>
      <c r="E18" s="127">
        <v>11.509</v>
      </c>
      <c r="F18" s="127">
        <v>30.922599999999999</v>
      </c>
      <c r="H18">
        <v>0.79493354031072205</v>
      </c>
      <c r="I18" s="75">
        <v>0.77839999999999998</v>
      </c>
      <c r="K18">
        <v>0.79065080384868303</v>
      </c>
      <c r="L18">
        <v>0.79065080384868303</v>
      </c>
      <c r="M18" s="134" t="s">
        <v>192</v>
      </c>
      <c r="N18">
        <v>0.65646590124850901</v>
      </c>
      <c r="O18" s="75">
        <v>0.65349999999999997</v>
      </c>
      <c r="Q18">
        <v>0.78783011106540501</v>
      </c>
      <c r="R18">
        <v>0.78828465651995006</v>
      </c>
    </row>
    <row r="19" spans="1:18" x14ac:dyDescent="0.25">
      <c r="A19" s="1"/>
      <c r="B19" s="127">
        <v>0.70709999999999995</v>
      </c>
      <c r="C19" s="127">
        <v>1.2470000000000001</v>
      </c>
      <c r="D19" s="128"/>
      <c r="E19" s="127">
        <v>4666.4903999999997</v>
      </c>
      <c r="F19" s="127">
        <v>1710.8918000000001</v>
      </c>
      <c r="H19">
        <v>0.82388801054018401</v>
      </c>
      <c r="I19" s="75">
        <v>0.79159999999999997</v>
      </c>
      <c r="K19">
        <v>0.99454954954954899</v>
      </c>
      <c r="L19">
        <v>0.994534534534534</v>
      </c>
      <c r="M19" s="134" t="s">
        <v>192</v>
      </c>
      <c r="N19">
        <v>0.71903225806451598</v>
      </c>
      <c r="O19" s="75">
        <v>0.70550000000000002</v>
      </c>
      <c r="Q19">
        <v>0.95675675675675598</v>
      </c>
      <c r="R19">
        <v>0.96175675675675598</v>
      </c>
    </row>
    <row r="20" spans="1:18" x14ac:dyDescent="0.25">
      <c r="A20" s="1"/>
      <c r="B20" s="127">
        <v>0.40400000000000003</v>
      </c>
      <c r="C20" s="127">
        <v>0.60660000000000003</v>
      </c>
      <c r="D20" s="128"/>
      <c r="E20" s="128"/>
      <c r="F20" s="128"/>
      <c r="H20">
        <v>0.73142037587471698</v>
      </c>
      <c r="I20" s="75">
        <v>0.83330000000000004</v>
      </c>
      <c r="M20" s="134" t="s">
        <v>192</v>
      </c>
      <c r="N20">
        <v>0.61131868131868095</v>
      </c>
      <c r="O20" s="75">
        <v>0.63649999999999995</v>
      </c>
    </row>
    <row r="21" spans="1:18" x14ac:dyDescent="0.25">
      <c r="A21" s="1"/>
      <c r="B21" s="127">
        <v>1.7377</v>
      </c>
      <c r="C21" s="127">
        <v>2.0182000000000002</v>
      </c>
      <c r="D21" s="129" t="s">
        <v>189</v>
      </c>
      <c r="E21" s="130">
        <f>AVERAGE(E3:E19)</f>
        <v>5006.9303588235289</v>
      </c>
      <c r="F21" s="130">
        <f>AVERAGE(F3:F19)</f>
        <v>5969.9602000000004</v>
      </c>
      <c r="H21">
        <v>0.93251028806584302</v>
      </c>
      <c r="I21" s="75">
        <v>0.91110000000000002</v>
      </c>
      <c r="K21" s="4">
        <f>AVERAGE(K3:K19)</f>
        <v>0.91986486311233795</v>
      </c>
      <c r="L21" s="4">
        <f>AVERAGE(L3:L19)</f>
        <v>0.92640652467633711</v>
      </c>
      <c r="M21" s="134" t="s">
        <v>192</v>
      </c>
      <c r="N21">
        <v>0.781481481481481</v>
      </c>
      <c r="O21" s="75">
        <v>0.82220000000000004</v>
      </c>
      <c r="Q21" s="4">
        <f>AVERAGE(Q3:Q19)</f>
        <v>0.86680506471103813</v>
      </c>
      <c r="R21" s="8">
        <f>AVERAGE(R3:R19)</f>
        <v>0.8700407836670101</v>
      </c>
    </row>
    <row r="22" spans="1:18" x14ac:dyDescent="0.25">
      <c r="A22" s="1"/>
      <c r="B22" s="127">
        <v>1.2683</v>
      </c>
      <c r="C22" s="127">
        <v>1.3187</v>
      </c>
      <c r="D22" s="128"/>
      <c r="E22" s="128"/>
      <c r="F22" s="128"/>
      <c r="H22">
        <v>0.94336587872559097</v>
      </c>
      <c r="I22" s="75">
        <v>0.95199999999999996</v>
      </c>
      <c r="K22" s="4">
        <f>MAX(K3:K19)</f>
        <v>0.99887797102248299</v>
      </c>
      <c r="L22" s="4">
        <f>MAX(L3:L19)</f>
        <v>0.99949494949494899</v>
      </c>
      <c r="M22" s="134" t="s">
        <v>192</v>
      </c>
      <c r="N22">
        <v>0.80125000000000002</v>
      </c>
      <c r="O22" s="75">
        <v>0.83919999999999995</v>
      </c>
      <c r="Q22" s="4">
        <f>MAX(Q3:Q19)</f>
        <v>0.97752995937617604</v>
      </c>
      <c r="R22" s="8">
        <f>MAX(R3:R19)</f>
        <v>0.97999999999999898</v>
      </c>
    </row>
    <row r="23" spans="1:18" x14ac:dyDescent="0.25">
      <c r="A23" s="1"/>
      <c r="B23" s="127">
        <v>3.4380999999999999</v>
      </c>
      <c r="C23" s="127">
        <v>3.6716000000000002</v>
      </c>
      <c r="D23" s="128"/>
      <c r="E23" s="128"/>
      <c r="F23" s="128"/>
      <c r="H23">
        <v>0.992591601858134</v>
      </c>
      <c r="I23" s="75">
        <v>0.98160000000000003</v>
      </c>
      <c r="K23" s="4">
        <f>MIN(K4:K19)</f>
        <v>0.79065080384868303</v>
      </c>
      <c r="L23" s="4">
        <f>MIN(L4:L19)</f>
        <v>0.79065080384868303</v>
      </c>
      <c r="M23" s="134" t="s">
        <v>192</v>
      </c>
      <c r="N23">
        <v>0.91035940803382598</v>
      </c>
      <c r="O23" s="75">
        <v>0.91920000000000002</v>
      </c>
      <c r="Q23" s="4">
        <f>MIN(Q4:Q19)</f>
        <v>0.78119122257053297</v>
      </c>
      <c r="R23" s="8">
        <f>MIN(R4:R19)</f>
        <v>0.78828465651995006</v>
      </c>
    </row>
    <row r="24" spans="1:18" x14ac:dyDescent="0.25">
      <c r="A24" s="1"/>
      <c r="B24" s="127">
        <v>0.4259</v>
      </c>
      <c r="C24" s="127">
        <v>0.56540000000000001</v>
      </c>
      <c r="D24" s="128"/>
      <c r="E24" s="128"/>
      <c r="F24" s="128"/>
      <c r="H24">
        <v>0.994074074074074</v>
      </c>
      <c r="I24" s="75">
        <v>0.97929999999999995</v>
      </c>
      <c r="M24" s="134" t="s">
        <v>192</v>
      </c>
      <c r="N24">
        <v>0.96</v>
      </c>
      <c r="O24" s="75">
        <v>0.94</v>
      </c>
    </row>
    <row r="25" spans="1:18" x14ac:dyDescent="0.25">
      <c r="A25" s="1"/>
      <c r="B25" s="127">
        <v>2.19</v>
      </c>
      <c r="C25" s="127">
        <v>3.0558999999999998</v>
      </c>
      <c r="D25" s="128"/>
      <c r="E25" s="128"/>
      <c r="F25" s="128"/>
      <c r="H25">
        <v>0.79355555555555501</v>
      </c>
      <c r="I25" s="75">
        <v>0.78759999999999997</v>
      </c>
      <c r="M25" s="134" t="s">
        <v>192</v>
      </c>
      <c r="N25">
        <v>0.70399999999999996</v>
      </c>
      <c r="O25" s="75">
        <v>0.71</v>
      </c>
    </row>
    <row r="26" spans="1:18" x14ac:dyDescent="0.25">
      <c r="A26" s="1"/>
      <c r="B26" s="127">
        <v>1.1685000000000001</v>
      </c>
      <c r="C26" s="127">
        <v>1.2734000000000001</v>
      </c>
      <c r="D26" s="128"/>
      <c r="E26" s="128"/>
      <c r="F26" s="128"/>
      <c r="H26">
        <v>0.94819118835027605</v>
      </c>
      <c r="I26" s="75">
        <v>0.95420000000000005</v>
      </c>
      <c r="M26" s="134" t="s">
        <v>192</v>
      </c>
      <c r="N26">
        <v>0.80075630252100805</v>
      </c>
      <c r="O26" s="75">
        <v>0.73470000000000002</v>
      </c>
    </row>
    <row r="27" spans="1:18" x14ac:dyDescent="0.25">
      <c r="A27" s="1"/>
      <c r="B27" s="127">
        <v>4.6778000000000004</v>
      </c>
      <c r="C27" s="127">
        <v>7.5536000000000003</v>
      </c>
      <c r="D27" s="128"/>
      <c r="E27" s="128"/>
      <c r="F27" s="128"/>
      <c r="H27">
        <v>0.85720924320273995</v>
      </c>
      <c r="I27" s="75">
        <v>0.83879999999999999</v>
      </c>
      <c r="M27" s="134" t="s">
        <v>192</v>
      </c>
      <c r="N27">
        <v>0.787725515463917</v>
      </c>
      <c r="O27" s="75">
        <v>0.81269999999999998</v>
      </c>
    </row>
    <row r="28" spans="1:18" x14ac:dyDescent="0.25">
      <c r="A28" s="1"/>
      <c r="B28" s="127">
        <v>1.5771999999999999</v>
      </c>
      <c r="C28" s="127">
        <v>2.6863000000000001</v>
      </c>
      <c r="D28" s="128"/>
      <c r="E28" s="128"/>
      <c r="F28" s="128"/>
      <c r="H28">
        <v>0.96040831444449104</v>
      </c>
      <c r="I28" s="75">
        <v>0.97509999999999997</v>
      </c>
      <c r="M28" s="134" t="s">
        <v>192</v>
      </c>
      <c r="N28">
        <v>0.927740068988539</v>
      </c>
      <c r="O28" s="75">
        <v>0.96730000000000005</v>
      </c>
    </row>
    <row r="29" spans="1:18" x14ac:dyDescent="0.25">
      <c r="A29" s="1"/>
      <c r="B29" s="127">
        <v>30.334900000000001</v>
      </c>
      <c r="C29" s="127">
        <v>48.235900000000001</v>
      </c>
      <c r="D29" s="128"/>
      <c r="E29" s="128"/>
      <c r="F29" s="128"/>
      <c r="H29">
        <v>0.83333333333333304</v>
      </c>
      <c r="I29" s="75">
        <v>0.95189999999999997</v>
      </c>
      <c r="M29" s="134" t="s">
        <v>192</v>
      </c>
      <c r="N29">
        <v>0.64722222222222203</v>
      </c>
      <c r="O29" s="75">
        <v>0.7389</v>
      </c>
    </row>
    <row r="30" spans="1:18" x14ac:dyDescent="0.25">
      <c r="A30" s="1"/>
      <c r="B30" s="127">
        <v>0.58720000000000006</v>
      </c>
      <c r="C30" s="127">
        <v>0.89259999999999995</v>
      </c>
      <c r="D30" s="128"/>
      <c r="E30" s="128"/>
      <c r="F30" s="128"/>
      <c r="H30">
        <v>0.99845360824742202</v>
      </c>
      <c r="I30" s="75">
        <v>0.98040000000000005</v>
      </c>
      <c r="M30" s="134" t="s">
        <v>192</v>
      </c>
      <c r="N30">
        <v>0.95822510822510798</v>
      </c>
      <c r="O30" s="75">
        <v>0.96750000000000003</v>
      </c>
    </row>
    <row r="31" spans="1:18" x14ac:dyDescent="0.25">
      <c r="A31" s="1"/>
      <c r="B31" s="127">
        <v>4.7408999999999999</v>
      </c>
      <c r="C31" s="127">
        <v>6.7952000000000004</v>
      </c>
      <c r="D31" s="128"/>
      <c r="E31" s="128"/>
      <c r="F31" s="128"/>
      <c r="H31">
        <v>0.87456432631663505</v>
      </c>
      <c r="I31" s="75">
        <v>0.83299999999999996</v>
      </c>
      <c r="M31" s="134" t="s">
        <v>192</v>
      </c>
      <c r="N31">
        <v>0.63446903973219704</v>
      </c>
      <c r="O31" s="75">
        <v>0.70189999999999997</v>
      </c>
    </row>
    <row r="32" spans="1:18" x14ac:dyDescent="0.25">
      <c r="A32" s="1"/>
      <c r="B32" s="127">
        <v>2.4836999999999998</v>
      </c>
      <c r="C32" s="127">
        <v>3.4087000000000001</v>
      </c>
      <c r="D32" s="128"/>
      <c r="E32" s="128"/>
      <c r="F32" s="128"/>
      <c r="H32">
        <v>0.84584105653382702</v>
      </c>
      <c r="I32" s="75">
        <v>0.80930000000000002</v>
      </c>
      <c r="M32" s="134" t="s">
        <v>192</v>
      </c>
      <c r="N32">
        <v>0.67067530064754799</v>
      </c>
      <c r="O32" s="75">
        <v>0.68840000000000001</v>
      </c>
    </row>
    <row r="33" spans="1:15" x14ac:dyDescent="0.25">
      <c r="A33" s="1"/>
      <c r="B33" s="127">
        <v>4.9691999999999998</v>
      </c>
      <c r="C33" s="127">
        <v>6.7404999999999999</v>
      </c>
      <c r="D33" s="128"/>
      <c r="E33" s="128"/>
      <c r="F33" s="128"/>
      <c r="H33">
        <v>0.97704517009898695</v>
      </c>
      <c r="I33" s="75">
        <v>0.97650000000000003</v>
      </c>
      <c r="M33" s="134" t="s">
        <v>192</v>
      </c>
      <c r="N33">
        <v>0.81738095238095199</v>
      </c>
      <c r="O33" s="75">
        <v>0.76500000000000001</v>
      </c>
    </row>
    <row r="34" spans="1:15" x14ac:dyDescent="0.25">
      <c r="A34" s="1"/>
      <c r="B34" s="127">
        <v>5.9358000000000004</v>
      </c>
      <c r="C34" s="127">
        <v>4.6508000000000003</v>
      </c>
      <c r="D34" s="128"/>
      <c r="E34" s="128"/>
      <c r="F34" s="128"/>
      <c r="H34">
        <v>0.911792876901798</v>
      </c>
      <c r="I34" s="75">
        <v>0.89510000000000001</v>
      </c>
      <c r="M34" s="134" t="s">
        <v>192</v>
      </c>
      <c r="N34">
        <v>0.77920227920227902</v>
      </c>
      <c r="O34" s="75">
        <v>0.76819999999999999</v>
      </c>
    </row>
    <row r="35" spans="1:15" x14ac:dyDescent="0.25">
      <c r="A35" s="1"/>
      <c r="B35" s="127">
        <v>0.49769999999999998</v>
      </c>
      <c r="C35" s="127">
        <v>0.8407</v>
      </c>
      <c r="D35" s="128"/>
      <c r="E35" s="128"/>
      <c r="F35" s="128"/>
      <c r="H35">
        <v>0.65783769063180797</v>
      </c>
      <c r="I35" s="75">
        <v>0.68730000000000002</v>
      </c>
      <c r="M35" s="134" t="s">
        <v>192</v>
      </c>
      <c r="N35">
        <v>0.55791666666666595</v>
      </c>
      <c r="O35" s="75">
        <v>0.58330000000000004</v>
      </c>
    </row>
    <row r="36" spans="1:15" x14ac:dyDescent="0.25">
      <c r="A36" s="1"/>
      <c r="B36" s="127">
        <v>8.8306000000000004</v>
      </c>
      <c r="C36" s="127">
        <v>19.181899999999999</v>
      </c>
      <c r="D36" s="128"/>
      <c r="E36" s="128"/>
      <c r="F36" s="128"/>
      <c r="H36">
        <v>0.915795140783916</v>
      </c>
      <c r="I36" s="75">
        <v>0.94269999999999998</v>
      </c>
      <c r="M36" s="134" t="s">
        <v>192</v>
      </c>
      <c r="N36">
        <v>0.77868421052631498</v>
      </c>
      <c r="O36" s="75">
        <v>0.78700000000000003</v>
      </c>
    </row>
    <row r="37" spans="1:15" x14ac:dyDescent="0.25">
      <c r="A37" s="1"/>
      <c r="B37" s="127">
        <v>13.4434</v>
      </c>
      <c r="C37" s="127">
        <v>22.9358</v>
      </c>
      <c r="D37" s="128"/>
      <c r="E37" s="128"/>
      <c r="F37" s="128"/>
      <c r="H37">
        <v>0.84397929233878599</v>
      </c>
      <c r="I37" s="75">
        <v>0.82820000000000005</v>
      </c>
      <c r="M37" s="134" t="s">
        <v>192</v>
      </c>
      <c r="N37">
        <v>0.68910364145658198</v>
      </c>
      <c r="O37" s="75">
        <v>0.66910000000000003</v>
      </c>
    </row>
    <row r="38" spans="1:15" x14ac:dyDescent="0.25">
      <c r="A38" s="1"/>
      <c r="B38" s="127">
        <v>12.1326</v>
      </c>
      <c r="C38" s="127">
        <v>47.207799999999999</v>
      </c>
      <c r="D38" s="128"/>
      <c r="E38" s="128"/>
      <c r="F38" s="128"/>
      <c r="H38">
        <v>0.78574635241301904</v>
      </c>
      <c r="I38" s="75">
        <v>0.97770000000000001</v>
      </c>
      <c r="M38" s="134" t="s">
        <v>192</v>
      </c>
      <c r="N38">
        <v>0.63636363636363602</v>
      </c>
      <c r="O38" s="75">
        <v>0.82020000000000004</v>
      </c>
    </row>
    <row r="39" spans="1:15" x14ac:dyDescent="0.25">
      <c r="A39" s="1"/>
      <c r="B39" s="127">
        <v>0.34460000000000002</v>
      </c>
      <c r="C39" s="127">
        <v>0.74380000000000002</v>
      </c>
      <c r="D39" s="128"/>
      <c r="E39" s="128"/>
      <c r="F39" s="128"/>
      <c r="H39">
        <v>1</v>
      </c>
      <c r="I39" s="75">
        <v>1</v>
      </c>
      <c r="M39" s="134" t="s">
        <v>192</v>
      </c>
      <c r="N39">
        <v>0.97745098039215605</v>
      </c>
      <c r="O39" s="75">
        <v>0.95520000000000005</v>
      </c>
    </row>
    <row r="40" spans="1:15" x14ac:dyDescent="0.25">
      <c r="A40" s="1"/>
      <c r="B40" s="127">
        <v>3.9106000000000001</v>
      </c>
      <c r="C40" s="127">
        <v>4.6429999999999998</v>
      </c>
      <c r="D40" s="128"/>
      <c r="E40" s="128"/>
      <c r="F40" s="128"/>
      <c r="H40">
        <v>0.99666187195598899</v>
      </c>
      <c r="I40" s="75">
        <v>0.98360000000000003</v>
      </c>
      <c r="M40" s="134" t="s">
        <v>192</v>
      </c>
      <c r="N40">
        <v>0.93132505175983404</v>
      </c>
      <c r="O40" s="75">
        <v>0.95860000000000001</v>
      </c>
    </row>
    <row r="41" spans="1:15" x14ac:dyDescent="0.25">
      <c r="A41" s="1"/>
      <c r="B41" s="127">
        <v>19.898900000000001</v>
      </c>
      <c r="C41" s="127">
        <v>40.638599999999997</v>
      </c>
      <c r="D41" s="128"/>
      <c r="E41" s="128"/>
      <c r="F41" s="128"/>
      <c r="H41">
        <v>0.68486022337347696</v>
      </c>
      <c r="I41" s="75">
        <v>0.66490000000000005</v>
      </c>
      <c r="M41" s="134" t="s">
        <v>192</v>
      </c>
      <c r="N41">
        <v>0.56471521857427898</v>
      </c>
      <c r="O41" s="75">
        <v>0.58430000000000004</v>
      </c>
    </row>
    <row r="42" spans="1:15" x14ac:dyDescent="0.25">
      <c r="A42" s="1"/>
      <c r="B42" s="127">
        <v>0.64300000000000002</v>
      </c>
      <c r="C42" s="127">
        <v>0.65939999999999999</v>
      </c>
      <c r="D42" s="128"/>
      <c r="E42" s="128"/>
      <c r="F42" s="128"/>
      <c r="H42">
        <v>0.99012803668097604</v>
      </c>
      <c r="I42" s="75">
        <v>0.99890000000000001</v>
      </c>
      <c r="M42" s="134" t="s">
        <v>192</v>
      </c>
      <c r="N42">
        <v>0.91166666666666596</v>
      </c>
      <c r="O42" s="75">
        <v>0.92390000000000005</v>
      </c>
    </row>
    <row r="43" spans="1:15" x14ac:dyDescent="0.25">
      <c r="A43" s="1"/>
      <c r="B43" s="127"/>
      <c r="C43" s="128"/>
      <c r="D43" s="128"/>
      <c r="E43" s="128"/>
      <c r="F43" s="128"/>
      <c r="M43" s="134" t="s">
        <v>192</v>
      </c>
    </row>
    <row r="44" spans="1:15" x14ac:dyDescent="0.25">
      <c r="A44" s="2" t="s">
        <v>189</v>
      </c>
      <c r="B44" s="130">
        <f>AVERAGE(B3:B42)</f>
        <v>6.2492049999999999</v>
      </c>
      <c r="C44" s="130">
        <f>AVERAGE(C3:C42)</f>
        <v>9.980475000000002</v>
      </c>
      <c r="D44" s="128"/>
      <c r="E44" s="128"/>
      <c r="F44" s="128"/>
      <c r="H44" s="4">
        <f>SUM(H3:H42)/COUNT(H3:H42)</f>
        <v>0.87329690377050251</v>
      </c>
      <c r="I44" s="4">
        <f>SUM(I3:I42)/COUNT(I3:I42)</f>
        <v>0.87266750000000004</v>
      </c>
      <c r="M44" s="134" t="s">
        <v>192</v>
      </c>
      <c r="N44" s="75">
        <f>SUM(N3:N42)/COUNT(N3:N42)</f>
        <v>0.75493607222490056</v>
      </c>
      <c r="O44" s="75">
        <f>SUM(O3:O42)/COUNT(O3:O42)</f>
        <v>0.76698000000000011</v>
      </c>
    </row>
    <row r="45" spans="1:15" x14ac:dyDescent="0.25">
      <c r="B45" s="33"/>
      <c r="C45" s="33"/>
      <c r="D45" s="33"/>
      <c r="E45" s="33"/>
      <c r="F45" s="33"/>
      <c r="H45" s="4">
        <f>MAX(H3:H42)</f>
        <v>1</v>
      </c>
      <c r="I45" s="4">
        <f>MAX(I3:I42)</f>
        <v>1</v>
      </c>
      <c r="M45" s="134" t="s">
        <v>192</v>
      </c>
      <c r="N45" s="75">
        <f>MAX(N3:N42)</f>
        <v>0.97745098039215605</v>
      </c>
      <c r="O45" s="75">
        <f>MAX(O3:O42)</f>
        <v>0.96750000000000003</v>
      </c>
    </row>
    <row r="46" spans="1:15" x14ac:dyDescent="0.25">
      <c r="B46" s="33"/>
      <c r="C46" s="33"/>
      <c r="D46" s="33"/>
      <c r="E46" s="33"/>
      <c r="F46" s="33"/>
      <c r="H46" s="4">
        <f>MIN(H3:H42)</f>
        <v>0.65783769063180797</v>
      </c>
      <c r="I46" s="4">
        <f>MIN(I3:I42)</f>
        <v>0.61419999999999997</v>
      </c>
      <c r="M46" s="134" t="s">
        <v>192</v>
      </c>
      <c r="N46" s="75">
        <f>MIN(N3:N42)</f>
        <v>0.47660875160875099</v>
      </c>
      <c r="O46" s="75">
        <f>MIN(O3:O42)</f>
        <v>0.49359999999999998</v>
      </c>
    </row>
    <row r="47" spans="1:15" x14ac:dyDescent="0.25">
      <c r="B47" s="33"/>
      <c r="C47" s="33"/>
      <c r="D47" s="33"/>
      <c r="E47" s="33"/>
      <c r="F47" s="33"/>
      <c r="M47" s="134" t="s">
        <v>192</v>
      </c>
    </row>
    <row r="48" spans="1:15" x14ac:dyDescent="0.25">
      <c r="B48" s="33"/>
      <c r="C48" s="33"/>
      <c r="D48" s="33"/>
      <c r="E48" s="33"/>
      <c r="F48" s="33"/>
      <c r="M48" s="134" t="s">
        <v>192</v>
      </c>
    </row>
    <row r="49" spans="2:13" x14ac:dyDescent="0.25">
      <c r="B49" s="33"/>
      <c r="C49" s="33"/>
      <c r="D49" s="33"/>
      <c r="E49" s="33"/>
      <c r="F49" s="33"/>
      <c r="M49" s="134" t="s">
        <v>192</v>
      </c>
    </row>
    <row r="50" spans="2:13" x14ac:dyDescent="0.25">
      <c r="M50" s="134" t="s">
        <v>192</v>
      </c>
    </row>
    <row r="51" spans="2:13" x14ac:dyDescent="0.25">
      <c r="M51" s="134" t="s">
        <v>192</v>
      </c>
    </row>
    <row r="52" spans="2:13" x14ac:dyDescent="0.25">
      <c r="M52" s="134" t="s">
        <v>192</v>
      </c>
    </row>
    <row r="53" spans="2:13" x14ac:dyDescent="0.25">
      <c r="M53" s="134" t="s">
        <v>192</v>
      </c>
    </row>
    <row r="54" spans="2:13" x14ac:dyDescent="0.25">
      <c r="M54" s="134" t="s">
        <v>192</v>
      </c>
    </row>
    <row r="55" spans="2:13" x14ac:dyDescent="0.25">
      <c r="M55" s="134" t="s">
        <v>192</v>
      </c>
    </row>
    <row r="56" spans="2:13" x14ac:dyDescent="0.25">
      <c r="M56" s="134" t="s">
        <v>192</v>
      </c>
    </row>
    <row r="57" spans="2:13" x14ac:dyDescent="0.25">
      <c r="M57" s="134" t="s">
        <v>192</v>
      </c>
    </row>
    <row r="58" spans="2:13" x14ac:dyDescent="0.25">
      <c r="M58" s="134" t="s">
        <v>192</v>
      </c>
    </row>
    <row r="59" spans="2:13" x14ac:dyDescent="0.25">
      <c r="M59" s="134" t="s">
        <v>192</v>
      </c>
    </row>
    <row r="60" spans="2:13" x14ac:dyDescent="0.25">
      <c r="M60" s="134" t="s">
        <v>192</v>
      </c>
    </row>
    <row r="61" spans="2:13" x14ac:dyDescent="0.25">
      <c r="M61" s="134" t="s">
        <v>192</v>
      </c>
    </row>
    <row r="62" spans="2:13" x14ac:dyDescent="0.25">
      <c r="M62" s="134" t="s">
        <v>192</v>
      </c>
    </row>
    <row r="63" spans="2:13" x14ac:dyDescent="0.25">
      <c r="M63" s="134" t="s">
        <v>192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C595-BC62-466D-ABA6-5ACF6AE349C1}">
  <dimension ref="A1:BG86"/>
  <sheetViews>
    <sheetView topLeftCell="A22" zoomScale="70" zoomScaleNormal="70" workbookViewId="0">
      <selection activeCell="AJ4" sqref="AJ4:AK43"/>
    </sheetView>
  </sheetViews>
  <sheetFormatPr defaultRowHeight="15" x14ac:dyDescent="0.25"/>
  <cols>
    <col min="2" max="2" width="10.7109375" customWidth="1"/>
  </cols>
  <sheetData>
    <row r="1" spans="1:59" x14ac:dyDescent="0.25">
      <c r="AH1" t="s">
        <v>196</v>
      </c>
      <c r="AO1" t="s">
        <v>230</v>
      </c>
      <c r="BE1" t="s">
        <v>229</v>
      </c>
    </row>
    <row r="2" spans="1:59" x14ac:dyDescent="0.25">
      <c r="A2" t="s">
        <v>217</v>
      </c>
      <c r="B2" t="s">
        <v>196</v>
      </c>
      <c r="E2" t="s">
        <v>198</v>
      </c>
      <c r="H2" t="s">
        <v>197</v>
      </c>
      <c r="K2" t="s">
        <v>216</v>
      </c>
      <c r="L2" t="s">
        <v>196</v>
      </c>
      <c r="O2" t="s">
        <v>198</v>
      </c>
      <c r="R2" t="s">
        <v>197</v>
      </c>
      <c r="U2" t="s">
        <v>218</v>
      </c>
      <c r="V2" t="s">
        <v>196</v>
      </c>
      <c r="X2" t="s">
        <v>198</v>
      </c>
      <c r="Z2" t="s">
        <v>197</v>
      </c>
      <c r="AP2" t="s">
        <v>223</v>
      </c>
      <c r="AR2" t="s">
        <v>224</v>
      </c>
      <c r="AT2" t="s">
        <v>225</v>
      </c>
      <c r="AX2" t="s">
        <v>223</v>
      </c>
      <c r="AZ2" t="s">
        <v>224</v>
      </c>
      <c r="BB2" t="s">
        <v>225</v>
      </c>
      <c r="BE2" t="s">
        <v>223</v>
      </c>
      <c r="BF2" t="s">
        <v>224</v>
      </c>
      <c r="BG2" t="s">
        <v>225</v>
      </c>
    </row>
    <row r="3" spans="1:59" x14ac:dyDescent="0.25">
      <c r="B3" t="s">
        <v>193</v>
      </c>
      <c r="C3" t="s">
        <v>194</v>
      </c>
      <c r="D3" t="s">
        <v>195</v>
      </c>
      <c r="E3" t="s">
        <v>193</v>
      </c>
      <c r="F3" t="s">
        <v>194</v>
      </c>
      <c r="G3" t="s">
        <v>195</v>
      </c>
      <c r="H3" t="s">
        <v>193</v>
      </c>
      <c r="I3" t="s">
        <v>194</v>
      </c>
      <c r="J3" t="s">
        <v>195</v>
      </c>
      <c r="L3" t="s">
        <v>193</v>
      </c>
      <c r="M3" t="s">
        <v>194</v>
      </c>
      <c r="N3" t="s">
        <v>195</v>
      </c>
      <c r="O3" t="s">
        <v>193</v>
      </c>
      <c r="P3" t="s">
        <v>194</v>
      </c>
      <c r="Q3" t="s">
        <v>195</v>
      </c>
      <c r="R3" t="s">
        <v>193</v>
      </c>
      <c r="S3" t="s">
        <v>194</v>
      </c>
      <c r="T3" t="s">
        <v>195</v>
      </c>
      <c r="V3" t="s">
        <v>194</v>
      </c>
      <c r="W3" t="s">
        <v>195</v>
      </c>
      <c r="X3" t="s">
        <v>194</v>
      </c>
      <c r="Y3" t="s">
        <v>195</v>
      </c>
      <c r="Z3" t="s">
        <v>194</v>
      </c>
      <c r="AA3" t="s">
        <v>195</v>
      </c>
      <c r="AH3" t="s">
        <v>228</v>
      </c>
      <c r="AI3" t="s">
        <v>41</v>
      </c>
      <c r="AJ3" t="s">
        <v>231</v>
      </c>
      <c r="AK3" t="s">
        <v>41</v>
      </c>
      <c r="AL3" t="s">
        <v>195</v>
      </c>
      <c r="AO3" t="s">
        <v>44</v>
      </c>
      <c r="AP3" t="s">
        <v>43</v>
      </c>
      <c r="AQ3" t="s">
        <v>41</v>
      </c>
      <c r="AR3" t="s">
        <v>43</v>
      </c>
      <c r="AS3" t="s">
        <v>41</v>
      </c>
      <c r="AT3" t="s">
        <v>43</v>
      </c>
      <c r="AU3" t="s">
        <v>41</v>
      </c>
      <c r="AW3" t="s">
        <v>44</v>
      </c>
      <c r="AX3" t="s">
        <v>43</v>
      </c>
      <c r="AY3" t="s">
        <v>41</v>
      </c>
      <c r="AZ3" t="s">
        <v>43</v>
      </c>
      <c r="BA3" t="s">
        <v>41</v>
      </c>
      <c r="BB3" t="s">
        <v>43</v>
      </c>
      <c r="BC3" t="s">
        <v>41</v>
      </c>
      <c r="BE3">
        <v>0.90780000000000005</v>
      </c>
      <c r="BF3">
        <v>0.97670000000000001</v>
      </c>
      <c r="BG3">
        <v>0.10059999999999999</v>
      </c>
    </row>
    <row r="4" spans="1:59" x14ac:dyDescent="0.25">
      <c r="A4" s="141" t="s">
        <v>40</v>
      </c>
      <c r="B4" s="141">
        <v>100</v>
      </c>
      <c r="C4" s="142">
        <v>86.818181818181799</v>
      </c>
      <c r="D4" s="141">
        <v>69.9166666666666</v>
      </c>
      <c r="E4" s="141">
        <v>97.592105263157805</v>
      </c>
      <c r="F4" s="141">
        <v>85</v>
      </c>
      <c r="G4" s="141">
        <v>72.009868421052602</v>
      </c>
      <c r="H4" s="141">
        <v>97.383771929824505</v>
      </c>
      <c r="I4" s="141">
        <v>86</v>
      </c>
      <c r="J4" s="141">
        <v>74.203947368420998</v>
      </c>
      <c r="K4" s="141"/>
      <c r="L4" s="141">
        <v>81.021929824561397</v>
      </c>
      <c r="M4" s="142">
        <v>81.181818181818102</v>
      </c>
      <c r="N4" s="141">
        <v>98.222587719298204</v>
      </c>
      <c r="O4" s="141">
        <v>79.864035087719301</v>
      </c>
      <c r="P4" s="141">
        <v>78.727272727272705</v>
      </c>
      <c r="Q4" s="141">
        <v>95.072368421052602</v>
      </c>
      <c r="R4" s="141">
        <v>79.656798245613999</v>
      </c>
      <c r="S4" s="141">
        <v>76.545454545454504</v>
      </c>
      <c r="T4" s="141">
        <v>93.085526315789394</v>
      </c>
      <c r="V4" s="142">
        <v>80.790000000000006</v>
      </c>
      <c r="W4" s="141">
        <v>70.64</v>
      </c>
      <c r="X4" s="141">
        <v>79.14</v>
      </c>
      <c r="Y4" s="141">
        <v>72.42</v>
      </c>
      <c r="Z4" s="141">
        <v>79.14</v>
      </c>
      <c r="AA4" s="141">
        <v>72.84</v>
      </c>
      <c r="AF4">
        <v>0</v>
      </c>
      <c r="AG4" t="s">
        <v>40</v>
      </c>
      <c r="AH4">
        <v>100</v>
      </c>
      <c r="AI4">
        <v>0</v>
      </c>
      <c r="AJ4">
        <v>86.818181818181799</v>
      </c>
      <c r="AK4">
        <v>7.5322995950826703</v>
      </c>
      <c r="AL4">
        <v>69.9166666666666</v>
      </c>
      <c r="AO4" t="s">
        <v>89</v>
      </c>
      <c r="AP4">
        <v>0.90784994400895802</v>
      </c>
      <c r="AQ4">
        <v>6.6028514292585001E-3</v>
      </c>
      <c r="AR4">
        <v>0.86122060470324702</v>
      </c>
      <c r="AS4">
        <v>1.7471003008505199E-2</v>
      </c>
      <c r="AT4">
        <v>0.90890257558790599</v>
      </c>
      <c r="AU4">
        <v>6.9371522011709699E-3</v>
      </c>
      <c r="AW4" t="s">
        <v>58</v>
      </c>
      <c r="AX4">
        <v>0.79654382725765704</v>
      </c>
      <c r="AY4">
        <v>3.4538294436762501E-3</v>
      </c>
      <c r="AZ4">
        <v>0.41703032803971601</v>
      </c>
      <c r="BA4">
        <v>4.1384338769049796E-3</v>
      </c>
      <c r="BB4">
        <v>0.79454685906898703</v>
      </c>
      <c r="BC4">
        <v>3.65595409431196E-3</v>
      </c>
      <c r="BE4">
        <v>0.86050000000000004</v>
      </c>
      <c r="BF4">
        <v>0.91739999999999999</v>
      </c>
      <c r="BG4">
        <v>7.9500000000000001E-2</v>
      </c>
    </row>
    <row r="5" spans="1:59" x14ac:dyDescent="0.25">
      <c r="A5" s="32" t="s">
        <v>38</v>
      </c>
      <c r="B5">
        <v>100</v>
      </c>
      <c r="C5" s="142">
        <v>81.8840579710144</v>
      </c>
      <c r="D5">
        <v>64.299516908212496</v>
      </c>
      <c r="E5">
        <v>91.095008051529703</v>
      </c>
      <c r="F5">
        <v>82.463768115942003</v>
      </c>
      <c r="G5">
        <v>72.383252818035402</v>
      </c>
      <c r="H5">
        <v>89.774557165861495</v>
      </c>
      <c r="I5">
        <v>82.028985507246304</v>
      </c>
      <c r="J5">
        <v>79.613526570048293</v>
      </c>
      <c r="L5">
        <v>95.829307568437997</v>
      </c>
      <c r="M5" s="142">
        <v>82.463768115942003</v>
      </c>
      <c r="N5">
        <v>18.743961352656999</v>
      </c>
      <c r="O5">
        <v>95.797101449275303</v>
      </c>
      <c r="P5">
        <v>81.739130434782595</v>
      </c>
      <c r="Q5">
        <v>19.049919484701999</v>
      </c>
      <c r="R5">
        <v>95.8132045088566</v>
      </c>
      <c r="S5">
        <v>81.449275362318801</v>
      </c>
      <c r="T5">
        <v>19.3397745571658</v>
      </c>
      <c r="V5" s="142"/>
      <c r="AF5">
        <v>2</v>
      </c>
      <c r="AG5" t="s">
        <v>38</v>
      </c>
      <c r="AH5">
        <v>100</v>
      </c>
      <c r="AI5">
        <v>0</v>
      </c>
      <c r="AJ5">
        <v>81.8840579710144</v>
      </c>
      <c r="AK5">
        <v>4.5485086453551302</v>
      </c>
      <c r="AL5">
        <v>64.299516908212496</v>
      </c>
      <c r="AO5" t="s">
        <v>90</v>
      </c>
      <c r="AP5">
        <v>0.92935483870967694</v>
      </c>
      <c r="AQ5">
        <v>4.7189480123637998E-3</v>
      </c>
      <c r="AR5">
        <v>0.87387096774193496</v>
      </c>
      <c r="AS5">
        <v>8.6497339856721998E-3</v>
      </c>
      <c r="AT5">
        <v>0.92548387096774098</v>
      </c>
      <c r="AU5">
        <v>3.51893939181798E-3</v>
      </c>
      <c r="AW5" t="s">
        <v>60</v>
      </c>
      <c r="AX5">
        <v>0.94420213881316795</v>
      </c>
      <c r="AY5">
        <v>1.7123913930152501E-3</v>
      </c>
      <c r="AZ5">
        <v>0.85001048437827598</v>
      </c>
      <c r="BA5">
        <v>8.0788512761287099E-3</v>
      </c>
      <c r="BB5">
        <v>0.94286013839379301</v>
      </c>
      <c r="BC5">
        <v>1.79463648234679E-3</v>
      </c>
      <c r="BE5">
        <v>0.7016</v>
      </c>
      <c r="BF5">
        <v>0.81279999999999997</v>
      </c>
      <c r="BG5">
        <v>0.12740000000000001</v>
      </c>
    </row>
    <row r="6" spans="1:59" x14ac:dyDescent="0.25">
      <c r="A6" s="140" t="s">
        <v>39</v>
      </c>
      <c r="B6">
        <v>100</v>
      </c>
      <c r="C6" s="142">
        <v>13.1628957109506</v>
      </c>
      <c r="D6">
        <v>48.726160133004498</v>
      </c>
      <c r="E6">
        <v>86.790614443802994</v>
      </c>
      <c r="F6">
        <v>13.1628957109506</v>
      </c>
      <c r="G6">
        <v>61.346224231702699</v>
      </c>
      <c r="H6">
        <v>84.346909709882596</v>
      </c>
      <c r="I6">
        <v>13.1628957109506</v>
      </c>
      <c r="J6">
        <v>62.645347551822603</v>
      </c>
      <c r="L6">
        <v>97.291869413303004</v>
      </c>
      <c r="M6" s="142">
        <v>16.159993197750602</v>
      </c>
      <c r="N6">
        <v>11.9870577736735</v>
      </c>
      <c r="O6">
        <v>97.291869413303004</v>
      </c>
      <c r="P6">
        <v>16.159993197750602</v>
      </c>
      <c r="Q6">
        <v>12.7467522507593</v>
      </c>
      <c r="R6">
        <v>97.345923467357096</v>
      </c>
      <c r="S6">
        <v>16.659993197750602</v>
      </c>
      <c r="T6">
        <v>12.365436152051901</v>
      </c>
      <c r="V6" s="142"/>
      <c r="AF6">
        <v>1</v>
      </c>
      <c r="AG6" t="s">
        <v>39</v>
      </c>
      <c r="AH6">
        <v>100</v>
      </c>
      <c r="AI6">
        <v>0</v>
      </c>
      <c r="AJ6">
        <v>13.1628957109506</v>
      </c>
      <c r="AK6">
        <v>3.0276018636816899</v>
      </c>
      <c r="AL6">
        <v>48.726160133004498</v>
      </c>
      <c r="AO6" t="s">
        <v>226</v>
      </c>
      <c r="AP6">
        <v>0.91756212376777102</v>
      </c>
      <c r="AQ6">
        <v>1.10465125389479E-2</v>
      </c>
      <c r="AR6">
        <v>0.80146958164206505</v>
      </c>
      <c r="AS6">
        <v>1.8653142658914199E-2</v>
      </c>
      <c r="AT6">
        <v>0.90770046943296401</v>
      </c>
      <c r="AU6">
        <v>1.00169027220669E-2</v>
      </c>
      <c r="AW6" t="s">
        <v>57</v>
      </c>
      <c r="AX6">
        <v>0.98108087319344495</v>
      </c>
      <c r="AY6">
        <v>2.6262550789480799E-3</v>
      </c>
      <c r="AZ6">
        <v>0.90703882203543496</v>
      </c>
      <c r="BA6">
        <v>9.0825004440599193E-3</v>
      </c>
      <c r="BB6">
        <v>0.97888995585656402</v>
      </c>
      <c r="BC6">
        <v>1.92311017189652E-3</v>
      </c>
      <c r="BE6">
        <v>0.77700000000000002</v>
      </c>
      <c r="BF6">
        <v>0.995</v>
      </c>
      <c r="BG6">
        <v>9.4399999999999998E-2</v>
      </c>
    </row>
    <row r="7" spans="1:59" x14ac:dyDescent="0.25">
      <c r="A7" t="s">
        <v>37</v>
      </c>
      <c r="B7">
        <v>100</v>
      </c>
      <c r="C7" s="142">
        <v>86.722486632587106</v>
      </c>
      <c r="D7">
        <v>76.586270140486903</v>
      </c>
      <c r="E7">
        <v>92.161014130197998</v>
      </c>
      <c r="F7">
        <v>83.345462634198697</v>
      </c>
      <c r="G7">
        <v>85.636041031401305</v>
      </c>
      <c r="H7">
        <v>89.867409446064499</v>
      </c>
      <c r="I7">
        <v>84.157118514601294</v>
      </c>
      <c r="J7">
        <v>90.610512514601595</v>
      </c>
      <c r="L7">
        <v>100</v>
      </c>
      <c r="M7" s="142">
        <v>48.307605785130797</v>
      </c>
      <c r="N7">
        <v>0.284444893339524</v>
      </c>
      <c r="O7">
        <v>100</v>
      </c>
      <c r="P7">
        <v>47.987585303820097</v>
      </c>
      <c r="Q7">
        <v>0.284444893339524</v>
      </c>
      <c r="R7">
        <v>100</v>
      </c>
      <c r="S7">
        <v>47.987585303820097</v>
      </c>
      <c r="T7">
        <v>0.284444893339524</v>
      </c>
      <c r="V7" s="142"/>
      <c r="AF7">
        <v>3</v>
      </c>
      <c r="AG7" t="s">
        <v>37</v>
      </c>
      <c r="AH7">
        <v>100</v>
      </c>
      <c r="AI7">
        <v>0</v>
      </c>
      <c r="AJ7">
        <v>86.722486632587106</v>
      </c>
      <c r="AK7">
        <v>3.4994497251919601</v>
      </c>
      <c r="AL7">
        <v>76.586270140486903</v>
      </c>
      <c r="AO7" t="s">
        <v>227</v>
      </c>
      <c r="AP7">
        <v>0.920391850165027</v>
      </c>
      <c r="AQ7">
        <v>6.8053728470265301E-3</v>
      </c>
      <c r="AR7">
        <v>0.79286118751981804</v>
      </c>
      <c r="AS7">
        <v>3.5065356472823099E-2</v>
      </c>
      <c r="AT7">
        <v>0.92003312932526704</v>
      </c>
      <c r="AU7">
        <v>5.1643086531336299E-3</v>
      </c>
      <c r="AW7" t="s">
        <v>57</v>
      </c>
      <c r="AX7">
        <v>0.98108087319344495</v>
      </c>
      <c r="AY7">
        <v>2.6262550789480799E-3</v>
      </c>
      <c r="AZ7">
        <v>0.90703882203543496</v>
      </c>
      <c r="BA7">
        <v>9.0825004440599193E-3</v>
      </c>
      <c r="BB7">
        <v>0.97888995585656402</v>
      </c>
      <c r="BC7">
        <v>1.92311017189652E-3</v>
      </c>
      <c r="BE7">
        <v>0.64239999999999997</v>
      </c>
      <c r="BF7">
        <v>0.77129999999999999</v>
      </c>
      <c r="BG7">
        <v>0.10059999999999999</v>
      </c>
    </row>
    <row r="8" spans="1:59" x14ac:dyDescent="0.25">
      <c r="A8" t="s">
        <v>36</v>
      </c>
      <c r="B8">
        <v>100</v>
      </c>
      <c r="C8" s="142">
        <v>71.076170510132698</v>
      </c>
      <c r="D8">
        <v>53.659115014212297</v>
      </c>
      <c r="E8">
        <v>92.145645072334602</v>
      </c>
      <c r="F8">
        <v>70.524109014675005</v>
      </c>
      <c r="G8">
        <v>60.049679691145897</v>
      </c>
      <c r="H8">
        <v>89.238852827627099</v>
      </c>
      <c r="I8">
        <v>70.328441649196293</v>
      </c>
      <c r="J8">
        <v>64.564422383437204</v>
      </c>
      <c r="L8">
        <v>90.991472572228602</v>
      </c>
      <c r="M8" s="142">
        <v>69.025157232704302</v>
      </c>
      <c r="N8">
        <v>40.136438844342599</v>
      </c>
      <c r="O8">
        <v>90.950235458826498</v>
      </c>
      <c r="P8">
        <v>68.839972047519197</v>
      </c>
      <c r="Q8">
        <v>40.136438844342599</v>
      </c>
      <c r="R8">
        <v>90.950235458826498</v>
      </c>
      <c r="S8">
        <v>68.839972047519197</v>
      </c>
      <c r="T8">
        <v>40.136438844342599</v>
      </c>
      <c r="V8" s="142"/>
      <c r="AF8">
        <v>4</v>
      </c>
      <c r="AG8" t="s">
        <v>36</v>
      </c>
      <c r="AH8">
        <v>100</v>
      </c>
      <c r="AI8">
        <v>0</v>
      </c>
      <c r="AJ8">
        <v>71.076170510132698</v>
      </c>
      <c r="AK8">
        <v>4.6229148461903504</v>
      </c>
      <c r="AL8">
        <v>53.659115014212297</v>
      </c>
      <c r="AO8" t="s">
        <v>93</v>
      </c>
      <c r="AP8">
        <v>0.94112848257646697</v>
      </c>
      <c r="AQ8">
        <v>7.4585883016215901E-3</v>
      </c>
      <c r="AR8">
        <v>0.821528073613359</v>
      </c>
      <c r="AS8">
        <v>1.2171954909714899E-2</v>
      </c>
      <c r="AT8">
        <v>0.93369217006049199</v>
      </c>
      <c r="AU8">
        <v>7.8031922389279404E-3</v>
      </c>
      <c r="AW8" t="s">
        <v>57</v>
      </c>
      <c r="AX8">
        <v>0.98108087319344495</v>
      </c>
      <c r="AY8">
        <v>2.6262550789480799E-3</v>
      </c>
      <c r="AZ8">
        <v>0.90703882203543496</v>
      </c>
      <c r="BA8">
        <v>9.0825004440599193E-3</v>
      </c>
      <c r="BB8">
        <v>0.97888995585656402</v>
      </c>
      <c r="BC8">
        <v>1.92311017189652E-3</v>
      </c>
      <c r="BE8">
        <v>0.81469999999999998</v>
      </c>
      <c r="BF8">
        <v>0.90639999999999998</v>
      </c>
      <c r="BG8">
        <v>0.1681</v>
      </c>
    </row>
    <row r="9" spans="1:59" x14ac:dyDescent="0.25">
      <c r="A9" t="s">
        <v>35</v>
      </c>
      <c r="B9">
        <v>97.824013852441695</v>
      </c>
      <c r="C9" s="142">
        <v>68.971264367816005</v>
      </c>
      <c r="D9">
        <v>50.230136837163997</v>
      </c>
      <c r="E9">
        <v>90.555233500738893</v>
      </c>
      <c r="F9">
        <v>69.971264367816005</v>
      </c>
      <c r="G9">
        <v>55.672980669170201</v>
      </c>
      <c r="H9">
        <v>90.244702355367494</v>
      </c>
      <c r="I9">
        <v>69.614121510673201</v>
      </c>
      <c r="J9">
        <v>61.659969497481299</v>
      </c>
      <c r="L9">
        <v>87.219937204023694</v>
      </c>
      <c r="M9" s="142">
        <v>32.528735632183903</v>
      </c>
      <c r="N9">
        <v>33.176529556148701</v>
      </c>
      <c r="O9">
        <v>87.374975963713695</v>
      </c>
      <c r="P9">
        <v>32.528735632183903</v>
      </c>
      <c r="Q9">
        <v>33.4095401434259</v>
      </c>
      <c r="R9">
        <v>87.413735653636095</v>
      </c>
      <c r="S9">
        <v>32.528735632183903</v>
      </c>
      <c r="T9">
        <v>33.758377352728203</v>
      </c>
      <c r="V9" s="142"/>
      <c r="AF9">
        <v>5</v>
      </c>
      <c r="AG9" t="s">
        <v>35</v>
      </c>
      <c r="AH9">
        <v>97.824013852441695</v>
      </c>
      <c r="AI9">
        <v>0.35833827781886102</v>
      </c>
      <c r="AJ9">
        <v>68.971264367816005</v>
      </c>
      <c r="AK9">
        <v>4.4721179431129201</v>
      </c>
      <c r="AL9">
        <v>50.230136837163997</v>
      </c>
      <c r="AO9" t="s">
        <v>220</v>
      </c>
      <c r="AP9">
        <v>0.86504505583848301</v>
      </c>
      <c r="AQ9">
        <v>7.9986942113581001E-3</v>
      </c>
      <c r="AR9">
        <v>0.78388404097047304</v>
      </c>
      <c r="AS9">
        <v>2.9569603076753999E-2</v>
      </c>
      <c r="AT9">
        <v>0.86231828054665405</v>
      </c>
      <c r="AU9">
        <v>7.5213109878143501E-3</v>
      </c>
      <c r="AW9" t="s">
        <v>61</v>
      </c>
      <c r="AX9">
        <v>0.97782202952272401</v>
      </c>
      <c r="AY9">
        <v>1.1223429599103601E-3</v>
      </c>
      <c r="AZ9">
        <v>0.93312105944130896</v>
      </c>
      <c r="BA9">
        <v>1.62747700651618E-2</v>
      </c>
      <c r="BB9">
        <v>0.976867479740398</v>
      </c>
      <c r="BC9" s="11">
        <v>9.9642875645438995E-4</v>
      </c>
      <c r="BE9">
        <v>0.59809999999999997</v>
      </c>
      <c r="BF9">
        <v>0.78380000000000005</v>
      </c>
      <c r="BG9">
        <v>0.12670000000000001</v>
      </c>
    </row>
    <row r="10" spans="1:59" x14ac:dyDescent="0.25">
      <c r="A10" s="141" t="s">
        <v>34</v>
      </c>
      <c r="B10" s="141">
        <v>100</v>
      </c>
      <c r="C10" s="142">
        <v>65.873136351314699</v>
      </c>
      <c r="D10" s="141">
        <v>43.315456083591997</v>
      </c>
      <c r="E10" s="141">
        <v>94.810361401049207</v>
      </c>
      <c r="F10" s="141">
        <v>65.171049064787198</v>
      </c>
      <c r="G10" s="141">
        <v>47.3115542233705</v>
      </c>
      <c r="H10" s="141">
        <v>94.068014986420096</v>
      </c>
      <c r="I10" s="141">
        <v>64.297099484955197</v>
      </c>
      <c r="J10" s="141">
        <v>50.857778978711501</v>
      </c>
      <c r="K10" s="141"/>
      <c r="L10" s="141">
        <v>88.764061660754805</v>
      </c>
      <c r="M10" s="142">
        <v>59.900786120899902</v>
      </c>
      <c r="N10" s="141">
        <v>31.173096323623099</v>
      </c>
      <c r="O10" s="141">
        <v>88.764061660754805</v>
      </c>
      <c r="P10" s="141">
        <v>59.900786120899902</v>
      </c>
      <c r="Q10" s="141">
        <v>31.173096323623099</v>
      </c>
      <c r="R10" s="141">
        <v>88.764061660754805</v>
      </c>
      <c r="S10" s="141">
        <v>59.900786120899902</v>
      </c>
      <c r="T10" s="141">
        <v>31.173096323623099</v>
      </c>
      <c r="V10" s="142">
        <v>57.97</v>
      </c>
      <c r="W10" s="141">
        <v>43.83</v>
      </c>
      <c r="X10" s="141">
        <v>56.85</v>
      </c>
      <c r="Y10" s="141">
        <v>50.18</v>
      </c>
      <c r="Z10" s="141">
        <v>57.14</v>
      </c>
      <c r="AA10" s="141">
        <v>56.14</v>
      </c>
      <c r="AF10">
        <v>6</v>
      </c>
      <c r="AG10" t="s">
        <v>34</v>
      </c>
      <c r="AH10">
        <v>100</v>
      </c>
      <c r="AI10">
        <v>0</v>
      </c>
      <c r="AJ10">
        <v>65.873136351314699</v>
      </c>
      <c r="AK10">
        <v>6.7969495032960001</v>
      </c>
      <c r="AL10">
        <v>43.315456083591997</v>
      </c>
      <c r="AO10" t="s">
        <v>95</v>
      </c>
      <c r="AP10">
        <v>0.90890048351909303</v>
      </c>
      <c r="AQ10">
        <v>9.0668657882309895E-3</v>
      </c>
      <c r="AR10">
        <v>0.78288267699543701</v>
      </c>
      <c r="AS10">
        <v>1.1108591116607801E-2</v>
      </c>
      <c r="AT10">
        <v>0.89855899169742603</v>
      </c>
      <c r="AU10">
        <v>9.5696435303867702E-3</v>
      </c>
      <c r="AW10" t="s">
        <v>66</v>
      </c>
      <c r="AX10">
        <v>0.99618877910384995</v>
      </c>
      <c r="AY10" s="11">
        <v>4.5658595598921598E-4</v>
      </c>
      <c r="AZ10">
        <v>0.97912412881955402</v>
      </c>
      <c r="BA10">
        <v>1.3548672503205001E-3</v>
      </c>
      <c r="BB10">
        <v>0.99558218849714697</v>
      </c>
      <c r="BC10" s="11">
        <v>4.4089859096675102E-4</v>
      </c>
      <c r="BE10">
        <v>0.93459999999999999</v>
      </c>
      <c r="BF10">
        <v>0.96430000000000005</v>
      </c>
      <c r="BG10">
        <v>4.6699999999999998E-2</v>
      </c>
    </row>
    <row r="11" spans="1:59" x14ac:dyDescent="0.25">
      <c r="A11" t="s">
        <v>33</v>
      </c>
      <c r="B11">
        <v>99.4920234090214</v>
      </c>
      <c r="C11" s="142">
        <v>70.311533808307502</v>
      </c>
      <c r="D11">
        <v>76.086696864745093</v>
      </c>
      <c r="E11">
        <v>95.666181734019901</v>
      </c>
      <c r="F11">
        <v>71.062978895012705</v>
      </c>
      <c r="G11">
        <v>77.899858653154595</v>
      </c>
      <c r="H11">
        <v>95.087490390894203</v>
      </c>
      <c r="I11">
        <v>70.657346417529197</v>
      </c>
      <c r="J11">
        <v>80.716206945006903</v>
      </c>
      <c r="L11">
        <v>87.602864960034296</v>
      </c>
      <c r="M11" s="142">
        <v>54.589326522382002</v>
      </c>
      <c r="N11">
        <v>4.6549483794708104</v>
      </c>
      <c r="O11">
        <v>85.944110134816697</v>
      </c>
      <c r="P11">
        <v>35.982322892861902</v>
      </c>
      <c r="Q11">
        <v>7.3183279742765199</v>
      </c>
      <c r="R11">
        <v>87.082018366824002</v>
      </c>
      <c r="S11">
        <v>46.173208764618899</v>
      </c>
      <c r="T11">
        <v>29.822700633994302</v>
      </c>
      <c r="V11" s="142"/>
      <c r="AF11">
        <v>7</v>
      </c>
      <c r="AG11" t="s">
        <v>33</v>
      </c>
      <c r="AH11">
        <v>99.4920234090214</v>
      </c>
      <c r="AI11">
        <v>0.105477936477352</v>
      </c>
      <c r="AJ11">
        <v>70.311533808307502</v>
      </c>
      <c r="AK11">
        <v>2.2515175379711598</v>
      </c>
      <c r="AL11">
        <v>76.086696864745093</v>
      </c>
      <c r="AO11" t="s">
        <v>96</v>
      </c>
      <c r="AP11">
        <v>0.97374819468066998</v>
      </c>
      <c r="AQ11">
        <v>4.0074067498484297E-3</v>
      </c>
      <c r="AR11">
        <v>0.64257954785285898</v>
      </c>
      <c r="AS11">
        <v>4.8655118202523398E-2</v>
      </c>
      <c r="AT11">
        <v>0.97046696213898698</v>
      </c>
      <c r="AU11">
        <v>4.8532286773267201E-3</v>
      </c>
      <c r="AW11" t="s">
        <v>69</v>
      </c>
      <c r="AX11">
        <v>0.95393409193895395</v>
      </c>
      <c r="AY11">
        <v>2.00063141733672E-3</v>
      </c>
      <c r="AZ11">
        <v>0.88868084655724799</v>
      </c>
      <c r="BA11">
        <v>5.8522693493242598E-3</v>
      </c>
      <c r="BB11">
        <v>0.95193927348552199</v>
      </c>
      <c r="BC11">
        <v>1.6303774197990999E-3</v>
      </c>
      <c r="BE11">
        <v>0.64739999999999998</v>
      </c>
      <c r="BF11">
        <v>0.88439999999999996</v>
      </c>
      <c r="BG11">
        <v>0.1583</v>
      </c>
    </row>
    <row r="12" spans="1:59" x14ac:dyDescent="0.25">
      <c r="A12" t="s">
        <v>32</v>
      </c>
      <c r="B12">
        <v>100</v>
      </c>
      <c r="C12" s="142">
        <v>53.462365591397798</v>
      </c>
      <c r="D12">
        <v>39.8246606334841</v>
      </c>
      <c r="E12">
        <v>88.304514113337603</v>
      </c>
      <c r="F12">
        <v>55.107526881720403</v>
      </c>
      <c r="G12">
        <v>50.530731523378499</v>
      </c>
      <c r="H12">
        <v>88.487664296487793</v>
      </c>
      <c r="I12">
        <v>54.817204301075201</v>
      </c>
      <c r="J12">
        <v>53.719968756733401</v>
      </c>
      <c r="L12">
        <v>91.051766860590305</v>
      </c>
      <c r="M12" s="142">
        <v>48.537634408602102</v>
      </c>
      <c r="N12">
        <v>21.4169898728722</v>
      </c>
      <c r="O12">
        <v>91.051766860590305</v>
      </c>
      <c r="P12">
        <v>48.537634408602102</v>
      </c>
      <c r="Q12">
        <v>21.4169898728722</v>
      </c>
      <c r="R12">
        <v>91.051766860590305</v>
      </c>
      <c r="S12">
        <v>48.537634408602102</v>
      </c>
      <c r="T12">
        <v>21.4169898728722</v>
      </c>
      <c r="V12" s="142"/>
      <c r="AF12">
        <v>8</v>
      </c>
      <c r="AG12" t="s">
        <v>32</v>
      </c>
      <c r="AH12">
        <v>100</v>
      </c>
      <c r="AI12">
        <v>0</v>
      </c>
      <c r="AJ12">
        <v>53.462365591397798</v>
      </c>
      <c r="AK12">
        <v>6.8641913847781897</v>
      </c>
      <c r="AL12">
        <v>39.8246606334841</v>
      </c>
      <c r="AO12" t="s">
        <v>97</v>
      </c>
      <c r="AP12">
        <v>0.85756457564575606</v>
      </c>
      <c r="AQ12">
        <v>9.4417357208795693E-3</v>
      </c>
      <c r="AR12">
        <v>0.64740747775124796</v>
      </c>
      <c r="AS12">
        <v>2.3903351562391002E-2</v>
      </c>
      <c r="AT12">
        <v>0.85351774473626996</v>
      </c>
      <c r="AU12">
        <v>8.3072152277317395E-3</v>
      </c>
      <c r="AW12" t="s">
        <v>149</v>
      </c>
      <c r="AX12">
        <v>0.97906592581468599</v>
      </c>
      <c r="AY12" s="11">
        <v>6.2713960107585605E-4</v>
      </c>
      <c r="AZ12">
        <v>0.90925063823396901</v>
      </c>
      <c r="BA12">
        <v>2.5084235512806401E-3</v>
      </c>
      <c r="BB12">
        <v>0.97417029584021597</v>
      </c>
      <c r="BC12" s="11">
        <v>9.2328734938815704E-4</v>
      </c>
      <c r="BE12">
        <v>0.60370000000000001</v>
      </c>
      <c r="BF12">
        <v>0.8357</v>
      </c>
      <c r="BG12">
        <v>0.25040000000000001</v>
      </c>
    </row>
    <row r="13" spans="1:59" x14ac:dyDescent="0.25">
      <c r="A13" s="141" t="s">
        <v>31</v>
      </c>
      <c r="B13" s="141">
        <v>94.976265687697406</v>
      </c>
      <c r="C13" s="142">
        <v>45.153980511123301</v>
      </c>
      <c r="D13" s="141">
        <v>26.2202453114772</v>
      </c>
      <c r="E13" s="141">
        <v>85.788628020148494</v>
      </c>
      <c r="F13" s="141">
        <v>44.951277808420599</v>
      </c>
      <c r="G13" s="141">
        <v>38.455146703093398</v>
      </c>
      <c r="H13" s="141">
        <v>84.702427502205495</v>
      </c>
      <c r="I13" s="141">
        <v>45.421492921492899</v>
      </c>
      <c r="J13" s="141">
        <v>41.487446996214999</v>
      </c>
      <c r="K13" s="141"/>
      <c r="L13" s="141">
        <v>79.052858647087206</v>
      </c>
      <c r="M13" s="142">
        <v>43.1811913954771</v>
      </c>
      <c r="N13" s="141">
        <v>33.0916986823757</v>
      </c>
      <c r="O13" s="141">
        <v>79.128279120065997</v>
      </c>
      <c r="P13" s="141">
        <v>43.3177054605626</v>
      </c>
      <c r="Q13" s="141">
        <v>33.0916986823757</v>
      </c>
      <c r="R13" s="141">
        <v>79.128279120065997</v>
      </c>
      <c r="S13" s="141">
        <v>43.3177054605626</v>
      </c>
      <c r="T13" s="141">
        <v>33.0916986823757</v>
      </c>
      <c r="V13" s="142">
        <v>46.91</v>
      </c>
      <c r="W13" s="141">
        <v>26.14</v>
      </c>
      <c r="X13" s="141">
        <v>47.05</v>
      </c>
      <c r="Y13" s="141">
        <v>38.36</v>
      </c>
      <c r="Z13" s="141">
        <v>45.69</v>
      </c>
      <c r="AA13" s="141">
        <v>41.37</v>
      </c>
      <c r="AF13">
        <v>9</v>
      </c>
      <c r="AG13" t="s">
        <v>31</v>
      </c>
      <c r="AH13">
        <v>94.976265687697406</v>
      </c>
      <c r="AI13">
        <v>0.221109773200584</v>
      </c>
      <c r="AJ13">
        <v>45.153980511123301</v>
      </c>
      <c r="AK13">
        <v>4.8252255751190596</v>
      </c>
      <c r="AL13">
        <v>26.2202453114772</v>
      </c>
      <c r="AO13" t="s">
        <v>98</v>
      </c>
      <c r="AP13">
        <v>0.79995354272359298</v>
      </c>
      <c r="AQ13">
        <v>8.0239555345575295E-3</v>
      </c>
      <c r="AR13">
        <v>0.62225537251325302</v>
      </c>
      <c r="AS13">
        <v>9.9402315648744501E-3</v>
      </c>
      <c r="AT13">
        <v>0.79429231032320502</v>
      </c>
      <c r="AU13">
        <v>7.3013888884726702E-3</v>
      </c>
      <c r="AW13" t="s">
        <v>63</v>
      </c>
      <c r="AX13">
        <v>0.96575421492506397</v>
      </c>
      <c r="AY13">
        <v>1.50648681248651E-3</v>
      </c>
      <c r="AZ13">
        <v>0.92629302648599599</v>
      </c>
      <c r="BA13">
        <v>2.9233418659546798E-3</v>
      </c>
      <c r="BB13">
        <v>0.96204129486658696</v>
      </c>
      <c r="BC13" s="11">
        <v>9.8159176256623604E-4</v>
      </c>
      <c r="BE13">
        <v>0.88519999999999999</v>
      </c>
      <c r="BF13">
        <v>0.94530000000000003</v>
      </c>
      <c r="BG13">
        <v>8.1000000000000003E-2</v>
      </c>
    </row>
    <row r="14" spans="1:59" x14ac:dyDescent="0.25">
      <c r="A14" s="32" t="s">
        <v>30</v>
      </c>
      <c r="B14">
        <v>100</v>
      </c>
      <c r="C14" s="142">
        <v>48.260869565217298</v>
      </c>
      <c r="D14">
        <v>61.529790660225402</v>
      </c>
      <c r="E14">
        <v>90.805152979065994</v>
      </c>
      <c r="F14">
        <v>63.913043478260803</v>
      </c>
      <c r="G14">
        <v>73.3333333333333</v>
      </c>
      <c r="H14">
        <v>88.389694041867898</v>
      </c>
      <c r="I14">
        <v>69.420289855072397</v>
      </c>
      <c r="J14">
        <v>82.624798711755204</v>
      </c>
      <c r="L14">
        <v>96.022544283413794</v>
      </c>
      <c r="M14" s="142">
        <v>57.391304347826001</v>
      </c>
      <c r="N14">
        <v>18.679549114331699</v>
      </c>
      <c r="O14">
        <v>96.038647342995105</v>
      </c>
      <c r="P14">
        <v>57.391304347826001</v>
      </c>
      <c r="Q14">
        <v>19.259259259259199</v>
      </c>
      <c r="R14">
        <v>96.054750402576502</v>
      </c>
      <c r="S14">
        <v>57.391304347826001</v>
      </c>
      <c r="T14">
        <v>19.436392914653698</v>
      </c>
      <c r="V14" s="142"/>
      <c r="AF14">
        <v>10</v>
      </c>
      <c r="AG14" t="s">
        <v>30</v>
      </c>
      <c r="AH14">
        <v>100</v>
      </c>
      <c r="AI14">
        <v>0</v>
      </c>
      <c r="AJ14">
        <v>48.260869565217298</v>
      </c>
      <c r="AK14">
        <v>4.5392636995263196</v>
      </c>
      <c r="AL14">
        <v>61.529790660225402</v>
      </c>
      <c r="AO14" t="s">
        <v>128</v>
      </c>
      <c r="AP14">
        <v>0.92725806451612902</v>
      </c>
      <c r="AQ14">
        <v>4.2946861147401096E-3</v>
      </c>
      <c r="AR14">
        <v>0.86467741935483799</v>
      </c>
      <c r="AS14">
        <v>7.6148849252341303E-3</v>
      </c>
      <c r="AT14">
        <v>0.92451612903225799</v>
      </c>
      <c r="AU14">
        <v>5.2413150997651196E-3</v>
      </c>
      <c r="AW14" t="s">
        <v>55</v>
      </c>
      <c r="AX14">
        <v>0.984456207892204</v>
      </c>
      <c r="AY14">
        <v>1.2372435160907199E-3</v>
      </c>
      <c r="AZ14">
        <v>0.94860442733397399</v>
      </c>
      <c r="BA14">
        <v>3.8786220749970702E-3</v>
      </c>
      <c r="BB14">
        <v>0.98296438883541803</v>
      </c>
      <c r="BC14" s="11">
        <v>8.1098650367432499E-4</v>
      </c>
      <c r="BE14">
        <v>0.89129999999999998</v>
      </c>
      <c r="BF14">
        <v>0.93730000000000002</v>
      </c>
      <c r="BG14">
        <v>3.56E-2</v>
      </c>
    </row>
    <row r="15" spans="1:59" x14ac:dyDescent="0.25">
      <c r="A15" t="s">
        <v>29</v>
      </c>
      <c r="B15">
        <v>100</v>
      </c>
      <c r="C15" s="142">
        <v>95.645645645645601</v>
      </c>
      <c r="D15">
        <v>90.194805194805198</v>
      </c>
      <c r="E15">
        <v>98.118172607534305</v>
      </c>
      <c r="F15">
        <v>94.819819819819799</v>
      </c>
      <c r="G15">
        <v>90.771299622363401</v>
      </c>
      <c r="H15">
        <v>97.450769089066895</v>
      </c>
      <c r="I15">
        <v>94.812312312312301</v>
      </c>
      <c r="J15">
        <v>91.954683614258002</v>
      </c>
      <c r="L15">
        <v>99.605600073685096</v>
      </c>
      <c r="M15" s="142">
        <v>95.097597597597598</v>
      </c>
      <c r="N15">
        <v>9.6537717601547399</v>
      </c>
      <c r="O15">
        <v>99.605600073685096</v>
      </c>
      <c r="P15">
        <v>95.097597597597598</v>
      </c>
      <c r="Q15">
        <v>10.473243068987699</v>
      </c>
      <c r="R15">
        <v>99.605600073685096</v>
      </c>
      <c r="S15">
        <v>95.097597597597598</v>
      </c>
      <c r="T15">
        <v>11.3242147922999</v>
      </c>
      <c r="V15" s="142"/>
      <c r="AF15">
        <v>11</v>
      </c>
      <c r="AG15" t="s">
        <v>29</v>
      </c>
      <c r="AH15">
        <v>100</v>
      </c>
      <c r="AI15">
        <v>0</v>
      </c>
      <c r="AJ15">
        <v>95.645645645645601</v>
      </c>
      <c r="AK15">
        <v>3.6642482180239302</v>
      </c>
      <c r="AL15">
        <v>90.194805194805198</v>
      </c>
      <c r="AO15" t="s">
        <v>99</v>
      </c>
      <c r="AP15">
        <v>0.98264419156349603</v>
      </c>
      <c r="AQ15">
        <v>3.0519207135180802E-3</v>
      </c>
      <c r="AR15">
        <v>0.95798057676625303</v>
      </c>
      <c r="AS15">
        <v>9.0978538992607504E-3</v>
      </c>
      <c r="AT15">
        <v>0.98721180220920701</v>
      </c>
      <c r="AU15">
        <v>2.9811948505999901E-3</v>
      </c>
      <c r="AW15" t="s">
        <v>59</v>
      </c>
      <c r="AX15">
        <v>0.97224573002329695</v>
      </c>
      <c r="AY15">
        <v>1.0961962553470599E-3</v>
      </c>
      <c r="AZ15">
        <v>0.86214599788014801</v>
      </c>
      <c r="BA15">
        <v>2.9443529797928001E-2</v>
      </c>
      <c r="BB15">
        <v>0.97045669031979598</v>
      </c>
      <c r="BC15" s="11">
        <v>9.5359732645406597E-4</v>
      </c>
      <c r="BE15">
        <v>0.79259999999999997</v>
      </c>
      <c r="BF15">
        <v>0.89380000000000004</v>
      </c>
      <c r="BG15">
        <v>0.1111</v>
      </c>
    </row>
    <row r="16" spans="1:59" x14ac:dyDescent="0.25">
      <c r="A16" t="s">
        <v>28</v>
      </c>
      <c r="B16">
        <v>100</v>
      </c>
      <c r="C16" s="142">
        <v>80.971479500891206</v>
      </c>
      <c r="D16">
        <v>63.8233558455183</v>
      </c>
      <c r="E16">
        <v>95.370795357681402</v>
      </c>
      <c r="F16">
        <v>78.903743315507995</v>
      </c>
      <c r="G16">
        <v>67.295368609708603</v>
      </c>
      <c r="H16">
        <v>94.908202740803802</v>
      </c>
      <c r="I16">
        <v>79.465240641711205</v>
      </c>
      <c r="J16">
        <v>69.279282232859003</v>
      </c>
      <c r="L16">
        <v>90.047100736563706</v>
      </c>
      <c r="M16" s="142">
        <v>70</v>
      </c>
      <c r="N16">
        <v>47.389570082836102</v>
      </c>
      <c r="O16">
        <v>90.080213319345106</v>
      </c>
      <c r="P16">
        <v>70</v>
      </c>
      <c r="Q16">
        <v>47.356457500054603</v>
      </c>
      <c r="R16">
        <v>90.080213319345106</v>
      </c>
      <c r="S16">
        <v>70</v>
      </c>
      <c r="T16">
        <v>47.356457500054603</v>
      </c>
      <c r="V16" s="142"/>
      <c r="AF16">
        <v>12</v>
      </c>
      <c r="AG16" t="s">
        <v>28</v>
      </c>
      <c r="AH16">
        <v>100</v>
      </c>
      <c r="AI16">
        <v>0</v>
      </c>
      <c r="AJ16">
        <v>80.971479500891206</v>
      </c>
      <c r="AK16">
        <v>6.0263330492667704</v>
      </c>
      <c r="AL16">
        <v>63.8233558455183</v>
      </c>
      <c r="AO16" t="s">
        <v>100</v>
      </c>
      <c r="AP16">
        <v>0.90411762117445105</v>
      </c>
      <c r="AQ16">
        <v>6.4861724323026903E-3</v>
      </c>
      <c r="AR16">
        <v>0.82217222943389501</v>
      </c>
      <c r="AS16">
        <v>1.50381958724574E-2</v>
      </c>
      <c r="AT16">
        <v>0.90345316934720898</v>
      </c>
      <c r="AU16">
        <v>6.1505640043907099E-3</v>
      </c>
      <c r="AW16" t="s">
        <v>56</v>
      </c>
      <c r="AX16">
        <v>0.97951219512195098</v>
      </c>
      <c r="AY16">
        <v>1.3295319880375499E-3</v>
      </c>
      <c r="AZ16">
        <v>0.92383275261324005</v>
      </c>
      <c r="BA16">
        <v>8.8616896741987097E-3</v>
      </c>
      <c r="BB16">
        <v>0.97682926829268302</v>
      </c>
      <c r="BC16">
        <v>1.77152945210958E-3</v>
      </c>
      <c r="BE16">
        <v>0.97440000000000004</v>
      </c>
      <c r="BF16">
        <v>0.98750000000000004</v>
      </c>
      <c r="BG16">
        <v>0.78690000000000004</v>
      </c>
    </row>
    <row r="17" spans="1:59" x14ac:dyDescent="0.25">
      <c r="A17" t="s">
        <v>27</v>
      </c>
      <c r="B17">
        <v>68.459462982273195</v>
      </c>
      <c r="C17" s="142">
        <v>65.853464997354905</v>
      </c>
      <c r="D17">
        <v>16.698014424747999</v>
      </c>
      <c r="E17">
        <v>68.396919534237</v>
      </c>
      <c r="F17">
        <v>66.887674131546405</v>
      </c>
      <c r="G17">
        <v>43.391401633646097</v>
      </c>
      <c r="H17">
        <v>68.355209419534205</v>
      </c>
      <c r="I17">
        <v>67.168047963322095</v>
      </c>
      <c r="J17">
        <v>54.627128953771297</v>
      </c>
      <c r="L17">
        <v>57.494264859228302</v>
      </c>
      <c r="M17" s="142">
        <v>55.252160112854803</v>
      </c>
      <c r="N17">
        <v>3.3667991831769202</v>
      </c>
      <c r="O17">
        <v>67.646474191866503</v>
      </c>
      <c r="P17">
        <v>64.0733556691941</v>
      </c>
      <c r="Q17">
        <v>3.3667991831769202</v>
      </c>
      <c r="R17">
        <v>67.646474191866503</v>
      </c>
      <c r="S17">
        <v>64.0733556691941</v>
      </c>
      <c r="T17">
        <v>3.3667991831769202</v>
      </c>
      <c r="V17" s="142"/>
      <c r="AF17">
        <v>13</v>
      </c>
      <c r="AG17" t="s">
        <v>27</v>
      </c>
      <c r="AH17">
        <v>68.459462982273195</v>
      </c>
      <c r="AI17">
        <v>0.40588742490812502</v>
      </c>
      <c r="AJ17">
        <v>65.853464997354905</v>
      </c>
      <c r="AK17">
        <v>3.59159906407631</v>
      </c>
      <c r="AL17">
        <v>16.698014424747999</v>
      </c>
      <c r="AO17" t="s">
        <v>101</v>
      </c>
      <c r="AP17">
        <v>0.66537538014763897</v>
      </c>
      <c r="AQ17">
        <v>2.4846698802847001E-2</v>
      </c>
      <c r="AR17">
        <v>0.63626494195197203</v>
      </c>
      <c r="AS17">
        <v>1.91869944071839E-2</v>
      </c>
      <c r="AT17">
        <v>0.68353538937785296</v>
      </c>
      <c r="AU17">
        <v>3.5530184038845198E-3</v>
      </c>
      <c r="AW17" t="s">
        <v>62</v>
      </c>
      <c r="AX17">
        <v>0.99312992523742105</v>
      </c>
      <c r="AY17" s="11">
        <v>7.8777889228604295E-4</v>
      </c>
      <c r="AZ17">
        <v>0.97528793695696003</v>
      </c>
      <c r="BA17">
        <v>1.7170431871220001E-3</v>
      </c>
      <c r="BB17">
        <v>0.99258436047686405</v>
      </c>
      <c r="BC17" s="11">
        <v>6.7652734058531604E-4</v>
      </c>
      <c r="BE17">
        <v>0.71950000000000003</v>
      </c>
      <c r="BF17">
        <v>0.85970000000000002</v>
      </c>
      <c r="BG17">
        <v>0.12189999999999999</v>
      </c>
    </row>
    <row r="18" spans="1:59" x14ac:dyDescent="0.25">
      <c r="A18" t="s">
        <v>26</v>
      </c>
      <c r="B18">
        <v>100</v>
      </c>
      <c r="C18" s="142">
        <v>68.599999999999994</v>
      </c>
      <c r="D18">
        <v>49.933333333333302</v>
      </c>
      <c r="E18">
        <v>96.177777777777706</v>
      </c>
      <c r="F18">
        <v>67.599999999999994</v>
      </c>
      <c r="G18">
        <v>53.3333333333333</v>
      </c>
      <c r="H18">
        <v>95.188888888888897</v>
      </c>
      <c r="I18">
        <v>69.3</v>
      </c>
      <c r="J18">
        <v>56.544444444444402</v>
      </c>
      <c r="L18">
        <v>90.255555555555503</v>
      </c>
      <c r="M18" s="142">
        <v>70.400000000000006</v>
      </c>
      <c r="N18">
        <v>39.266666666666602</v>
      </c>
      <c r="O18">
        <v>90.255555555555503</v>
      </c>
      <c r="P18">
        <v>70.400000000000006</v>
      </c>
      <c r="Q18">
        <v>39.2777777777777</v>
      </c>
      <c r="R18">
        <v>90.255555555555503</v>
      </c>
      <c r="S18">
        <v>70.400000000000006</v>
      </c>
      <c r="T18">
        <v>39.2777777777777</v>
      </c>
      <c r="V18" s="142"/>
      <c r="AF18">
        <v>14</v>
      </c>
      <c r="AG18" t="s">
        <v>26</v>
      </c>
      <c r="AH18">
        <v>100</v>
      </c>
      <c r="AI18">
        <v>0</v>
      </c>
      <c r="AJ18">
        <v>68.599999999999994</v>
      </c>
      <c r="AK18">
        <v>2.49799919935935</v>
      </c>
      <c r="AL18">
        <v>49.933333333333302</v>
      </c>
      <c r="AO18" t="s">
        <v>102</v>
      </c>
      <c r="AP18">
        <v>0.90578420467185705</v>
      </c>
      <c r="AQ18">
        <v>4.4784921333030697E-3</v>
      </c>
      <c r="AR18">
        <v>0.78743047830923196</v>
      </c>
      <c r="AS18">
        <v>8.5070917931029492E-3</v>
      </c>
      <c r="AT18">
        <v>0.89822024471635098</v>
      </c>
      <c r="AU18">
        <v>4.51152386889283E-3</v>
      </c>
      <c r="AW18" t="s">
        <v>64</v>
      </c>
      <c r="AX18">
        <v>0.96064207439419602</v>
      </c>
      <c r="AY18">
        <v>1.32592879116617E-3</v>
      </c>
      <c r="AZ18">
        <v>0.92304367958018196</v>
      </c>
      <c r="BA18">
        <v>1.6706668546726099E-2</v>
      </c>
      <c r="BB18">
        <v>0.95516283377064304</v>
      </c>
      <c r="BC18" s="11">
        <v>7.0137785260081004E-4</v>
      </c>
      <c r="BE18">
        <v>0.71970000000000001</v>
      </c>
      <c r="BF18">
        <v>0.84499999999999997</v>
      </c>
      <c r="BG18">
        <v>0.12889999999999999</v>
      </c>
    </row>
    <row r="19" spans="1:59" x14ac:dyDescent="0.25">
      <c r="A19" t="s">
        <v>25</v>
      </c>
      <c r="B19">
        <v>100</v>
      </c>
      <c r="C19" s="142">
        <v>70.553108727021694</v>
      </c>
      <c r="D19">
        <v>52.024445696998797</v>
      </c>
      <c r="E19">
        <v>90.655522577773098</v>
      </c>
      <c r="F19">
        <v>65.220873329568903</v>
      </c>
      <c r="G19">
        <v>60.019725702661503</v>
      </c>
      <c r="H19">
        <v>87.702197699675096</v>
      </c>
      <c r="I19">
        <v>63.547273982056502</v>
      </c>
      <c r="J19">
        <v>62.462114135028202</v>
      </c>
      <c r="L19">
        <v>91.896196624028207</v>
      </c>
      <c r="M19" s="142">
        <v>63.989553924336498</v>
      </c>
      <c r="N19">
        <v>30.420071876107599</v>
      </c>
      <c r="O19">
        <v>91.896196624028207</v>
      </c>
      <c r="P19">
        <v>63.989553924336498</v>
      </c>
      <c r="Q19">
        <v>30.420071876107599</v>
      </c>
      <c r="R19">
        <v>91.896196624028207</v>
      </c>
      <c r="S19">
        <v>63.989553924336498</v>
      </c>
      <c r="T19">
        <v>30.420071876107599</v>
      </c>
      <c r="V19" s="142"/>
      <c r="AF19">
        <v>15</v>
      </c>
      <c r="AG19" t="s">
        <v>25</v>
      </c>
      <c r="AH19">
        <v>100</v>
      </c>
      <c r="AI19">
        <v>0</v>
      </c>
      <c r="AJ19">
        <v>70.553108727021694</v>
      </c>
      <c r="AK19">
        <v>11.318535774047801</v>
      </c>
      <c r="AL19">
        <v>52.024445696998797</v>
      </c>
      <c r="AO19" t="s">
        <v>103</v>
      </c>
      <c r="AP19">
        <v>0.91438470075973</v>
      </c>
      <c r="AQ19">
        <v>8.3344148552087494E-3</v>
      </c>
      <c r="AR19">
        <v>0.79861088247094103</v>
      </c>
      <c r="AS19">
        <v>1.82829553789433E-2</v>
      </c>
      <c r="AT19">
        <v>0.90289327796253804</v>
      </c>
      <c r="AU19">
        <v>1.26246342290974E-2</v>
      </c>
      <c r="AW19" t="s">
        <v>54</v>
      </c>
      <c r="AX19">
        <v>0.32274355480014899</v>
      </c>
      <c r="AY19" s="11">
        <v>1.9223583782895299E-4</v>
      </c>
      <c r="AZ19">
        <v>0.32274355480014899</v>
      </c>
      <c r="BA19" s="11">
        <v>1.9223583782895299E-4</v>
      </c>
      <c r="BB19">
        <v>0.32274355480014899</v>
      </c>
      <c r="BC19" s="11">
        <v>1.9223583782895299E-4</v>
      </c>
      <c r="BE19">
        <v>0.78939999999999999</v>
      </c>
      <c r="BF19">
        <v>0.90339999999999998</v>
      </c>
      <c r="BG19">
        <v>0.16650000000000001</v>
      </c>
    </row>
    <row r="20" spans="1:59" x14ac:dyDescent="0.25">
      <c r="A20" s="141" t="s">
        <v>24</v>
      </c>
      <c r="B20" s="141">
        <v>98.257180500658706</v>
      </c>
      <c r="C20" s="142">
        <v>66.3655913978494</v>
      </c>
      <c r="D20" s="141">
        <v>49.6367588932806</v>
      </c>
      <c r="E20" s="141">
        <v>90.344137022397902</v>
      </c>
      <c r="F20" s="141">
        <v>69.279569892473106</v>
      </c>
      <c r="G20" s="141">
        <v>57.151646903820797</v>
      </c>
      <c r="H20" s="141">
        <v>89.690777338603397</v>
      </c>
      <c r="I20" s="141">
        <v>68.946236559139706</v>
      </c>
      <c r="J20" s="141">
        <v>62.8498023715415</v>
      </c>
      <c r="K20" s="141"/>
      <c r="L20" s="141">
        <v>87.616205533596798</v>
      </c>
      <c r="M20" s="142">
        <v>63.344086021505298</v>
      </c>
      <c r="N20" s="141">
        <v>45.317654808959098</v>
      </c>
      <c r="O20" s="141">
        <v>87.616205533596798</v>
      </c>
      <c r="P20" s="141">
        <v>63.344086021505298</v>
      </c>
      <c r="Q20" s="141">
        <v>45.42674571805</v>
      </c>
      <c r="R20" s="141">
        <v>87.688932806324104</v>
      </c>
      <c r="S20" s="141">
        <v>63.021505376344003</v>
      </c>
      <c r="T20" s="141">
        <v>45.863109354413702</v>
      </c>
      <c r="V20" s="142">
        <v>64.98</v>
      </c>
      <c r="W20" s="141">
        <v>49.2</v>
      </c>
      <c r="X20" s="141">
        <v>65.650000000000006</v>
      </c>
      <c r="Y20" s="141">
        <v>58.02</v>
      </c>
      <c r="Z20" s="141">
        <v>66.34</v>
      </c>
      <c r="AA20" s="141">
        <v>64.78</v>
      </c>
      <c r="AF20">
        <v>16</v>
      </c>
      <c r="AG20" t="s">
        <v>24</v>
      </c>
      <c r="AH20">
        <v>98.257180500658706</v>
      </c>
      <c r="AI20">
        <v>0.31611977317471202</v>
      </c>
      <c r="AJ20">
        <v>66.3655913978494</v>
      </c>
      <c r="AK20">
        <v>6.5687924743038204</v>
      </c>
      <c r="AL20">
        <v>49.6367588932806</v>
      </c>
      <c r="AO20" t="s">
        <v>104</v>
      </c>
      <c r="AP20">
        <v>0.86479362972793605</v>
      </c>
      <c r="AQ20">
        <v>6.2453093912217704E-3</v>
      </c>
      <c r="AR20">
        <v>0.75802521566025205</v>
      </c>
      <c r="AS20">
        <v>1.7683672113020799E-2</v>
      </c>
      <c r="AT20">
        <v>0.86005441274054395</v>
      </c>
      <c r="AU20">
        <v>5.3063082483561499E-3</v>
      </c>
      <c r="AW20" t="s">
        <v>65</v>
      </c>
      <c r="AX20">
        <v>0.98819642588977297</v>
      </c>
      <c r="AY20" s="11">
        <v>7.3323655898685795E-4</v>
      </c>
      <c r="AZ20">
        <v>0.953341342543925</v>
      </c>
      <c r="BA20">
        <v>2.5316907942183001E-3</v>
      </c>
      <c r="BB20">
        <v>0.98615407718876702</v>
      </c>
      <c r="BC20" s="11">
        <v>5.4477720820595701E-4</v>
      </c>
      <c r="BE20">
        <v>0.76659999999999995</v>
      </c>
      <c r="BF20">
        <v>0.86670000000000003</v>
      </c>
      <c r="BG20">
        <v>0.4032</v>
      </c>
    </row>
    <row r="21" spans="1:59" x14ac:dyDescent="0.25">
      <c r="A21" s="141" t="s">
        <v>23</v>
      </c>
      <c r="B21" s="141">
        <v>88.212236825822302</v>
      </c>
      <c r="C21" s="142">
        <v>76.835164835164804</v>
      </c>
      <c r="D21" s="141">
        <v>44.189725904254402</v>
      </c>
      <c r="E21" s="141">
        <v>77.005517405628495</v>
      </c>
      <c r="F21" s="141">
        <v>61.758241758241702</v>
      </c>
      <c r="G21" s="141">
        <v>62.216477032602398</v>
      </c>
      <c r="H21" s="141">
        <v>75.082154006364902</v>
      </c>
      <c r="I21" s="141">
        <v>57.197802197802197</v>
      </c>
      <c r="J21" s="141">
        <v>68.260966514974896</v>
      </c>
      <c r="K21" s="141"/>
      <c r="L21" s="141">
        <v>85.436710944449999</v>
      </c>
      <c r="M21" s="142">
        <v>69.758241758241695</v>
      </c>
      <c r="N21" s="141">
        <v>7.23756132072167</v>
      </c>
      <c r="O21" s="141">
        <v>85.183897954847396</v>
      </c>
      <c r="P21" s="141">
        <v>68.439560439560395</v>
      </c>
      <c r="Q21" s="141">
        <v>10.098264924196901</v>
      </c>
      <c r="R21" s="141">
        <v>85.520744557895398</v>
      </c>
      <c r="S21" s="141">
        <v>69.923076923076906</v>
      </c>
      <c r="T21" s="141">
        <v>14.2308671176167</v>
      </c>
      <c r="V21" s="142">
        <v>66.42</v>
      </c>
      <c r="W21" s="141">
        <v>44.79</v>
      </c>
      <c r="X21" s="141">
        <v>63.49</v>
      </c>
      <c r="Y21" s="141">
        <v>48.42</v>
      </c>
      <c r="Z21" s="141">
        <v>61.46</v>
      </c>
      <c r="AA21" s="141">
        <v>51.47</v>
      </c>
      <c r="AF21">
        <v>17</v>
      </c>
      <c r="AG21" t="s">
        <v>23</v>
      </c>
      <c r="AH21">
        <v>88.212236825822302</v>
      </c>
      <c r="AI21">
        <v>1.48486861533625</v>
      </c>
      <c r="AJ21">
        <v>76.835164835164804</v>
      </c>
      <c r="AK21">
        <v>12.5046833395352</v>
      </c>
      <c r="AL21">
        <v>44.189725904254402</v>
      </c>
      <c r="AO21" t="s">
        <v>105</v>
      </c>
      <c r="AP21">
        <v>0.71984303147631301</v>
      </c>
      <c r="AQ21">
        <v>3.25286065211777E-2</v>
      </c>
      <c r="AR21">
        <v>0.61464754215139406</v>
      </c>
      <c r="AS21">
        <v>6.8894969173208101E-2</v>
      </c>
      <c r="AT21">
        <v>0.689267931178563</v>
      </c>
      <c r="AU21">
        <v>2.6132347080005301E-2</v>
      </c>
      <c r="BE21">
        <v>0.78649999999999998</v>
      </c>
      <c r="BF21">
        <v>0.87280000000000002</v>
      </c>
      <c r="BG21">
        <v>0.1268</v>
      </c>
    </row>
    <row r="22" spans="1:59" x14ac:dyDescent="0.25">
      <c r="A22" s="141" t="s">
        <v>22</v>
      </c>
      <c r="B22" s="141">
        <v>100</v>
      </c>
      <c r="C22" s="142">
        <v>75.925925925925895</v>
      </c>
      <c r="D22" s="141">
        <v>61.934156378600797</v>
      </c>
      <c r="E22" s="141">
        <v>91.769547325102806</v>
      </c>
      <c r="F22" s="141">
        <v>77.7777777777777</v>
      </c>
      <c r="G22" s="141">
        <v>70.082304526748899</v>
      </c>
      <c r="H22" s="141">
        <v>89.670781893004104</v>
      </c>
      <c r="I22" s="141">
        <v>79.259259259259196</v>
      </c>
      <c r="J22" s="141">
        <v>79.588477366255105</v>
      </c>
      <c r="K22" s="141"/>
      <c r="L22" s="141">
        <v>89.917695473251001</v>
      </c>
      <c r="M22" s="142">
        <v>71.851851851851805</v>
      </c>
      <c r="N22" s="141">
        <v>34.814814814814802</v>
      </c>
      <c r="O22" s="141">
        <v>89.917695473251001</v>
      </c>
      <c r="P22" s="141">
        <v>71.851851851851805</v>
      </c>
      <c r="Q22" s="141">
        <v>35.226337448559597</v>
      </c>
      <c r="R22" s="141">
        <v>89.917695473251001</v>
      </c>
      <c r="S22" s="141">
        <v>71.851851851851805</v>
      </c>
      <c r="T22" s="141">
        <v>35.226337448559597</v>
      </c>
      <c r="V22" s="142">
        <v>74.44</v>
      </c>
      <c r="W22" s="141">
        <v>50.99</v>
      </c>
      <c r="X22" s="141">
        <v>77.41</v>
      </c>
      <c r="Y22" s="141">
        <v>61.77</v>
      </c>
      <c r="Z22" s="141">
        <v>78.89</v>
      </c>
      <c r="AA22" s="141">
        <v>77.86</v>
      </c>
      <c r="AF22">
        <v>18</v>
      </c>
      <c r="AG22" t="s">
        <v>22</v>
      </c>
      <c r="AH22">
        <v>100</v>
      </c>
      <c r="AI22">
        <v>0</v>
      </c>
      <c r="AJ22">
        <v>75.925925925925895</v>
      </c>
      <c r="AK22">
        <v>9.5509607097982396</v>
      </c>
      <c r="AL22">
        <v>61.934156378600797</v>
      </c>
      <c r="AO22" t="s">
        <v>106</v>
      </c>
      <c r="AP22">
        <v>0.905414413495221</v>
      </c>
      <c r="AQ22">
        <v>5.3043153427317696E-3</v>
      </c>
      <c r="AR22">
        <v>0.81535217494813395</v>
      </c>
      <c r="AS22">
        <v>1.74566956520174E-2</v>
      </c>
      <c r="AT22">
        <v>0.900042512668775</v>
      </c>
      <c r="AU22">
        <v>4.7914139801769097E-3</v>
      </c>
      <c r="AX22" t="s">
        <v>223</v>
      </c>
      <c r="AZ22" t="s">
        <v>224</v>
      </c>
      <c r="BB22" t="s">
        <v>225</v>
      </c>
      <c r="BE22">
        <v>0.80510000000000004</v>
      </c>
      <c r="BF22">
        <v>0.9032</v>
      </c>
      <c r="BG22">
        <v>8.5900000000000004E-2</v>
      </c>
    </row>
    <row r="23" spans="1:59" x14ac:dyDescent="0.25">
      <c r="A23" t="s">
        <v>21</v>
      </c>
      <c r="B23">
        <v>100</v>
      </c>
      <c r="C23" s="142">
        <v>80.7083333333333</v>
      </c>
      <c r="D23">
        <v>64.158787255909502</v>
      </c>
      <c r="E23">
        <v>97.566289825282595</v>
      </c>
      <c r="F23">
        <v>82.625</v>
      </c>
      <c r="G23">
        <v>65.805241521068794</v>
      </c>
      <c r="H23">
        <v>97.351490236382304</v>
      </c>
      <c r="I23">
        <v>83.875</v>
      </c>
      <c r="J23">
        <v>68.024152106885893</v>
      </c>
      <c r="L23">
        <v>90.750256937307299</v>
      </c>
      <c r="M23" s="142">
        <v>76.7916666666666</v>
      </c>
      <c r="N23">
        <v>50.754881808838597</v>
      </c>
      <c r="O23">
        <v>90.750256937307299</v>
      </c>
      <c r="P23">
        <v>76.7916666666666</v>
      </c>
      <c r="Q23">
        <v>50.754881808838597</v>
      </c>
      <c r="R23">
        <v>90.750256937307299</v>
      </c>
      <c r="S23">
        <v>76.7916666666666</v>
      </c>
      <c r="T23">
        <v>51.326310380267202</v>
      </c>
      <c r="V23" s="142"/>
      <c r="AF23">
        <v>19</v>
      </c>
      <c r="AG23" t="s">
        <v>21</v>
      </c>
      <c r="AH23">
        <v>100</v>
      </c>
      <c r="AI23">
        <v>0</v>
      </c>
      <c r="AJ23">
        <v>80.7083333333333</v>
      </c>
      <c r="AK23">
        <v>6.2806194404338402</v>
      </c>
      <c r="AL23">
        <v>64.158787255909502</v>
      </c>
      <c r="AO23" t="s">
        <v>107</v>
      </c>
      <c r="AP23">
        <v>0.92781253258262897</v>
      </c>
      <c r="AQ23">
        <v>1.00921019144639E-2</v>
      </c>
      <c r="AR23">
        <v>0.84186216244395795</v>
      </c>
      <c r="AS23">
        <v>2.36648204647356E-2</v>
      </c>
      <c r="AT23">
        <v>0.93502241684912901</v>
      </c>
      <c r="AU23">
        <v>7.1666219483251196E-3</v>
      </c>
      <c r="AW23" t="s">
        <v>44</v>
      </c>
      <c r="AX23" t="s">
        <v>43</v>
      </c>
      <c r="AY23" t="s">
        <v>41</v>
      </c>
      <c r="AZ23" t="s">
        <v>43</v>
      </c>
      <c r="BA23" t="s">
        <v>41</v>
      </c>
      <c r="BB23" t="s">
        <v>43</v>
      </c>
      <c r="BC23" t="s">
        <v>41</v>
      </c>
      <c r="BE23">
        <v>0.91110000000000002</v>
      </c>
      <c r="BF23">
        <v>0.95340000000000003</v>
      </c>
      <c r="BG23">
        <v>3.6400000000000002E-2</v>
      </c>
    </row>
    <row r="24" spans="1:59" x14ac:dyDescent="0.25">
      <c r="A24" t="s">
        <v>20</v>
      </c>
      <c r="B24">
        <v>99.5656740957252</v>
      </c>
      <c r="C24" s="142">
        <v>91.680761099365697</v>
      </c>
      <c r="D24">
        <v>77.598452424447999</v>
      </c>
      <c r="E24">
        <v>96.474894305548304</v>
      </c>
      <c r="F24">
        <v>92.383720930232499</v>
      </c>
      <c r="G24">
        <v>84.929667519181507</v>
      </c>
      <c r="H24">
        <v>95.759368964977199</v>
      </c>
      <c r="I24">
        <v>92.161733615221905</v>
      </c>
      <c r="J24">
        <v>90.293204238217001</v>
      </c>
      <c r="L24">
        <v>98.007398611618498</v>
      </c>
      <c r="M24" s="142">
        <v>93.076109936574994</v>
      </c>
      <c r="N24">
        <v>29.424421942690099</v>
      </c>
      <c r="O24">
        <v>97.522117542669207</v>
      </c>
      <c r="P24">
        <v>93.530655391120504</v>
      </c>
      <c r="Q24">
        <v>29.424421942690099</v>
      </c>
      <c r="R24">
        <v>97.522117542669207</v>
      </c>
      <c r="S24">
        <v>93.530655391120504</v>
      </c>
      <c r="T24">
        <v>30.011156636567598</v>
      </c>
      <c r="V24" s="142"/>
      <c r="AF24">
        <v>20</v>
      </c>
      <c r="AG24" t="s">
        <v>20</v>
      </c>
      <c r="AH24">
        <v>99.5656740957252</v>
      </c>
      <c r="AI24">
        <v>0.16365170074806501</v>
      </c>
      <c r="AJ24">
        <v>91.680761099365697</v>
      </c>
      <c r="AK24">
        <v>5.3605754928115097</v>
      </c>
      <c r="AL24">
        <v>77.598452424447999</v>
      </c>
      <c r="AO24" t="s">
        <v>108</v>
      </c>
      <c r="AP24">
        <v>0.9743897960522</v>
      </c>
      <c r="AQ24">
        <v>4.4454339024020901E-3</v>
      </c>
      <c r="AR24">
        <v>0.93725359039936995</v>
      </c>
      <c r="AS24">
        <v>1.36357107957645E-2</v>
      </c>
      <c r="AT24">
        <v>0.97054954423240802</v>
      </c>
      <c r="AU24">
        <v>4.6182938534930097E-3</v>
      </c>
      <c r="AW24" t="s">
        <v>58</v>
      </c>
      <c r="AX24">
        <v>0.20340804279653199</v>
      </c>
      <c r="AY24">
        <v>2.4092680047011299E-2</v>
      </c>
      <c r="AZ24">
        <v>0.23894691938756599</v>
      </c>
      <c r="BA24">
        <v>1.6949743331747799E-2</v>
      </c>
      <c r="BB24">
        <v>0.210606899096107</v>
      </c>
      <c r="BC24">
        <v>1.33732185654228E-2</v>
      </c>
      <c r="BE24">
        <v>0.92390000000000005</v>
      </c>
      <c r="BF24">
        <v>0.95369999999999999</v>
      </c>
      <c r="BG24">
        <v>6.4199999999999993E-2</v>
      </c>
    </row>
    <row r="25" spans="1:59" x14ac:dyDescent="0.25">
      <c r="A25" t="s">
        <v>19</v>
      </c>
      <c r="B25">
        <v>100</v>
      </c>
      <c r="C25" s="142">
        <v>95.3333333333333</v>
      </c>
      <c r="D25">
        <v>89.037037037036995</v>
      </c>
      <c r="E25">
        <v>98.518518518518505</v>
      </c>
      <c r="F25">
        <v>94.6666666666666</v>
      </c>
      <c r="G25">
        <v>90.370370370370296</v>
      </c>
      <c r="H25">
        <v>96.962962962962905</v>
      </c>
      <c r="I25">
        <v>93.3333333333333</v>
      </c>
      <c r="J25">
        <v>91.481481481481495</v>
      </c>
      <c r="L25">
        <v>97.851851851851805</v>
      </c>
      <c r="M25" s="142">
        <v>91.3333333333333</v>
      </c>
      <c r="N25">
        <v>72.814814814814795</v>
      </c>
      <c r="O25">
        <v>97.851851851851805</v>
      </c>
      <c r="P25">
        <v>92</v>
      </c>
      <c r="Q25">
        <v>75.5555555555555</v>
      </c>
      <c r="R25">
        <v>97.703703703703695</v>
      </c>
      <c r="S25">
        <v>90</v>
      </c>
      <c r="T25">
        <v>72.592592592592496</v>
      </c>
      <c r="V25" s="142"/>
      <c r="AF25">
        <v>21</v>
      </c>
      <c r="AG25" t="s">
        <v>19</v>
      </c>
      <c r="AH25">
        <v>100</v>
      </c>
      <c r="AI25">
        <v>0</v>
      </c>
      <c r="AJ25">
        <v>95.3333333333333</v>
      </c>
      <c r="AK25">
        <v>4.2687494916218904</v>
      </c>
      <c r="AL25">
        <v>89.037037037036995</v>
      </c>
      <c r="AO25" t="s">
        <v>109</v>
      </c>
      <c r="AP25">
        <v>0.96716417910447705</v>
      </c>
      <c r="AQ25">
        <v>8.3100960639253992E-3</v>
      </c>
      <c r="AR25">
        <v>0.96044776119402897</v>
      </c>
      <c r="AS25">
        <v>8.8614493186850093E-3</v>
      </c>
      <c r="AT25">
        <v>0.96194029850746199</v>
      </c>
      <c r="AU25">
        <v>6.1989730320284302E-3</v>
      </c>
      <c r="AW25" t="s">
        <v>60</v>
      </c>
      <c r="AX25">
        <v>0.89489603024574604</v>
      </c>
      <c r="AY25">
        <v>1.1504819701098601E-2</v>
      </c>
      <c r="AZ25">
        <v>0.82646502835538704</v>
      </c>
      <c r="BA25">
        <v>1.0552200935313999E-2</v>
      </c>
      <c r="BB25">
        <v>0.89754253308128495</v>
      </c>
      <c r="BC25">
        <v>1.0172872625386501E-2</v>
      </c>
      <c r="BE25">
        <v>0.8347</v>
      </c>
      <c r="BF25">
        <v>0.97130000000000005</v>
      </c>
      <c r="BG25">
        <v>0.65500000000000003</v>
      </c>
    </row>
    <row r="26" spans="1:59" x14ac:dyDescent="0.25">
      <c r="A26" s="141" t="s">
        <v>18</v>
      </c>
      <c r="B26" s="141">
        <v>79.400000000000006</v>
      </c>
      <c r="C26" s="142">
        <v>73</v>
      </c>
      <c r="D26" s="141">
        <v>16.599999999999898</v>
      </c>
      <c r="E26" s="141">
        <v>71.644444444444403</v>
      </c>
      <c r="F26" s="141">
        <v>65.8</v>
      </c>
      <c r="G26" s="141">
        <v>59.977777777777703</v>
      </c>
      <c r="H26" s="141">
        <v>72.733333333333306</v>
      </c>
      <c r="I26" s="141">
        <v>70.8</v>
      </c>
      <c r="J26" s="141">
        <v>80.822222222222194</v>
      </c>
      <c r="K26" s="141"/>
      <c r="L26" s="141">
        <v>58.177777777777699</v>
      </c>
      <c r="M26" s="142">
        <v>48.8</v>
      </c>
      <c r="N26" s="141">
        <v>7.4444444444444402</v>
      </c>
      <c r="O26" s="141">
        <v>71.8888888888888</v>
      </c>
      <c r="P26" s="141">
        <v>65</v>
      </c>
      <c r="Q26" s="141">
        <v>5.6888888888888802</v>
      </c>
      <c r="R26" s="141">
        <v>71.8888888888888</v>
      </c>
      <c r="S26" s="141">
        <v>65</v>
      </c>
      <c r="T26" s="141">
        <v>5.7111111111111104</v>
      </c>
      <c r="V26" s="142">
        <v>72.37</v>
      </c>
      <c r="W26" s="141">
        <v>16.53</v>
      </c>
      <c r="X26" s="141">
        <v>67.27</v>
      </c>
      <c r="Y26" s="141">
        <v>57.76</v>
      </c>
      <c r="Z26" s="141">
        <v>74.3</v>
      </c>
      <c r="AA26" s="141">
        <v>92.53</v>
      </c>
      <c r="AF26">
        <v>22</v>
      </c>
      <c r="AG26" t="s">
        <v>18</v>
      </c>
      <c r="AH26">
        <v>79.400000000000006</v>
      </c>
      <c r="AI26">
        <v>0.49740065079109702</v>
      </c>
      <c r="AJ26">
        <v>73</v>
      </c>
      <c r="AK26">
        <v>5.7445626465380197</v>
      </c>
      <c r="AL26">
        <v>16.599999999999898</v>
      </c>
      <c r="AO26" t="s">
        <v>110</v>
      </c>
      <c r="AP26">
        <v>0.42004454342984399</v>
      </c>
      <c r="AQ26">
        <v>1.76832367405605E-2</v>
      </c>
      <c r="AR26">
        <v>0.59554565701559004</v>
      </c>
      <c r="AS26">
        <v>3.4934659783859602E-2</v>
      </c>
      <c r="AT26">
        <v>0.426503340757238</v>
      </c>
      <c r="AU26">
        <v>3.5091205471244301E-2</v>
      </c>
      <c r="AW26" t="s">
        <v>57</v>
      </c>
      <c r="AX26">
        <v>0.96735474458311099</v>
      </c>
      <c r="AY26">
        <v>8.0934282086931892E-3</v>
      </c>
      <c r="AZ26">
        <v>0.89328680428224905</v>
      </c>
      <c r="BA26">
        <v>1.4364215107556999E-2</v>
      </c>
      <c r="BB26">
        <v>0.96452554168884597</v>
      </c>
      <c r="BC26">
        <v>6.7723631923136103E-3</v>
      </c>
      <c r="BE26">
        <v>0.80410000000000004</v>
      </c>
      <c r="BF26">
        <v>0.9153</v>
      </c>
      <c r="BG26">
        <v>9.3799999999999994E-2</v>
      </c>
    </row>
    <row r="27" spans="1:59" x14ac:dyDescent="0.25">
      <c r="A27" s="32" t="s">
        <v>17</v>
      </c>
      <c r="B27">
        <v>100</v>
      </c>
      <c r="C27" s="142">
        <v>29.4201680672268</v>
      </c>
      <c r="D27">
        <v>62.535415958147603</v>
      </c>
      <c r="E27">
        <v>92.252448085006804</v>
      </c>
      <c r="F27">
        <v>25.277310924369701</v>
      </c>
      <c r="G27">
        <v>67.130632779967399</v>
      </c>
      <c r="H27">
        <v>89.916391183038996</v>
      </c>
      <c r="I27">
        <v>29.2464985994397</v>
      </c>
      <c r="J27">
        <v>72.784169321560697</v>
      </c>
      <c r="L27">
        <v>95.645651099378796</v>
      </c>
      <c r="M27" s="142">
        <v>59.532212885154003</v>
      </c>
      <c r="N27">
        <v>27.406991615988801</v>
      </c>
      <c r="O27">
        <v>95.7202779650504</v>
      </c>
      <c r="P27">
        <v>57.484593837535002</v>
      </c>
      <c r="Q27">
        <v>29.953843821128501</v>
      </c>
      <c r="R27">
        <v>95.794904830722103</v>
      </c>
      <c r="S27">
        <v>59.532212885154003</v>
      </c>
      <c r="T27">
        <v>28.377140869720101</v>
      </c>
      <c r="V27" s="142"/>
      <c r="AF27">
        <v>23</v>
      </c>
      <c r="AG27" t="s">
        <v>17</v>
      </c>
      <c r="AH27">
        <v>100</v>
      </c>
      <c r="AI27">
        <v>0</v>
      </c>
      <c r="AJ27">
        <v>29.4201680672268</v>
      </c>
      <c r="AK27">
        <v>15.5273868328681</v>
      </c>
      <c r="AL27">
        <v>62.535415958147603</v>
      </c>
      <c r="AO27" t="s">
        <v>221</v>
      </c>
      <c r="AP27">
        <v>0.93640061692693199</v>
      </c>
      <c r="AQ27">
        <v>1.5457289920839E-2</v>
      </c>
      <c r="AR27">
        <v>0.81842560947824095</v>
      </c>
      <c r="AS27">
        <v>2.76666146534792E-2</v>
      </c>
      <c r="AT27">
        <v>0.92507685297158904</v>
      </c>
      <c r="AU27">
        <v>1.00918440406319E-2</v>
      </c>
      <c r="AW27" t="s">
        <v>57</v>
      </c>
      <c r="AX27">
        <v>0.96735474458311099</v>
      </c>
      <c r="AY27">
        <v>8.0934282086931892E-3</v>
      </c>
      <c r="AZ27">
        <v>0.89328680428224905</v>
      </c>
      <c r="BA27">
        <v>1.4364215107556999E-2</v>
      </c>
      <c r="BB27">
        <v>0.96452554168884597</v>
      </c>
      <c r="BC27">
        <v>6.7723631923136103E-3</v>
      </c>
      <c r="BE27">
        <v>0.84740000000000004</v>
      </c>
      <c r="BF27">
        <v>0.91700000000000004</v>
      </c>
      <c r="BG27">
        <v>0.215</v>
      </c>
    </row>
    <row r="28" spans="1:59" x14ac:dyDescent="0.25">
      <c r="A28" t="s">
        <v>16</v>
      </c>
      <c r="B28">
        <v>93.721807428816106</v>
      </c>
      <c r="C28" s="142">
        <v>76.898625429553206</v>
      </c>
      <c r="D28">
        <v>51.659240526653797</v>
      </c>
      <c r="E28">
        <v>87.408999678869606</v>
      </c>
      <c r="F28">
        <v>78.878865979381402</v>
      </c>
      <c r="G28">
        <v>62.527510169128597</v>
      </c>
      <c r="H28">
        <v>86.784655320059898</v>
      </c>
      <c r="I28">
        <v>79.398625429553206</v>
      </c>
      <c r="J28">
        <v>74.551862556197804</v>
      </c>
      <c r="L28">
        <v>84.286662384928206</v>
      </c>
      <c r="M28" s="142">
        <v>70.764604810996502</v>
      </c>
      <c r="N28">
        <v>13.8283959537572</v>
      </c>
      <c r="O28">
        <v>84.934235174480804</v>
      </c>
      <c r="P28">
        <v>72.117697594501706</v>
      </c>
      <c r="Q28">
        <v>16.186938021836799</v>
      </c>
      <c r="R28">
        <v>84.425417469492601</v>
      </c>
      <c r="S28">
        <v>70.659364261168307</v>
      </c>
      <c r="T28">
        <v>13.8978136373367</v>
      </c>
      <c r="V28" s="142"/>
      <c r="AF28">
        <v>24</v>
      </c>
      <c r="AG28" t="s">
        <v>16</v>
      </c>
      <c r="AH28">
        <v>93.721807428816106</v>
      </c>
      <c r="AI28">
        <v>0.30189300493219701</v>
      </c>
      <c r="AJ28">
        <v>76.898625429553206</v>
      </c>
      <c r="AK28">
        <v>4.1107843452108002</v>
      </c>
      <c r="AL28">
        <v>51.659240526653797</v>
      </c>
      <c r="AO28" t="s">
        <v>112</v>
      </c>
      <c r="AP28">
        <v>0.88876040727865702</v>
      </c>
      <c r="AQ28">
        <v>4.2473655082505496E-3</v>
      </c>
      <c r="AR28">
        <v>0.79257019548517205</v>
      </c>
      <c r="AS28">
        <v>1.7013936260883399E-2</v>
      </c>
      <c r="AT28">
        <v>0.88690909188446798</v>
      </c>
      <c r="AU28">
        <v>5.4863678470224901E-3</v>
      </c>
      <c r="AW28" t="s">
        <v>57</v>
      </c>
      <c r="AX28">
        <v>0.96735474458311099</v>
      </c>
      <c r="AY28">
        <v>8.0934282086931892E-3</v>
      </c>
      <c r="AZ28">
        <v>0.89328680428224905</v>
      </c>
      <c r="BA28">
        <v>1.4364215107556999E-2</v>
      </c>
      <c r="BB28">
        <v>0.96452554168884597</v>
      </c>
      <c r="BC28">
        <v>6.7723631923136103E-3</v>
      </c>
      <c r="BE28">
        <v>0.66449999999999998</v>
      </c>
      <c r="BF28">
        <v>0.87549999999999994</v>
      </c>
      <c r="BG28">
        <v>0.13020000000000001</v>
      </c>
    </row>
    <row r="29" spans="1:59" x14ac:dyDescent="0.25">
      <c r="A29" t="s">
        <v>15</v>
      </c>
      <c r="B29">
        <v>100</v>
      </c>
      <c r="C29" s="142">
        <v>69.9688438856125</v>
      </c>
      <c r="D29">
        <v>63.349773878740002</v>
      </c>
      <c r="E29">
        <v>87.792170098182496</v>
      </c>
      <c r="F29">
        <v>71.436241237342799</v>
      </c>
      <c r="G29">
        <v>77.148390756801604</v>
      </c>
      <c r="H29">
        <v>85.988897612277299</v>
      </c>
      <c r="I29">
        <v>70.3410481807054</v>
      </c>
      <c r="J29">
        <v>80.265041197158595</v>
      </c>
      <c r="L29">
        <v>92.309436824409104</v>
      </c>
      <c r="M29" s="142">
        <v>47.339212195393301</v>
      </c>
      <c r="N29">
        <v>37.176931192061303</v>
      </c>
      <c r="O29">
        <v>91.975955218882902</v>
      </c>
      <c r="P29">
        <v>47.339212195393301</v>
      </c>
      <c r="Q29">
        <v>2.1087433598698602</v>
      </c>
      <c r="R29">
        <v>91.975955218882902</v>
      </c>
      <c r="S29">
        <v>47.339212195393301</v>
      </c>
      <c r="T29">
        <v>2.1087433598698602</v>
      </c>
      <c r="V29" s="142"/>
      <c r="AF29">
        <v>25</v>
      </c>
      <c r="AG29" t="s">
        <v>15</v>
      </c>
      <c r="AH29">
        <v>100</v>
      </c>
      <c r="AI29">
        <v>0</v>
      </c>
      <c r="AJ29">
        <v>69.9688438856125</v>
      </c>
      <c r="AK29">
        <v>4.9586178706833097</v>
      </c>
      <c r="AL29">
        <v>63.349773878740002</v>
      </c>
      <c r="AO29" t="s">
        <v>113</v>
      </c>
      <c r="AP29">
        <v>0.957715675443086</v>
      </c>
      <c r="AQ29">
        <v>9.7768827376568408E-3</v>
      </c>
      <c r="AR29">
        <v>0.78982712431996904</v>
      </c>
      <c r="AS29">
        <v>2.0065357309782299E-2</v>
      </c>
      <c r="AT29">
        <v>0.89400491682034899</v>
      </c>
      <c r="AU29">
        <v>7.2276443338283201E-3</v>
      </c>
      <c r="AW29" t="s">
        <v>61</v>
      </c>
      <c r="AX29">
        <v>0.96356684144618299</v>
      </c>
      <c r="AY29">
        <v>6.8673088083550504E-3</v>
      </c>
      <c r="AZ29">
        <v>0.930242213606016</v>
      </c>
      <c r="BA29">
        <v>1.72976327235333E-2</v>
      </c>
      <c r="BB29">
        <v>0.96448292718859396</v>
      </c>
      <c r="BC29">
        <v>5.4957190204219103E-3</v>
      </c>
      <c r="BE29">
        <v>0.69040000000000001</v>
      </c>
      <c r="BF29">
        <v>0.80500000000000005</v>
      </c>
      <c r="BG29">
        <v>0.1019</v>
      </c>
    </row>
    <row r="30" spans="1:59" x14ac:dyDescent="0.25">
      <c r="A30" s="141" t="s">
        <v>14</v>
      </c>
      <c r="B30" s="141">
        <v>100</v>
      </c>
      <c r="C30" s="142">
        <v>82.2222222222222</v>
      </c>
      <c r="D30" s="141">
        <v>61.9444444444444</v>
      </c>
      <c r="E30" s="141">
        <v>80.709876543209802</v>
      </c>
      <c r="F30" s="141">
        <v>63.3333333333333</v>
      </c>
      <c r="G30" s="141">
        <v>70.8333333333333</v>
      </c>
      <c r="H30" s="141">
        <v>78.518518518518505</v>
      </c>
      <c r="I30" s="141">
        <v>61.6666666666666</v>
      </c>
      <c r="J30" s="141">
        <v>72.654320987654302</v>
      </c>
      <c r="K30" s="141"/>
      <c r="L30" s="141">
        <v>81.604938271604894</v>
      </c>
      <c r="M30" s="142">
        <v>71.1111111111111</v>
      </c>
      <c r="N30" s="141">
        <v>64.691358024691297</v>
      </c>
      <c r="O30" s="141">
        <v>81.604938271604894</v>
      </c>
      <c r="P30" s="141">
        <v>71.1111111111111</v>
      </c>
      <c r="Q30" s="141">
        <v>64.4444444444444</v>
      </c>
      <c r="R30" s="141">
        <v>81.604938271604894</v>
      </c>
      <c r="S30" s="141">
        <v>71.1111111111111</v>
      </c>
      <c r="T30" s="141">
        <v>64.691358024691297</v>
      </c>
      <c r="V30" s="142">
        <v>78.11</v>
      </c>
      <c r="W30" s="141">
        <v>62.28</v>
      </c>
      <c r="X30" s="141">
        <v>60.56</v>
      </c>
      <c r="Y30" s="141">
        <v>70.73</v>
      </c>
      <c r="Z30" s="141">
        <v>59.22</v>
      </c>
      <c r="AA30" s="141">
        <v>72.58</v>
      </c>
      <c r="AF30">
        <v>26</v>
      </c>
      <c r="AG30" t="s">
        <v>14</v>
      </c>
      <c r="AH30">
        <v>100</v>
      </c>
      <c r="AI30">
        <v>0</v>
      </c>
      <c r="AJ30">
        <v>82.2222222222222</v>
      </c>
      <c r="AK30">
        <v>5.44331053951817</v>
      </c>
      <c r="AL30">
        <v>61.9444444444444</v>
      </c>
      <c r="AO30" t="s">
        <v>114</v>
      </c>
      <c r="AP30">
        <v>0.93715170278637705</v>
      </c>
      <c r="AQ30">
        <v>5.7170852361050802E-3</v>
      </c>
      <c r="AR30">
        <v>0.83900928792569596</v>
      </c>
      <c r="AS30">
        <v>5.8741999879288603E-3</v>
      </c>
      <c r="AT30">
        <v>0.92972136222910196</v>
      </c>
      <c r="AU30">
        <v>6.3524100707997603E-3</v>
      </c>
      <c r="AW30" t="s">
        <v>66</v>
      </c>
      <c r="AX30">
        <v>0.98634326147330897</v>
      </c>
      <c r="AY30">
        <v>3.6346206997262299E-3</v>
      </c>
      <c r="AZ30">
        <v>0.97477767203668997</v>
      </c>
      <c r="BA30">
        <v>4.0045546215056902E-3</v>
      </c>
      <c r="BB30">
        <v>0.99244120309698003</v>
      </c>
      <c r="BC30">
        <v>2.9967247968328702E-3</v>
      </c>
      <c r="BE30">
        <v>0.89510000000000001</v>
      </c>
      <c r="BF30">
        <v>0.96519999999999995</v>
      </c>
      <c r="BG30">
        <v>1.66E-2</v>
      </c>
    </row>
    <row r="31" spans="1:59" x14ac:dyDescent="0.25">
      <c r="A31" t="s">
        <v>13</v>
      </c>
      <c r="B31">
        <v>100</v>
      </c>
      <c r="C31" s="142">
        <v>96.7316017316017</v>
      </c>
      <c r="D31">
        <v>91.214945782810702</v>
      </c>
      <c r="E31">
        <v>100</v>
      </c>
      <c r="F31">
        <v>95.324675324675297</v>
      </c>
      <c r="G31">
        <v>90.852785641792593</v>
      </c>
      <c r="H31">
        <v>99.844559585492206</v>
      </c>
      <c r="I31">
        <v>95.324675324675297</v>
      </c>
      <c r="J31">
        <v>90.956412584797803</v>
      </c>
      <c r="L31">
        <v>93.798942364189898</v>
      </c>
      <c r="M31" s="142">
        <v>89.329004329004306</v>
      </c>
      <c r="N31">
        <v>79.277015116713798</v>
      </c>
      <c r="O31">
        <v>94.006196250200304</v>
      </c>
      <c r="P31">
        <v>89.329004329004306</v>
      </c>
      <c r="Q31">
        <v>82.437636878371805</v>
      </c>
      <c r="R31">
        <v>93.850755835692496</v>
      </c>
      <c r="S31">
        <v>89.329004329004306</v>
      </c>
      <c r="T31">
        <v>82.852144650392603</v>
      </c>
      <c r="V31" s="142"/>
      <c r="AF31">
        <v>27</v>
      </c>
      <c r="AG31" t="s">
        <v>13</v>
      </c>
      <c r="AH31">
        <v>100</v>
      </c>
      <c r="AI31">
        <v>0</v>
      </c>
      <c r="AJ31">
        <v>96.7316017316017</v>
      </c>
      <c r="AK31">
        <v>3.02015927451516</v>
      </c>
      <c r="AL31">
        <v>91.214945782810702</v>
      </c>
      <c r="AO31" t="s">
        <v>115</v>
      </c>
      <c r="AP31">
        <v>0.99325075561312504</v>
      </c>
      <c r="AQ31">
        <v>2.36558023958252E-3</v>
      </c>
      <c r="AR31">
        <v>0.92729922279792698</v>
      </c>
      <c r="AS31">
        <v>1.52653374169507E-2</v>
      </c>
      <c r="AT31">
        <v>0.99272992227979195</v>
      </c>
      <c r="AU31">
        <v>2.5361901425429E-3</v>
      </c>
      <c r="AW31" t="s">
        <v>69</v>
      </c>
      <c r="AX31">
        <v>0.87893595822167203</v>
      </c>
      <c r="AY31">
        <v>1.09514402605828E-2</v>
      </c>
      <c r="AZ31">
        <v>0.84834398405826905</v>
      </c>
      <c r="BA31">
        <v>1.9795060749071398E-2</v>
      </c>
      <c r="BB31">
        <v>0.89469387755102003</v>
      </c>
      <c r="BC31">
        <v>1.02258158569755E-2</v>
      </c>
      <c r="BE31">
        <v>0.73509999999999998</v>
      </c>
      <c r="BF31">
        <v>0.86509999999999998</v>
      </c>
      <c r="BG31">
        <v>0.12759999999999999</v>
      </c>
    </row>
    <row r="32" spans="1:59" x14ac:dyDescent="0.25">
      <c r="A32" s="141" t="s">
        <v>12</v>
      </c>
      <c r="B32" s="141">
        <v>100</v>
      </c>
      <c r="C32" s="142">
        <v>71.362716231137199</v>
      </c>
      <c r="D32" s="141">
        <v>53.646660524919298</v>
      </c>
      <c r="E32" s="141">
        <v>97.627463381983503</v>
      </c>
      <c r="F32" s="141">
        <v>70.450076239549901</v>
      </c>
      <c r="G32" s="141">
        <v>55.367903635911901</v>
      </c>
      <c r="H32" s="141">
        <v>97.164512690661198</v>
      </c>
      <c r="I32" s="141">
        <v>71.362628599470696</v>
      </c>
      <c r="J32" s="141">
        <v>57.812652823851998</v>
      </c>
      <c r="K32" s="141"/>
      <c r="L32" s="141">
        <v>87.818708433942902</v>
      </c>
      <c r="M32" s="142">
        <v>68.626855600539798</v>
      </c>
      <c r="N32" s="141">
        <v>44.806009892504797</v>
      </c>
      <c r="O32" s="141">
        <v>87.818708433942902</v>
      </c>
      <c r="P32" s="141">
        <v>68.626855600539798</v>
      </c>
      <c r="Q32" s="141">
        <v>44.806009892504797</v>
      </c>
      <c r="R32" s="141">
        <v>87.818708433942902</v>
      </c>
      <c r="S32" s="141">
        <v>68.626855600539798</v>
      </c>
      <c r="T32" s="141">
        <v>44.806009892504797</v>
      </c>
      <c r="V32" s="142">
        <v>63.4</v>
      </c>
      <c r="W32" s="141">
        <v>53.78</v>
      </c>
      <c r="X32" s="141">
        <v>63.27</v>
      </c>
      <c r="Y32" s="141">
        <v>52.82</v>
      </c>
      <c r="Z32" s="141">
        <v>63.27</v>
      </c>
      <c r="AA32" s="141">
        <v>53.27</v>
      </c>
      <c r="AF32">
        <v>28</v>
      </c>
      <c r="AG32" t="s">
        <v>12</v>
      </c>
      <c r="AH32">
        <v>100</v>
      </c>
      <c r="AI32">
        <v>0</v>
      </c>
      <c r="AJ32">
        <v>71.362716231137199</v>
      </c>
      <c r="AK32">
        <v>3.1650202115484798</v>
      </c>
      <c r="AL32">
        <v>53.646660524919298</v>
      </c>
      <c r="AO32" t="s">
        <v>116</v>
      </c>
      <c r="AP32">
        <v>0.89582935816752995</v>
      </c>
      <c r="AQ32">
        <v>5.9151945644568297E-3</v>
      </c>
      <c r="AR32">
        <v>0.80715988463122801</v>
      </c>
      <c r="AS32">
        <v>1.1531801496526699E-2</v>
      </c>
      <c r="AT32">
        <v>0.89553866354248302</v>
      </c>
      <c r="AU32">
        <v>3.71406475061581E-3</v>
      </c>
      <c r="AW32" t="s">
        <v>149</v>
      </c>
      <c r="AX32">
        <v>0.85453315290933696</v>
      </c>
      <c r="AY32">
        <v>5.6201785270081602E-3</v>
      </c>
      <c r="AZ32">
        <v>0.84479025710419398</v>
      </c>
      <c r="BA32">
        <v>1.16569994881092E-2</v>
      </c>
      <c r="BB32">
        <v>0.70635994587280104</v>
      </c>
      <c r="BC32">
        <v>1.03763407375809E-2</v>
      </c>
      <c r="BE32">
        <v>0.71360000000000001</v>
      </c>
      <c r="BF32">
        <v>0.85699999999999998</v>
      </c>
      <c r="BG32">
        <v>0.13519999999999999</v>
      </c>
    </row>
    <row r="33" spans="1:59" x14ac:dyDescent="0.25">
      <c r="A33" t="s">
        <v>11</v>
      </c>
      <c r="B33">
        <v>100</v>
      </c>
      <c r="C33" s="142">
        <v>68.825161887141505</v>
      </c>
      <c r="D33">
        <v>45.550278035217801</v>
      </c>
      <c r="E33">
        <v>97.306649675625494</v>
      </c>
      <c r="F33">
        <v>67.960222016651201</v>
      </c>
      <c r="G33">
        <v>49.855653382761801</v>
      </c>
      <c r="H33">
        <v>96.849687210379898</v>
      </c>
      <c r="I33">
        <v>69.472710453283995</v>
      </c>
      <c r="J33">
        <v>52.092215013901701</v>
      </c>
      <c r="L33">
        <v>88.046860518998997</v>
      </c>
      <c r="M33" s="142">
        <v>62.331174838112801</v>
      </c>
      <c r="N33">
        <v>37.157727062094501</v>
      </c>
      <c r="O33">
        <v>88.046860518998997</v>
      </c>
      <c r="P33">
        <v>62.331174838112801</v>
      </c>
      <c r="Q33">
        <v>37.157727062094501</v>
      </c>
      <c r="R33">
        <v>88.046860518998997</v>
      </c>
      <c r="S33">
        <v>62.331174838112801</v>
      </c>
      <c r="T33">
        <v>37.157727062094501</v>
      </c>
      <c r="V33" s="142"/>
      <c r="AF33">
        <v>29</v>
      </c>
      <c r="AG33" t="s">
        <v>11</v>
      </c>
      <c r="AH33">
        <v>100</v>
      </c>
      <c r="AI33">
        <v>0</v>
      </c>
      <c r="AJ33">
        <v>68.825161887141505</v>
      </c>
      <c r="AK33">
        <v>5.0055999092144203</v>
      </c>
      <c r="AL33">
        <v>45.550278035217801</v>
      </c>
      <c r="AO33" t="s">
        <v>117</v>
      </c>
      <c r="AP33">
        <v>0.89054944415342496</v>
      </c>
      <c r="AQ33">
        <v>5.1952753161780899E-3</v>
      </c>
      <c r="AR33">
        <v>0.76928292881671601</v>
      </c>
      <c r="AS33">
        <v>1.6254815056427199E-2</v>
      </c>
      <c r="AT33">
        <v>0.88404050986554905</v>
      </c>
      <c r="AU33">
        <v>3.6452348132867299E-3</v>
      </c>
      <c r="AW33" t="s">
        <v>63</v>
      </c>
      <c r="AX33">
        <v>0.90038487517902099</v>
      </c>
      <c r="AY33">
        <v>8.7389020729765308E-3</v>
      </c>
      <c r="AZ33">
        <v>0.88732087310555996</v>
      </c>
      <c r="BA33">
        <v>1.1987686300670699E-2</v>
      </c>
      <c r="BB33">
        <v>0.90863766900496501</v>
      </c>
      <c r="BC33">
        <v>7.1367416041625597E-3</v>
      </c>
      <c r="BE33">
        <v>0.69389999999999996</v>
      </c>
      <c r="BF33">
        <v>0.80720000000000003</v>
      </c>
      <c r="BG33">
        <v>3.8699999999999998E-2</v>
      </c>
    </row>
    <row r="34" spans="1:59" x14ac:dyDescent="0.25">
      <c r="A34" t="s">
        <v>10</v>
      </c>
      <c r="B34">
        <v>100</v>
      </c>
      <c r="C34" s="142">
        <v>87.547619047618994</v>
      </c>
      <c r="D34">
        <v>69.657242007054194</v>
      </c>
      <c r="E34">
        <v>87.447661850039793</v>
      </c>
      <c r="F34">
        <v>81.3333333333333</v>
      </c>
      <c r="G34">
        <v>79.646433041301606</v>
      </c>
      <c r="H34">
        <v>81.733985663897997</v>
      </c>
      <c r="I34">
        <v>75</v>
      </c>
      <c r="J34">
        <v>85.038684719535695</v>
      </c>
      <c r="L34">
        <v>81.038514051655397</v>
      </c>
      <c r="M34" s="142">
        <v>64.380952380952294</v>
      </c>
      <c r="N34">
        <v>57.210433496415902</v>
      </c>
      <c r="O34">
        <v>81.038514051655397</v>
      </c>
      <c r="P34">
        <v>64.380952380952294</v>
      </c>
      <c r="Q34">
        <v>56.6221982022983</v>
      </c>
      <c r="R34">
        <v>81.038514051655397</v>
      </c>
      <c r="S34">
        <v>64.380952380952294</v>
      </c>
      <c r="T34">
        <v>56.6221982022983</v>
      </c>
      <c r="V34" s="142"/>
      <c r="AF34">
        <v>30</v>
      </c>
      <c r="AG34" t="s">
        <v>10</v>
      </c>
      <c r="AH34">
        <v>100</v>
      </c>
      <c r="AI34">
        <v>0</v>
      </c>
      <c r="AJ34">
        <v>87.547619047618994</v>
      </c>
      <c r="AK34">
        <v>8.5356727766806308</v>
      </c>
      <c r="AL34">
        <v>69.657242007054194</v>
      </c>
      <c r="AO34" t="s">
        <v>118</v>
      </c>
      <c r="AP34">
        <v>0.98281007417629795</v>
      </c>
      <c r="AQ34">
        <v>4.03490444608359E-3</v>
      </c>
      <c r="AR34">
        <v>0.91085618998332396</v>
      </c>
      <c r="AS34">
        <v>1.81155238828936E-2</v>
      </c>
      <c r="AT34">
        <v>0.97583232706572298</v>
      </c>
      <c r="AU34">
        <v>5.9996066078333099E-3</v>
      </c>
      <c r="AW34" t="s">
        <v>55</v>
      </c>
      <c r="AX34">
        <v>0.95695652173913004</v>
      </c>
      <c r="AY34">
        <v>1.5488272287440701E-2</v>
      </c>
      <c r="AZ34">
        <v>0.934782608695652</v>
      </c>
      <c r="BA34">
        <v>1.38858429762359E-2</v>
      </c>
      <c r="BB34">
        <v>0.96826086956521695</v>
      </c>
      <c r="BC34">
        <v>1.49416002412517E-2</v>
      </c>
      <c r="BE34">
        <v>0.78649999999999998</v>
      </c>
      <c r="BF34">
        <v>0.90680000000000005</v>
      </c>
      <c r="BG34">
        <v>0.1245</v>
      </c>
    </row>
    <row r="35" spans="1:59" x14ac:dyDescent="0.25">
      <c r="A35" s="32" t="s">
        <v>9</v>
      </c>
      <c r="B35">
        <v>100</v>
      </c>
      <c r="C35" s="142">
        <v>74.558404558404504</v>
      </c>
      <c r="D35">
        <v>60.549273858921097</v>
      </c>
      <c r="E35">
        <v>99.168741355463297</v>
      </c>
      <c r="F35">
        <v>75.3133903133903</v>
      </c>
      <c r="G35">
        <v>60.174619640387199</v>
      </c>
      <c r="H35">
        <v>99.044260027662503</v>
      </c>
      <c r="I35">
        <v>75.698005698005701</v>
      </c>
      <c r="J35">
        <v>60.6310511756569</v>
      </c>
      <c r="L35">
        <v>97.918222683264105</v>
      </c>
      <c r="M35" s="142">
        <v>79.415954415954403</v>
      </c>
      <c r="N35">
        <v>51.478561549100903</v>
      </c>
      <c r="O35">
        <v>97.918222683264105</v>
      </c>
      <c r="P35">
        <v>79.415954415954403</v>
      </c>
      <c r="Q35">
        <v>51.478561549100903</v>
      </c>
      <c r="R35">
        <v>97.918222683264105</v>
      </c>
      <c r="S35">
        <v>79.415954415954403</v>
      </c>
      <c r="T35">
        <v>51.478561549100903</v>
      </c>
      <c r="V35" s="142"/>
      <c r="AF35">
        <v>31</v>
      </c>
      <c r="AG35" t="s">
        <v>9</v>
      </c>
      <c r="AH35">
        <v>100</v>
      </c>
      <c r="AI35">
        <v>0</v>
      </c>
      <c r="AJ35">
        <v>74.558404558404504</v>
      </c>
      <c r="AK35">
        <v>6.3322893818774197</v>
      </c>
      <c r="AL35">
        <v>60.549273858921097</v>
      </c>
      <c r="AO35" t="s">
        <v>222</v>
      </c>
      <c r="AP35">
        <v>0.922686541143654</v>
      </c>
      <c r="AQ35">
        <v>1.08066145962786E-2</v>
      </c>
      <c r="AR35">
        <v>0.82364191073919102</v>
      </c>
      <c r="AS35">
        <v>1.74132662941805E-2</v>
      </c>
      <c r="AT35">
        <v>0.91141387726638701</v>
      </c>
      <c r="AU35">
        <v>8.6659076522141894E-3</v>
      </c>
      <c r="AW35" t="s">
        <v>59</v>
      </c>
      <c r="AX35">
        <v>0.90408235103842505</v>
      </c>
      <c r="AY35">
        <v>1.6697946802153699E-2</v>
      </c>
      <c r="AZ35">
        <v>0.82474384222393404</v>
      </c>
      <c r="BA35">
        <v>4.5956420039084803E-2</v>
      </c>
      <c r="BB35">
        <v>0.919558847313792</v>
      </c>
      <c r="BC35">
        <v>1.4159372818691399E-2</v>
      </c>
      <c r="BE35">
        <v>0.69310000000000005</v>
      </c>
      <c r="BF35">
        <v>0.82730000000000004</v>
      </c>
      <c r="BG35">
        <v>0.26979999999999998</v>
      </c>
    </row>
    <row r="36" spans="1:59" x14ac:dyDescent="0.25">
      <c r="A36" t="s">
        <v>8</v>
      </c>
      <c r="B36">
        <v>96.763071895424801</v>
      </c>
      <c r="C36" s="142">
        <v>68.4166666666666</v>
      </c>
      <c r="D36">
        <v>37.6045751633987</v>
      </c>
      <c r="E36">
        <v>72.478758169934594</v>
      </c>
      <c r="F36">
        <v>58.9583333333333</v>
      </c>
      <c r="G36">
        <v>62.7690631808278</v>
      </c>
      <c r="H36">
        <v>72.699891067538104</v>
      </c>
      <c r="I36">
        <v>59</v>
      </c>
      <c r="J36">
        <v>67.918845315904093</v>
      </c>
      <c r="L36">
        <v>89.846405228758101</v>
      </c>
      <c r="M36" s="142">
        <v>61.7916666666666</v>
      </c>
      <c r="N36">
        <v>4.4144880174291901</v>
      </c>
      <c r="O36">
        <v>90.214052287581694</v>
      </c>
      <c r="P36">
        <v>63.7916666666666</v>
      </c>
      <c r="Q36">
        <v>3.8262527233115402</v>
      </c>
      <c r="R36">
        <v>90.214052287581694</v>
      </c>
      <c r="S36">
        <v>63.7916666666666</v>
      </c>
      <c r="T36">
        <v>3.8262527233115402</v>
      </c>
      <c r="V36" s="142"/>
      <c r="AF36">
        <v>32</v>
      </c>
      <c r="AG36" t="s">
        <v>8</v>
      </c>
      <c r="AH36">
        <v>96.763071895424801</v>
      </c>
      <c r="AI36">
        <v>0.67142548925412604</v>
      </c>
      <c r="AJ36">
        <v>68.4166666666666</v>
      </c>
      <c r="AK36">
        <v>15.4130626417983</v>
      </c>
      <c r="AL36">
        <v>37.6045751633987</v>
      </c>
      <c r="AO36" t="s">
        <v>120</v>
      </c>
      <c r="AP36">
        <v>0.807280265339967</v>
      </c>
      <c r="AQ36">
        <v>2.0013255424588601E-2</v>
      </c>
      <c r="AR36">
        <v>0.65530127142067396</v>
      </c>
      <c r="AS36">
        <v>2.2006705010652799E-2</v>
      </c>
      <c r="AT36">
        <v>0.798380320619126</v>
      </c>
      <c r="AU36">
        <v>1.7655510267861999E-2</v>
      </c>
      <c r="AW36" t="s">
        <v>56</v>
      </c>
      <c r="AX36">
        <v>0.92327044025157201</v>
      </c>
      <c r="AY36">
        <v>1.1698789457696999E-2</v>
      </c>
      <c r="AZ36">
        <v>0.895911949685534</v>
      </c>
      <c r="BA36">
        <v>2.1897723721451101E-2</v>
      </c>
      <c r="BB36">
        <v>0.94056603773584901</v>
      </c>
      <c r="BC36">
        <v>6.6634025473009699E-3</v>
      </c>
      <c r="BE36">
        <v>0.80120000000000002</v>
      </c>
      <c r="BF36">
        <v>0.89670000000000005</v>
      </c>
      <c r="BG36">
        <v>7.0099999999999996E-2</v>
      </c>
    </row>
    <row r="37" spans="1:59" x14ac:dyDescent="0.25">
      <c r="A37" t="s">
        <v>7</v>
      </c>
      <c r="B37">
        <v>100</v>
      </c>
      <c r="C37" s="142">
        <v>72.536184210526301</v>
      </c>
      <c r="D37">
        <v>48.098052710960701</v>
      </c>
      <c r="E37">
        <v>93.887413194677805</v>
      </c>
      <c r="F37">
        <v>69.622807017543806</v>
      </c>
      <c r="G37">
        <v>55.683433121926697</v>
      </c>
      <c r="H37">
        <v>93.121926695039406</v>
      </c>
      <c r="I37">
        <v>70.253289473684205</v>
      </c>
      <c r="J37">
        <v>61.390094985118999</v>
      </c>
      <c r="L37">
        <v>100</v>
      </c>
      <c r="M37" s="142">
        <v>35.072368421052602</v>
      </c>
      <c r="N37">
        <v>14.9289695203426</v>
      </c>
      <c r="O37">
        <v>100</v>
      </c>
      <c r="P37">
        <v>35.072368421052602</v>
      </c>
      <c r="Q37">
        <v>0.47551706801665899</v>
      </c>
      <c r="R37">
        <v>100</v>
      </c>
      <c r="S37">
        <v>35.072368421052602</v>
      </c>
      <c r="T37">
        <v>0.47551706801665899</v>
      </c>
      <c r="V37" s="142"/>
      <c r="AF37">
        <v>33</v>
      </c>
      <c r="AG37" t="s">
        <v>7</v>
      </c>
      <c r="AH37">
        <v>100</v>
      </c>
      <c r="AI37">
        <v>0</v>
      </c>
      <c r="AJ37">
        <v>72.536184210526301</v>
      </c>
      <c r="AK37">
        <v>4.3501914174194898</v>
      </c>
      <c r="AL37">
        <v>48.098052710960701</v>
      </c>
      <c r="AO37" t="s">
        <v>121</v>
      </c>
      <c r="AP37">
        <v>0.96679129916920603</v>
      </c>
      <c r="AQ37">
        <v>7.7734043134956004E-3</v>
      </c>
      <c r="AR37">
        <v>0.87598850416744101</v>
      </c>
      <c r="AS37">
        <v>2.45844580088222E-2</v>
      </c>
      <c r="AT37">
        <v>0.96377155468604703</v>
      </c>
      <c r="AU37">
        <v>7.5765422441250504E-3</v>
      </c>
      <c r="AW37" t="s">
        <v>62</v>
      </c>
      <c r="AX37">
        <v>0.97413479052823304</v>
      </c>
      <c r="AY37">
        <v>8.0969438145329208E-3</v>
      </c>
      <c r="AZ37">
        <v>0.96156648451730398</v>
      </c>
      <c r="BA37">
        <v>7.3966996372484299E-3</v>
      </c>
      <c r="BB37">
        <v>0.98324225865209403</v>
      </c>
      <c r="BC37">
        <v>6.7074508704997801E-3</v>
      </c>
      <c r="BE37">
        <v>0.70369999999999999</v>
      </c>
      <c r="BF37">
        <v>0.85460000000000003</v>
      </c>
      <c r="BG37">
        <v>0.14610000000000001</v>
      </c>
    </row>
    <row r="38" spans="1:59" x14ac:dyDescent="0.25">
      <c r="A38" t="s">
        <v>6</v>
      </c>
      <c r="B38">
        <v>100</v>
      </c>
      <c r="C38" s="142">
        <v>68.910364145658207</v>
      </c>
      <c r="D38">
        <v>51.523896240959303</v>
      </c>
      <c r="E38">
        <v>80.680603984948604</v>
      </c>
      <c r="F38">
        <v>65.140056022408899</v>
      </c>
      <c r="G38">
        <v>73.482932734590804</v>
      </c>
      <c r="H38">
        <v>79.721598532115095</v>
      </c>
      <c r="I38">
        <v>66.435574229691795</v>
      </c>
      <c r="J38">
        <v>76.976626279139495</v>
      </c>
      <c r="L38">
        <v>95.285006259894203</v>
      </c>
      <c r="M38" s="142">
        <v>68.679271708683402</v>
      </c>
      <c r="N38">
        <v>16.1279708630376</v>
      </c>
      <c r="O38">
        <v>95.298129619474295</v>
      </c>
      <c r="P38">
        <v>68.798319327731093</v>
      </c>
      <c r="Q38">
        <v>15.9967372672371</v>
      </c>
      <c r="R38">
        <v>95.311252979054302</v>
      </c>
      <c r="S38">
        <v>68.798319327731093</v>
      </c>
      <c r="T38">
        <v>16.009860626817101</v>
      </c>
      <c r="V38" s="142"/>
      <c r="AF38">
        <v>34</v>
      </c>
      <c r="AG38" t="s">
        <v>6</v>
      </c>
      <c r="AH38">
        <v>100</v>
      </c>
      <c r="AI38">
        <v>0</v>
      </c>
      <c r="AJ38">
        <v>68.910364145658207</v>
      </c>
      <c r="AK38">
        <v>3.9766924064784499</v>
      </c>
      <c r="AL38">
        <v>51.523896240959303</v>
      </c>
      <c r="AO38" t="s">
        <v>122</v>
      </c>
      <c r="AP38">
        <v>0.89242565184314204</v>
      </c>
      <c r="AQ38">
        <v>6.7668537418733498E-3</v>
      </c>
      <c r="AR38">
        <v>0.80326215505913201</v>
      </c>
      <c r="AS38">
        <v>7.2566740086452601E-3</v>
      </c>
      <c r="AT38">
        <v>0.88203644788712898</v>
      </c>
      <c r="AU38">
        <v>6.6700646547503198E-3</v>
      </c>
      <c r="AW38" t="s">
        <v>64</v>
      </c>
      <c r="AX38">
        <v>0.94102920723226702</v>
      </c>
      <c r="AY38">
        <v>4.5367194521001696E-3</v>
      </c>
      <c r="AZ38">
        <v>0.91821974965229403</v>
      </c>
      <c r="BA38">
        <v>1.06431857967782E-2</v>
      </c>
      <c r="BB38">
        <v>0.94116828929068097</v>
      </c>
      <c r="BC38">
        <v>5.6683404373615697E-3</v>
      </c>
      <c r="BE38">
        <v>0.77900000000000003</v>
      </c>
      <c r="BF38">
        <v>0.81179999999999997</v>
      </c>
      <c r="BG38">
        <v>4.7100000000000003E-2</v>
      </c>
    </row>
    <row r="39" spans="1:59" x14ac:dyDescent="0.25">
      <c r="A39" s="141" t="s">
        <v>5</v>
      </c>
      <c r="B39" s="141">
        <v>100</v>
      </c>
      <c r="C39" s="142">
        <v>95.757575757575694</v>
      </c>
      <c r="D39" s="141">
        <v>77.093153759820396</v>
      </c>
      <c r="E39" s="141">
        <v>76.621773288439897</v>
      </c>
      <c r="F39" s="141">
        <v>73.131313131313107</v>
      </c>
      <c r="G39" s="141">
        <v>82.491582491582406</v>
      </c>
      <c r="H39" s="141">
        <v>75.735129068462399</v>
      </c>
      <c r="I39" s="141">
        <v>72.2222222222222</v>
      </c>
      <c r="J39" s="141">
        <v>83.243546576879893</v>
      </c>
      <c r="K39" s="141"/>
      <c r="L39" s="141">
        <v>78.765432098765402</v>
      </c>
      <c r="M39" s="142">
        <v>28.080808080808001</v>
      </c>
      <c r="N39" s="141">
        <v>0</v>
      </c>
      <c r="O39" s="141">
        <v>78.776655443322099</v>
      </c>
      <c r="P39" s="141">
        <v>28.080808080808001</v>
      </c>
      <c r="Q39" s="141">
        <v>0</v>
      </c>
      <c r="R39" s="141">
        <v>78.776655443322099</v>
      </c>
      <c r="S39" s="141">
        <v>28.080808080808001</v>
      </c>
      <c r="T39" s="141">
        <v>0</v>
      </c>
      <c r="V39" s="142">
        <v>87.88</v>
      </c>
      <c r="W39" s="141">
        <v>76.900000000000006</v>
      </c>
      <c r="X39" s="141">
        <v>66.06</v>
      </c>
      <c r="Y39" s="141">
        <v>83.45</v>
      </c>
      <c r="Z39" s="141">
        <v>66.56</v>
      </c>
      <c r="AA39" s="141">
        <v>84.39</v>
      </c>
      <c r="AF39">
        <v>35</v>
      </c>
      <c r="AG39" t="s">
        <v>5</v>
      </c>
      <c r="AH39">
        <v>100</v>
      </c>
      <c r="AI39">
        <v>0</v>
      </c>
      <c r="AJ39">
        <v>95.757575757575694</v>
      </c>
      <c r="AK39">
        <v>1.55174661573103</v>
      </c>
      <c r="AL39">
        <v>77.093153759820396</v>
      </c>
      <c r="AO39" t="s">
        <v>123</v>
      </c>
      <c r="AP39">
        <v>0.99022471910112297</v>
      </c>
      <c r="AQ39">
        <v>2.6612852319835901E-3</v>
      </c>
      <c r="AR39">
        <v>0.97235955056179701</v>
      </c>
      <c r="AS39">
        <v>3.3782688490725699E-3</v>
      </c>
      <c r="AT39">
        <v>0.98853932584269599</v>
      </c>
      <c r="AU39">
        <v>3.2487263583822201E-3</v>
      </c>
      <c r="AW39" t="s">
        <v>54</v>
      </c>
      <c r="AX39">
        <v>0.322681610626816</v>
      </c>
      <c r="AY39">
        <v>2.6411045757109802E-3</v>
      </c>
      <c r="AZ39">
        <v>0.322681610626816</v>
      </c>
      <c r="BA39">
        <v>2.6411045757109802E-3</v>
      </c>
      <c r="BB39">
        <v>0.322681610626816</v>
      </c>
      <c r="BC39">
        <v>2.6411045757109802E-3</v>
      </c>
      <c r="BE39">
        <v>0.85619999999999996</v>
      </c>
      <c r="BF39">
        <v>0.93469999999999998</v>
      </c>
      <c r="BG39">
        <v>1.6299999999999999E-2</v>
      </c>
    </row>
    <row r="40" spans="1:59" x14ac:dyDescent="0.25">
      <c r="A40" s="141" t="s">
        <v>4</v>
      </c>
      <c r="B40" s="141">
        <v>100</v>
      </c>
      <c r="C40" s="142">
        <v>93.823529411764696</v>
      </c>
      <c r="D40" s="141">
        <v>87.703416149068303</v>
      </c>
      <c r="E40" s="141">
        <v>98.002717391304301</v>
      </c>
      <c r="F40" s="141">
        <v>92.124183006535901</v>
      </c>
      <c r="G40" s="141">
        <v>87.265527950310499</v>
      </c>
      <c r="H40" s="141">
        <v>97.628493788819796</v>
      </c>
      <c r="I40" s="141">
        <v>92.679738562091501</v>
      </c>
      <c r="J40" s="141">
        <v>88.202639751552795</v>
      </c>
      <c r="K40" s="141"/>
      <c r="L40" s="141">
        <v>95.1288819875776</v>
      </c>
      <c r="M40" s="142">
        <v>92.091503267973806</v>
      </c>
      <c r="N40" s="141">
        <v>71.406444099378803</v>
      </c>
      <c r="O40" s="141">
        <v>95.6913819875776</v>
      </c>
      <c r="P40" s="141">
        <v>90.359477124183002</v>
      </c>
      <c r="Q40" s="141">
        <v>78.638975155279496</v>
      </c>
      <c r="R40" s="141">
        <v>95.9413819875776</v>
      </c>
      <c r="S40" s="141">
        <v>92.647058823529406</v>
      </c>
      <c r="T40" s="141">
        <v>73.347437888198698</v>
      </c>
      <c r="V40" s="142">
        <v>93.39</v>
      </c>
      <c r="W40" s="141">
        <v>86.64</v>
      </c>
      <c r="X40" s="141">
        <v>91.62</v>
      </c>
      <c r="Y40" s="141">
        <v>86.15</v>
      </c>
      <c r="Z40" s="141">
        <v>92.25</v>
      </c>
      <c r="AA40" s="141">
        <v>87.83</v>
      </c>
      <c r="AF40">
        <v>36</v>
      </c>
      <c r="AG40" t="s">
        <v>4</v>
      </c>
      <c r="AH40">
        <v>100</v>
      </c>
      <c r="AI40">
        <v>0</v>
      </c>
      <c r="AJ40">
        <v>93.823529411764696</v>
      </c>
      <c r="AK40">
        <v>4.68917240233153</v>
      </c>
      <c r="AL40">
        <v>87.703416149068303</v>
      </c>
      <c r="AO40" t="s">
        <v>124</v>
      </c>
      <c r="AP40">
        <v>0.99434748427672903</v>
      </c>
      <c r="AQ40">
        <v>4.3902076942611704E-3</v>
      </c>
      <c r="AR40">
        <v>0.96796383647798701</v>
      </c>
      <c r="AS40">
        <v>1.44536970636238E-2</v>
      </c>
      <c r="AT40">
        <v>0.98743710691823905</v>
      </c>
      <c r="AU40">
        <v>3.9654215856232298E-3</v>
      </c>
      <c r="AW40" t="s">
        <v>65</v>
      </c>
      <c r="AX40">
        <v>0.91177266576454596</v>
      </c>
      <c r="AY40">
        <v>1.34884284648196E-2</v>
      </c>
      <c r="AZ40">
        <v>0.92543978349120404</v>
      </c>
      <c r="BA40">
        <v>1.14733384093269E-2</v>
      </c>
      <c r="BB40">
        <v>0.95304465493910695</v>
      </c>
      <c r="BC40">
        <v>1.21492654805291E-2</v>
      </c>
      <c r="BE40">
        <v>0.96189999999999998</v>
      </c>
      <c r="BF40">
        <v>0.98929999999999996</v>
      </c>
      <c r="BG40">
        <v>2.4799999999999999E-2</v>
      </c>
    </row>
    <row r="41" spans="1:59" x14ac:dyDescent="0.25">
      <c r="A41" t="s">
        <v>3</v>
      </c>
      <c r="B41">
        <v>100</v>
      </c>
      <c r="C41" s="142">
        <v>96.569358178053804</v>
      </c>
      <c r="D41">
        <v>91.5117218058394</v>
      </c>
      <c r="E41">
        <v>99.093976329270404</v>
      </c>
      <c r="F41">
        <v>96.138716356107594</v>
      </c>
      <c r="G41">
        <v>93.037726802432601</v>
      </c>
      <c r="H41">
        <v>98.569434981199606</v>
      </c>
      <c r="I41">
        <v>95.710144927536206</v>
      </c>
      <c r="J41">
        <v>93.768819239407406</v>
      </c>
      <c r="L41">
        <v>98.028944911297799</v>
      </c>
      <c r="M41" s="142">
        <v>95.136645962732899</v>
      </c>
      <c r="N41">
        <v>60.674312968430598</v>
      </c>
      <c r="O41">
        <v>98.108436167259697</v>
      </c>
      <c r="P41">
        <v>95.565217391304301</v>
      </c>
      <c r="Q41">
        <v>63.4231458349105</v>
      </c>
      <c r="R41">
        <v>98.124309183132695</v>
      </c>
      <c r="S41">
        <v>95.565217391304301</v>
      </c>
      <c r="T41">
        <v>65.967749261866899</v>
      </c>
      <c r="V41" s="142"/>
      <c r="AF41">
        <v>37</v>
      </c>
      <c r="AG41" t="s">
        <v>3</v>
      </c>
      <c r="AH41">
        <v>100</v>
      </c>
      <c r="AI41">
        <v>0</v>
      </c>
      <c r="AJ41">
        <v>96.569358178053804</v>
      </c>
      <c r="AK41">
        <v>2.7240279796343798</v>
      </c>
      <c r="AL41">
        <v>91.5117218058394</v>
      </c>
      <c r="AO41" t="s">
        <v>125</v>
      </c>
      <c r="AP41">
        <v>0.98121322896519503</v>
      </c>
      <c r="AQ41">
        <v>2.9185207728994202E-3</v>
      </c>
      <c r="AR41">
        <v>0.93631459297439001</v>
      </c>
      <c r="AS41">
        <v>8.4942823190143502E-3</v>
      </c>
      <c r="AT41">
        <v>0.97993984992860905</v>
      </c>
      <c r="AU41">
        <v>1.45403395890855E-3</v>
      </c>
      <c r="BE41">
        <v>0.62439999999999996</v>
      </c>
      <c r="BF41">
        <v>0.83099999999999996</v>
      </c>
      <c r="BG41">
        <v>0.1852</v>
      </c>
    </row>
    <row r="42" spans="1:59" x14ac:dyDescent="0.25">
      <c r="A42" s="141" t="s">
        <v>2</v>
      </c>
      <c r="B42" s="141">
        <v>100</v>
      </c>
      <c r="C42" s="142">
        <v>53.636404861236997</v>
      </c>
      <c r="D42" s="141">
        <v>36.343234878557404</v>
      </c>
      <c r="E42" s="141">
        <v>84.800309493372794</v>
      </c>
      <c r="F42" s="141">
        <v>51.413930709232702</v>
      </c>
      <c r="G42" s="141">
        <v>50.277400255668397</v>
      </c>
      <c r="H42" s="141">
        <v>83.280315772948498</v>
      </c>
      <c r="I42" s="141">
        <v>50.333303101759398</v>
      </c>
      <c r="J42" s="141">
        <v>54.358025521989703</v>
      </c>
      <c r="K42" s="141"/>
      <c r="L42" s="141">
        <v>92.729753975195607</v>
      </c>
      <c r="M42" s="142">
        <v>48.584708869943697</v>
      </c>
      <c r="N42" s="141">
        <v>14.5553780080288</v>
      </c>
      <c r="O42" s="141">
        <v>92.744729641839896</v>
      </c>
      <c r="P42" s="141">
        <v>48.584708869943697</v>
      </c>
      <c r="Q42" s="141">
        <v>14.540402341384601</v>
      </c>
      <c r="R42" s="141">
        <v>92.744729641839896</v>
      </c>
      <c r="S42" s="141">
        <v>48.584708869943697</v>
      </c>
      <c r="T42" s="141">
        <v>14.540402341384601</v>
      </c>
      <c r="V42" s="142">
        <v>41.77</v>
      </c>
      <c r="W42" s="141">
        <v>36.270000000000003</v>
      </c>
      <c r="X42" s="141">
        <v>39.89</v>
      </c>
      <c r="Y42" s="141">
        <v>56.02</v>
      </c>
      <c r="Z42" s="141">
        <v>40.17</v>
      </c>
      <c r="AA42" s="141">
        <v>60.57</v>
      </c>
      <c r="AF42">
        <v>38</v>
      </c>
      <c r="AG42" t="s">
        <v>2</v>
      </c>
      <c r="AH42">
        <v>100</v>
      </c>
      <c r="AI42">
        <v>0</v>
      </c>
      <c r="AJ42">
        <v>53.636404861236997</v>
      </c>
      <c r="AK42">
        <v>2.5771296124667802</v>
      </c>
      <c r="AL42">
        <v>36.343234878557404</v>
      </c>
      <c r="AO42" t="s">
        <v>126</v>
      </c>
      <c r="AP42">
        <v>0.84302472359325897</v>
      </c>
      <c r="AQ42">
        <v>6.5017090103753504E-3</v>
      </c>
      <c r="AR42">
        <v>0.68702154540707105</v>
      </c>
      <c r="AS42">
        <v>6.91897102961776E-3</v>
      </c>
      <c r="AT42">
        <v>0.83500715934167702</v>
      </c>
      <c r="AU42">
        <v>4.3242265466411703E-3</v>
      </c>
      <c r="BE42">
        <v>0.89659999999999995</v>
      </c>
      <c r="BF42">
        <v>0.9355</v>
      </c>
      <c r="BG42">
        <v>6.9000000000000006E-2</v>
      </c>
    </row>
    <row r="43" spans="1:59" x14ac:dyDescent="0.25">
      <c r="A43" t="s">
        <v>1</v>
      </c>
      <c r="B43">
        <v>100</v>
      </c>
      <c r="C43" s="142">
        <v>87.3888888888888</v>
      </c>
      <c r="D43">
        <v>86.026560488020493</v>
      </c>
      <c r="E43">
        <v>99.887640449438194</v>
      </c>
      <c r="F43">
        <v>85.7222222222222</v>
      </c>
      <c r="G43">
        <v>86.026560488020493</v>
      </c>
      <c r="H43">
        <v>98.788165092213305</v>
      </c>
      <c r="I43">
        <v>86.7222222222222</v>
      </c>
      <c r="J43">
        <v>86.3562308176908</v>
      </c>
      <c r="L43">
        <v>99.452700253715093</v>
      </c>
      <c r="M43" s="142">
        <v>86.6666666666666</v>
      </c>
      <c r="N43">
        <v>22.282288490867298</v>
      </c>
      <c r="O43">
        <v>99.568723702664798</v>
      </c>
      <c r="P43">
        <v>86.5</v>
      </c>
      <c r="Q43">
        <v>25.150477448219</v>
      </c>
      <c r="R43">
        <v>99.568723702664798</v>
      </c>
      <c r="S43">
        <v>86.5</v>
      </c>
      <c r="T43">
        <v>30.811218476172701</v>
      </c>
      <c r="AF43">
        <v>39</v>
      </c>
      <c r="AG43" t="s">
        <v>1</v>
      </c>
      <c r="AH43">
        <v>100</v>
      </c>
      <c r="AI43">
        <v>0</v>
      </c>
      <c r="AJ43">
        <v>87.3888888888888</v>
      </c>
      <c r="AK43">
        <v>11.6057935723691</v>
      </c>
      <c r="AL43">
        <v>86.026560488020493</v>
      </c>
      <c r="AO43" t="s">
        <v>127</v>
      </c>
      <c r="AP43">
        <v>0.97218387679385099</v>
      </c>
      <c r="AQ43">
        <v>1.6211131252384499E-2</v>
      </c>
      <c r="AR43">
        <v>0.91929382566850604</v>
      </c>
      <c r="AS43">
        <v>2.6199883958929401E-2</v>
      </c>
      <c r="AT43">
        <v>0.97445660406657797</v>
      </c>
      <c r="AU43">
        <v>1.12164142255997E-2</v>
      </c>
    </row>
    <row r="45" spans="1:59" x14ac:dyDescent="0.25">
      <c r="A45" s="6" t="s">
        <v>0</v>
      </c>
      <c r="B45" s="139">
        <f t="shared" ref="B45:J45" si="0">SUM(B4:B43)/COUNT(B4:B43)</f>
        <v>97.916793416947016</v>
      </c>
      <c r="C45" s="139">
        <f>SUM(C4:C43)/COUNT(C4:C43)</f>
        <v>73.19360217037044</v>
      </c>
      <c r="D45" s="139">
        <f t="shared" si="0"/>
        <v>59.055886846393456</v>
      </c>
      <c r="E45" s="139">
        <f t="shared" si="0"/>
        <v>90.323104959526944</v>
      </c>
      <c r="F45" s="139">
        <f t="shared" si="0"/>
        <v>71.098886852358589</v>
      </c>
      <c r="G45" s="139">
        <f t="shared" si="0"/>
        <v>67.613619381471679</v>
      </c>
      <c r="H45" s="139">
        <f t="shared" si="0"/>
        <v>89.195951350910605</v>
      </c>
      <c r="I45" s="139">
        <f t="shared" si="0"/>
        <v>71.265964735698986</v>
      </c>
      <c r="J45" s="139">
        <f t="shared" si="0"/>
        <v>71.947328120604283</v>
      </c>
      <c r="L45" s="139">
        <f t="shared" ref="L45:T45" si="1">SUM(L4:L43)/COUNT(L4:L43)</f>
        <v>89.590257233023124</v>
      </c>
      <c r="M45" s="139">
        <f t="shared" si="1"/>
        <v>64.797416108885614</v>
      </c>
      <c r="N45" s="139">
        <f t="shared" si="1"/>
        <v>32.672401297680047</v>
      </c>
      <c r="O45" s="139">
        <f t="shared" si="1"/>
        <v>90.147151346418852</v>
      </c>
      <c r="P45" s="139">
        <f t="shared" si="1"/>
        <v>64.862997308017697</v>
      </c>
      <c r="Q45" s="139">
        <f t="shared" si="1"/>
        <v>32.081897322823025</v>
      </c>
      <c r="R45" s="139">
        <f t="shared" si="1"/>
        <v>90.172313398976286</v>
      </c>
      <c r="S45" s="139">
        <f t="shared" si="1"/>
        <v>65.119422704754257</v>
      </c>
      <c r="T45" s="139">
        <f t="shared" si="1"/>
        <v>32.689695448681469</v>
      </c>
      <c r="V45" s="139">
        <f t="shared" ref="V45:AA45" si="2">SUM(V4:V43)/COUNT(V4:V43)</f>
        <v>69.035833333333329</v>
      </c>
      <c r="W45" s="139">
        <f t="shared" si="2"/>
        <v>51.49916666666666</v>
      </c>
      <c r="X45" s="139">
        <f t="shared" si="2"/>
        <v>64.855000000000004</v>
      </c>
      <c r="Y45" s="139">
        <f t="shared" si="2"/>
        <v>61.341666666666661</v>
      </c>
      <c r="Z45" s="139">
        <f t="shared" si="2"/>
        <v>65.369166666666658</v>
      </c>
      <c r="AA45" s="139">
        <f t="shared" si="2"/>
        <v>67.96916666666668</v>
      </c>
      <c r="AP45" t="s">
        <v>223</v>
      </c>
      <c r="AR45" t="s">
        <v>224</v>
      </c>
      <c r="AT45" t="s">
        <v>225</v>
      </c>
      <c r="BE45" s="75">
        <f>SUM(BE4:BE43)/COUNT(BE4:BE43)</f>
        <v>0.78273589743589755</v>
      </c>
      <c r="BF45" s="75">
        <f>SUM(BF4:BF43)/COUNT(BF4:BF43)</f>
        <v>0.89126153846153866</v>
      </c>
      <c r="BG45" s="75">
        <f>SUM(BG4:BG43)/COUNT(BG4:BG43)</f>
        <v>0.14788205128205131</v>
      </c>
    </row>
    <row r="46" spans="1:59" x14ac:dyDescent="0.25">
      <c r="A46" s="6" t="s">
        <v>72</v>
      </c>
      <c r="B46" s="139">
        <f t="shared" ref="B46:J46" si="3">MAX(B4:B43)</f>
        <v>100</v>
      </c>
      <c r="C46" s="139">
        <f t="shared" si="3"/>
        <v>96.7316017316017</v>
      </c>
      <c r="D46" s="139">
        <f t="shared" si="3"/>
        <v>91.5117218058394</v>
      </c>
      <c r="E46" s="139">
        <f t="shared" si="3"/>
        <v>100</v>
      </c>
      <c r="F46" s="139">
        <f t="shared" si="3"/>
        <v>96.138716356107594</v>
      </c>
      <c r="G46" s="139">
        <f t="shared" si="3"/>
        <v>93.037726802432601</v>
      </c>
      <c r="H46" s="139">
        <f t="shared" si="3"/>
        <v>99.844559585492206</v>
      </c>
      <c r="I46" s="139">
        <f t="shared" si="3"/>
        <v>95.710144927536206</v>
      </c>
      <c r="J46" s="139">
        <f t="shared" si="3"/>
        <v>93.768819239407406</v>
      </c>
      <c r="L46" s="139">
        <f t="shared" ref="L46:T46" si="4">MAX(L4:L43)</f>
        <v>100</v>
      </c>
      <c r="M46" s="139">
        <f t="shared" si="4"/>
        <v>95.136645962732899</v>
      </c>
      <c r="N46" s="139">
        <f t="shared" si="4"/>
        <v>98.222587719298204</v>
      </c>
      <c r="O46" s="139">
        <f t="shared" si="4"/>
        <v>100</v>
      </c>
      <c r="P46" s="139">
        <f t="shared" si="4"/>
        <v>95.565217391304301</v>
      </c>
      <c r="Q46" s="139">
        <f t="shared" si="4"/>
        <v>95.072368421052602</v>
      </c>
      <c r="R46" s="139">
        <f t="shared" si="4"/>
        <v>100</v>
      </c>
      <c r="S46" s="139">
        <f t="shared" si="4"/>
        <v>95.565217391304301</v>
      </c>
      <c r="T46" s="139">
        <f t="shared" si="4"/>
        <v>93.085526315789394</v>
      </c>
      <c r="V46" s="139">
        <f t="shared" ref="V46:AA46" si="5">MAX(V4:V43)</f>
        <v>93.39</v>
      </c>
      <c r="W46" s="139">
        <f t="shared" si="5"/>
        <v>86.64</v>
      </c>
      <c r="X46" s="139">
        <f t="shared" si="5"/>
        <v>91.62</v>
      </c>
      <c r="Y46" s="139">
        <f t="shared" si="5"/>
        <v>86.15</v>
      </c>
      <c r="Z46" s="139">
        <f t="shared" si="5"/>
        <v>92.25</v>
      </c>
      <c r="AA46" s="139">
        <f t="shared" si="5"/>
        <v>92.53</v>
      </c>
      <c r="AO46" t="s">
        <v>44</v>
      </c>
      <c r="AP46" t="s">
        <v>43</v>
      </c>
      <c r="AQ46" t="s">
        <v>41</v>
      </c>
      <c r="AR46" t="s">
        <v>43</v>
      </c>
      <c r="AS46" t="s">
        <v>41</v>
      </c>
      <c r="AT46" t="s">
        <v>43</v>
      </c>
      <c r="AU46" t="s">
        <v>41</v>
      </c>
      <c r="BE46" s="75">
        <f>MAX(BE4:BE43)</f>
        <v>0.97440000000000004</v>
      </c>
      <c r="BF46" s="75">
        <f>MAX(BF4:BF43)</f>
        <v>0.995</v>
      </c>
      <c r="BG46" s="75">
        <f>MAX(BG4:BG43)</f>
        <v>0.78690000000000004</v>
      </c>
    </row>
    <row r="47" spans="1:59" x14ac:dyDescent="0.25">
      <c r="A47" s="6" t="s">
        <v>73</v>
      </c>
      <c r="B47" s="139">
        <f t="shared" ref="B47:J47" si="6">MIN(B4:B43)</f>
        <v>68.459462982273195</v>
      </c>
      <c r="C47" s="139">
        <f t="shared" si="6"/>
        <v>13.1628957109506</v>
      </c>
      <c r="D47" s="139">
        <f t="shared" si="6"/>
        <v>16.599999999999898</v>
      </c>
      <c r="E47" s="139">
        <f t="shared" si="6"/>
        <v>68.396919534237</v>
      </c>
      <c r="F47" s="139">
        <f t="shared" si="6"/>
        <v>13.1628957109506</v>
      </c>
      <c r="G47" s="139">
        <f t="shared" si="6"/>
        <v>38.455146703093398</v>
      </c>
      <c r="H47" s="139">
        <f t="shared" si="6"/>
        <v>68.355209419534205</v>
      </c>
      <c r="I47" s="139">
        <f t="shared" si="6"/>
        <v>13.1628957109506</v>
      </c>
      <c r="J47" s="139">
        <f t="shared" si="6"/>
        <v>41.487446996214999</v>
      </c>
      <c r="L47" s="139">
        <f t="shared" ref="L47:T47" si="7">MIN(L4:L43)</f>
        <v>57.494264859228302</v>
      </c>
      <c r="M47" s="139">
        <f t="shared" si="7"/>
        <v>16.159993197750602</v>
      </c>
      <c r="N47" s="139">
        <f t="shared" si="7"/>
        <v>0</v>
      </c>
      <c r="O47" s="139">
        <f t="shared" si="7"/>
        <v>67.646474191866503</v>
      </c>
      <c r="P47" s="139">
        <f t="shared" si="7"/>
        <v>16.159993197750602</v>
      </c>
      <c r="Q47" s="139">
        <f t="shared" si="7"/>
        <v>0</v>
      </c>
      <c r="R47" s="139">
        <f t="shared" si="7"/>
        <v>67.646474191866503</v>
      </c>
      <c r="S47" s="139">
        <f t="shared" si="7"/>
        <v>16.659993197750602</v>
      </c>
      <c r="T47" s="139">
        <f t="shared" si="7"/>
        <v>0</v>
      </c>
      <c r="V47" s="139">
        <f t="shared" ref="V47:AA47" si="8">MIN(V4:V43)</f>
        <v>41.77</v>
      </c>
      <c r="W47" s="139">
        <f t="shared" si="8"/>
        <v>16.53</v>
      </c>
      <c r="X47" s="139">
        <f t="shared" si="8"/>
        <v>39.89</v>
      </c>
      <c r="Y47" s="139">
        <f t="shared" si="8"/>
        <v>38.36</v>
      </c>
      <c r="Z47" s="139">
        <f t="shared" si="8"/>
        <v>40.17</v>
      </c>
      <c r="AA47" s="139">
        <f t="shared" si="8"/>
        <v>41.37</v>
      </c>
      <c r="AO47" t="s">
        <v>89</v>
      </c>
      <c r="AP47">
        <v>0.80333333333333301</v>
      </c>
      <c r="AQ47">
        <v>0.10773194901934199</v>
      </c>
      <c r="AR47">
        <v>0.87666666666666604</v>
      </c>
      <c r="AS47">
        <v>8.9228517835172605E-2</v>
      </c>
      <c r="AT47">
        <v>0.84666666666666601</v>
      </c>
      <c r="AU47">
        <v>9.0512941575183498E-2</v>
      </c>
      <c r="BE47" s="75">
        <f>MIN(BE4:BE43)</f>
        <v>0.59809999999999997</v>
      </c>
      <c r="BF47" s="75">
        <f>MIN(BF4:BF43)</f>
        <v>0.77129999999999999</v>
      </c>
      <c r="BG47" s="75">
        <f>MIN(BG4:BG43)</f>
        <v>1.6299999999999999E-2</v>
      </c>
    </row>
    <row r="48" spans="1:59" x14ac:dyDescent="0.25">
      <c r="AO48" t="s">
        <v>90</v>
      </c>
      <c r="AP48">
        <v>0.83529411764705797</v>
      </c>
      <c r="AQ48">
        <v>4.1490399940193698E-2</v>
      </c>
      <c r="AR48">
        <v>0.82647058823529396</v>
      </c>
      <c r="AS48">
        <v>2.1613144789263301E-2</v>
      </c>
      <c r="AT48">
        <v>0.84852941176470598</v>
      </c>
      <c r="AU48">
        <v>3.4205009851802901E-2</v>
      </c>
    </row>
    <row r="49" spans="1:59" x14ac:dyDescent="0.25">
      <c r="A49" t="s">
        <v>217</v>
      </c>
      <c r="B49" t="s">
        <v>196</v>
      </c>
      <c r="E49" t="s">
        <v>198</v>
      </c>
      <c r="H49" t="s">
        <v>197</v>
      </c>
      <c r="K49" t="s">
        <v>216</v>
      </c>
      <c r="L49" t="s">
        <v>196</v>
      </c>
      <c r="O49" t="s">
        <v>198</v>
      </c>
      <c r="R49" t="s">
        <v>197</v>
      </c>
      <c r="AO49" t="s">
        <v>226</v>
      </c>
      <c r="AP49">
        <v>0.76745551017609803</v>
      </c>
      <c r="AQ49">
        <v>0.114297573876355</v>
      </c>
      <c r="AR49">
        <v>0.67018353378647499</v>
      </c>
      <c r="AS49">
        <v>8.7393466703419798E-2</v>
      </c>
      <c r="AT49">
        <v>0.75474469158292601</v>
      </c>
      <c r="AU49">
        <v>0.146426377588499</v>
      </c>
    </row>
    <row r="50" spans="1:59" x14ac:dyDescent="0.25">
      <c r="B50" t="s">
        <v>193</v>
      </c>
      <c r="C50" t="s">
        <v>194</v>
      </c>
      <c r="D50" t="s">
        <v>195</v>
      </c>
      <c r="E50" t="s">
        <v>193</v>
      </c>
      <c r="F50" t="s">
        <v>194</v>
      </c>
      <c r="G50" t="s">
        <v>195</v>
      </c>
      <c r="H50" t="s">
        <v>193</v>
      </c>
      <c r="I50" t="s">
        <v>194</v>
      </c>
      <c r="J50" t="s">
        <v>195</v>
      </c>
      <c r="L50" t="s">
        <v>193</v>
      </c>
      <c r="M50" t="s">
        <v>194</v>
      </c>
      <c r="N50" t="s">
        <v>195</v>
      </c>
      <c r="O50" t="s">
        <v>193</v>
      </c>
      <c r="P50" t="s">
        <v>194</v>
      </c>
      <c r="Q50" t="s">
        <v>195</v>
      </c>
      <c r="R50" t="s">
        <v>193</v>
      </c>
      <c r="S50" t="s">
        <v>194</v>
      </c>
      <c r="T50" t="s">
        <v>195</v>
      </c>
      <c r="AO50" t="s">
        <v>227</v>
      </c>
      <c r="AP50">
        <v>0.75268288383571302</v>
      </c>
      <c r="AQ50">
        <v>4.58891712708566E-2</v>
      </c>
      <c r="AR50">
        <v>0.76929314295786999</v>
      </c>
      <c r="AS50">
        <v>5.4640447219650397E-2</v>
      </c>
      <c r="AT50">
        <v>0.85197426405781695</v>
      </c>
      <c r="AU50">
        <v>2.4739895997757701E-2</v>
      </c>
    </row>
    <row r="51" spans="1:59" x14ac:dyDescent="0.25">
      <c r="A51" t="s">
        <v>199</v>
      </c>
      <c r="B51">
        <v>100</v>
      </c>
      <c r="C51">
        <v>16.890697967941399</v>
      </c>
      <c r="D51">
        <v>10.269929216970301</v>
      </c>
      <c r="E51">
        <v>67.859131538061803</v>
      </c>
      <c r="F51">
        <v>16.698449852558099</v>
      </c>
      <c r="G51">
        <v>44.425938461198299</v>
      </c>
      <c r="H51">
        <v>66.746416274285806</v>
      </c>
      <c r="I51">
        <v>17.8249744701846</v>
      </c>
      <c r="J51">
        <v>46.827058075192497</v>
      </c>
      <c r="L51">
        <v>82.3058065838337</v>
      </c>
      <c r="M51">
        <v>17.322123162713801</v>
      </c>
      <c r="N51">
        <v>1.4374714944598901</v>
      </c>
      <c r="O51">
        <v>82.3004931086395</v>
      </c>
      <c r="P51">
        <v>17.417931683361399</v>
      </c>
      <c r="Q51">
        <v>1.4374714944598901</v>
      </c>
      <c r="R51">
        <v>82.3004931086395</v>
      </c>
      <c r="S51">
        <v>17.417931683361399</v>
      </c>
      <c r="T51">
        <v>1.4374714944598901</v>
      </c>
      <c r="AF51">
        <v>0</v>
      </c>
      <c r="AG51" t="s">
        <v>199</v>
      </c>
      <c r="AH51">
        <v>100</v>
      </c>
      <c r="AI51">
        <v>0</v>
      </c>
      <c r="AJ51">
        <v>16.890697967941399</v>
      </c>
      <c r="AK51">
        <v>1.15152178048993</v>
      </c>
      <c r="AL51">
        <v>10.269929216970301</v>
      </c>
      <c r="AO51" t="s">
        <v>93</v>
      </c>
      <c r="AP51">
        <v>0.67877358490565998</v>
      </c>
      <c r="AQ51">
        <v>5.6621459501158197E-2</v>
      </c>
      <c r="AR51">
        <v>0.65424528301886797</v>
      </c>
      <c r="AS51">
        <v>6.8940579405645006E-2</v>
      </c>
      <c r="AT51">
        <v>0.718505079825834</v>
      </c>
      <c r="AU51">
        <v>5.6303818015038698E-2</v>
      </c>
      <c r="BE51">
        <v>0.4022</v>
      </c>
      <c r="BF51">
        <v>0.8548</v>
      </c>
      <c r="BG51">
        <v>0.22489999999999999</v>
      </c>
    </row>
    <row r="52" spans="1:59" x14ac:dyDescent="0.25">
      <c r="A52" t="s">
        <v>200</v>
      </c>
      <c r="B52">
        <v>99.983228511530399</v>
      </c>
      <c r="C52">
        <v>87.716981132075404</v>
      </c>
      <c r="D52">
        <v>79.519916142557605</v>
      </c>
      <c r="E52">
        <v>98.048218029350096</v>
      </c>
      <c r="F52">
        <v>88.094339622641499</v>
      </c>
      <c r="G52">
        <v>82.331236897274593</v>
      </c>
      <c r="H52">
        <v>97.448637316561801</v>
      </c>
      <c r="I52">
        <v>87.698113207547095</v>
      </c>
      <c r="J52">
        <v>84.241090146750494</v>
      </c>
      <c r="L52">
        <v>95.408805031446505</v>
      </c>
      <c r="M52">
        <v>83.830188679245197</v>
      </c>
      <c r="N52">
        <v>32.677148846960101</v>
      </c>
      <c r="O52">
        <v>95.410901467505198</v>
      </c>
      <c r="P52">
        <v>83.849056603773505</v>
      </c>
      <c r="Q52">
        <v>32.700209643605803</v>
      </c>
      <c r="R52">
        <v>95.410901467505198</v>
      </c>
      <c r="S52">
        <v>83.849056603773505</v>
      </c>
      <c r="T52">
        <v>32.700209643605803</v>
      </c>
      <c r="AF52">
        <v>1</v>
      </c>
      <c r="AG52" t="s">
        <v>200</v>
      </c>
      <c r="AH52">
        <v>99.983228511530399</v>
      </c>
      <c r="AI52">
        <v>8.3857442348005407E-3</v>
      </c>
      <c r="AJ52">
        <v>87.716981132075404</v>
      </c>
      <c r="AK52">
        <v>1.2837123542018101</v>
      </c>
      <c r="AL52">
        <v>79.519916142557605</v>
      </c>
      <c r="AO52" t="s">
        <v>220</v>
      </c>
      <c r="AP52">
        <v>0.67467615398649805</v>
      </c>
      <c r="AQ52">
        <v>7.0177392513544407E-2</v>
      </c>
      <c r="AR52">
        <v>0.69664294836708596</v>
      </c>
      <c r="AS52">
        <v>8.2204556211686194E-2</v>
      </c>
      <c r="AT52">
        <v>0.73621145776318098</v>
      </c>
      <c r="AU52">
        <v>7.6946839819856103E-2</v>
      </c>
      <c r="BE52">
        <v>0.92769999999999997</v>
      </c>
      <c r="BF52">
        <v>0.96319999999999995</v>
      </c>
      <c r="BG52">
        <v>6.5000000000000002E-2</v>
      </c>
    </row>
    <row r="53" spans="1:59" x14ac:dyDescent="0.25">
      <c r="A53" t="s">
        <v>201</v>
      </c>
      <c r="B53">
        <v>100</v>
      </c>
      <c r="C53">
        <v>84.6362656739812</v>
      </c>
      <c r="D53">
        <v>62.647739034295697</v>
      </c>
      <c r="E53">
        <v>95.658026852457397</v>
      </c>
      <c r="F53">
        <v>81.600411442006205</v>
      </c>
      <c r="G53">
        <v>65.686043886504706</v>
      </c>
      <c r="H53">
        <v>94.309166556686904</v>
      </c>
      <c r="I53">
        <v>81.255583855799301</v>
      </c>
      <c r="J53">
        <v>68.609608457658695</v>
      </c>
      <c r="L53">
        <v>98.286071055123699</v>
      </c>
      <c r="M53">
        <v>62.826802507836902</v>
      </c>
      <c r="N53">
        <v>8.8443922181727093</v>
      </c>
      <c r="O53">
        <v>98.352122947186004</v>
      </c>
      <c r="P53">
        <v>62.701606583072099</v>
      </c>
      <c r="Q53">
        <v>8.6496930477824403</v>
      </c>
      <c r="R53">
        <v>98.352122947186004</v>
      </c>
      <c r="S53">
        <v>62.701606583072099</v>
      </c>
      <c r="T53">
        <v>8.6496930477824403</v>
      </c>
      <c r="AF53">
        <v>2</v>
      </c>
      <c r="AG53" t="s">
        <v>201</v>
      </c>
      <c r="AH53">
        <v>100</v>
      </c>
      <c r="AI53">
        <v>0</v>
      </c>
      <c r="AJ53">
        <v>84.6362656739812</v>
      </c>
      <c r="AK53">
        <v>1.31692846356472</v>
      </c>
      <c r="AL53">
        <v>62.647739034295697</v>
      </c>
      <c r="AO53" t="s">
        <v>95</v>
      </c>
      <c r="AP53">
        <v>0.59777183600713002</v>
      </c>
      <c r="AQ53">
        <v>5.8261848705706103E-2</v>
      </c>
      <c r="AR53">
        <v>0.56951871657754005</v>
      </c>
      <c r="AS53">
        <v>5.92835681365372E-2</v>
      </c>
      <c r="AT53">
        <v>0.61190730837789598</v>
      </c>
      <c r="AU53">
        <v>9.6229870167575796E-2</v>
      </c>
      <c r="BE53">
        <v>0.93869999999999998</v>
      </c>
      <c r="BF53">
        <v>0.96540000000000004</v>
      </c>
      <c r="BG53">
        <v>3.3399999999999999E-2</v>
      </c>
    </row>
    <row r="54" spans="1:59" x14ac:dyDescent="0.25">
      <c r="A54" t="s">
        <v>202</v>
      </c>
      <c r="B54">
        <v>100</v>
      </c>
      <c r="C54">
        <v>82.902208201892705</v>
      </c>
      <c r="D54">
        <v>66.745531019978898</v>
      </c>
      <c r="E54">
        <v>99.446781166023996</v>
      </c>
      <c r="F54">
        <v>82.828601472134494</v>
      </c>
      <c r="G54">
        <v>68.205397826848895</v>
      </c>
      <c r="H54">
        <v>99.276200490711503</v>
      </c>
      <c r="I54">
        <v>82.823343848580393</v>
      </c>
      <c r="J54">
        <v>68.791914943334405</v>
      </c>
      <c r="L54">
        <v>69.204930482533001</v>
      </c>
      <c r="M54">
        <v>66.861198738170302</v>
      </c>
      <c r="N54">
        <v>93.327491529384204</v>
      </c>
      <c r="O54">
        <v>57.524243486388599</v>
      </c>
      <c r="P54">
        <v>43.033648790746497</v>
      </c>
      <c r="Q54">
        <v>74.375511157845494</v>
      </c>
      <c r="R54">
        <v>67.8402850800327</v>
      </c>
      <c r="S54">
        <v>65.320715036803307</v>
      </c>
      <c r="T54">
        <v>94.931650893795904</v>
      </c>
      <c r="AF54">
        <v>3</v>
      </c>
      <c r="AG54" t="s">
        <v>202</v>
      </c>
      <c r="AH54">
        <v>100</v>
      </c>
      <c r="AI54">
        <v>0</v>
      </c>
      <c r="AJ54">
        <v>82.902208201892705</v>
      </c>
      <c r="AK54">
        <v>0.73899073946641902</v>
      </c>
      <c r="AL54">
        <v>66.745531019978898</v>
      </c>
      <c r="AO54" t="s">
        <v>96</v>
      </c>
      <c r="AP54">
        <v>0.94470964232286103</v>
      </c>
      <c r="AQ54">
        <v>1.54215495381539E-2</v>
      </c>
      <c r="AR54">
        <v>0.62861757105943095</v>
      </c>
      <c r="AS54">
        <v>7.3111744917365898E-2</v>
      </c>
      <c r="AT54">
        <v>0.94354345165238596</v>
      </c>
      <c r="AU54">
        <v>1.54187566935812E-2</v>
      </c>
      <c r="BE54">
        <v>0.93869999999999998</v>
      </c>
      <c r="BF54">
        <v>0.96540000000000004</v>
      </c>
      <c r="BG54">
        <v>3.3399999999999999E-2</v>
      </c>
    </row>
    <row r="55" spans="1:59" x14ac:dyDescent="0.25">
      <c r="A55" t="s">
        <v>203</v>
      </c>
      <c r="B55">
        <v>99.969135802469097</v>
      </c>
      <c r="C55">
        <v>43.279320987654302</v>
      </c>
      <c r="D55">
        <v>61.009945130315501</v>
      </c>
      <c r="E55">
        <v>91.397462277091904</v>
      </c>
      <c r="F55">
        <v>40.493827160493801</v>
      </c>
      <c r="G55">
        <v>74.201817558298998</v>
      </c>
      <c r="H55">
        <v>90.303497942386798</v>
      </c>
      <c r="I55">
        <v>35.5555555555555</v>
      </c>
      <c r="J55">
        <v>75.7355967078189</v>
      </c>
      <c r="L55">
        <v>96.524348422496502</v>
      </c>
      <c r="M55">
        <v>33.896604938271601</v>
      </c>
      <c r="N55">
        <v>5.1440329218099797E-3</v>
      </c>
      <c r="O55">
        <v>96.3194444444444</v>
      </c>
      <c r="P55">
        <v>33.526234567901199</v>
      </c>
      <c r="Q55">
        <v>5.1440329218099797E-3</v>
      </c>
      <c r="R55">
        <v>96.3194444444444</v>
      </c>
      <c r="S55">
        <v>33.526234567901199</v>
      </c>
      <c r="T55">
        <v>5.1440329218099797E-3</v>
      </c>
      <c r="AF55">
        <v>4</v>
      </c>
      <c r="AG55" t="s">
        <v>203</v>
      </c>
      <c r="AH55">
        <v>99.969135802469097</v>
      </c>
      <c r="AI55">
        <v>1.59012662817151E-2</v>
      </c>
      <c r="AJ55">
        <v>43.279320987654302</v>
      </c>
      <c r="AK55">
        <v>2.1937069005923302</v>
      </c>
      <c r="AL55">
        <v>61.009945130315501</v>
      </c>
      <c r="AO55" t="s">
        <v>97</v>
      </c>
      <c r="AP55">
        <v>0.54609195402298805</v>
      </c>
      <c r="AQ55">
        <v>6.6297929912143394E-2</v>
      </c>
      <c r="AR55">
        <v>0.54632183908045895</v>
      </c>
      <c r="AS55">
        <v>6.3949895336030294E-2</v>
      </c>
      <c r="AT55">
        <v>0.56988505747126394</v>
      </c>
      <c r="AU55">
        <v>5.1189574840337503E-2</v>
      </c>
      <c r="BE55">
        <v>0.93869999999999998</v>
      </c>
      <c r="BF55">
        <v>0.96540000000000004</v>
      </c>
      <c r="BG55">
        <v>3.3399999999999999E-2</v>
      </c>
    </row>
    <row r="56" spans="1:59" x14ac:dyDescent="0.25">
      <c r="A56" t="s">
        <v>204</v>
      </c>
      <c r="B56">
        <v>99.504549147034894</v>
      </c>
      <c r="C56">
        <v>95.7604184736919</v>
      </c>
      <c r="D56">
        <v>90.795567138268098</v>
      </c>
      <c r="E56">
        <v>98.745135191973802</v>
      </c>
      <c r="F56">
        <v>95.687125528763403</v>
      </c>
      <c r="G56">
        <v>91.922503680306093</v>
      </c>
      <c r="H56">
        <v>98.552235605570104</v>
      </c>
      <c r="I56">
        <v>95.577336233469893</v>
      </c>
      <c r="J56">
        <v>92.574301772732298</v>
      </c>
      <c r="L56">
        <v>97.516658900567805</v>
      </c>
      <c r="M56">
        <v>91.593662845781196</v>
      </c>
      <c r="N56">
        <v>74.039541951366303</v>
      </c>
      <c r="O56">
        <v>97.502444465520497</v>
      </c>
      <c r="P56">
        <v>91.575381310132201</v>
      </c>
      <c r="Q56">
        <v>73.940033895928707</v>
      </c>
      <c r="R56">
        <v>97.502444465520497</v>
      </c>
      <c r="S56">
        <v>91.575381310132201</v>
      </c>
      <c r="T56">
        <v>73.940033895928707</v>
      </c>
      <c r="AF56">
        <v>5</v>
      </c>
      <c r="AG56" t="s">
        <v>204</v>
      </c>
      <c r="AH56">
        <v>99.504549147034894</v>
      </c>
      <c r="AI56">
        <v>3.65386667694554E-2</v>
      </c>
      <c r="AJ56">
        <v>95.7604184736919</v>
      </c>
      <c r="AK56">
        <v>0.70972603249024002</v>
      </c>
      <c r="AL56">
        <v>90.795567138268098</v>
      </c>
      <c r="AO56" t="s">
        <v>98</v>
      </c>
      <c r="AP56">
        <v>0.44907277979685001</v>
      </c>
      <c r="AQ56">
        <v>4.2415756883053601E-2</v>
      </c>
      <c r="AR56">
        <v>0.45049389618861202</v>
      </c>
      <c r="AS56">
        <v>3.40087302774192E-2</v>
      </c>
      <c r="AT56">
        <v>0.447041282266331</v>
      </c>
      <c r="AU56">
        <v>3.8045239852123797E-2</v>
      </c>
      <c r="BE56">
        <v>0.96609999999999996</v>
      </c>
      <c r="BF56">
        <v>0.98219999999999996</v>
      </c>
      <c r="BG56">
        <v>3.27E-2</v>
      </c>
    </row>
    <row r="57" spans="1:59" x14ac:dyDescent="0.25">
      <c r="A57" t="s">
        <v>205</v>
      </c>
      <c r="B57">
        <v>100</v>
      </c>
      <c r="C57">
        <v>98.853750061491596</v>
      </c>
      <c r="D57">
        <v>95.158095209058501</v>
      </c>
      <c r="E57">
        <v>99.682601709768704</v>
      </c>
      <c r="F57">
        <v>98.717427815176606</v>
      </c>
      <c r="G57">
        <v>95.861644422911695</v>
      </c>
      <c r="H57">
        <v>99.316668838294305</v>
      </c>
      <c r="I57">
        <v>98.589947805353503</v>
      </c>
      <c r="J57">
        <v>96.281144706363307</v>
      </c>
      <c r="L57">
        <v>99.950469109130694</v>
      </c>
      <c r="M57">
        <v>99.2085522945479</v>
      </c>
      <c r="N57">
        <v>7.8521923401325999</v>
      </c>
      <c r="O57">
        <v>99.950469109130694</v>
      </c>
      <c r="P57">
        <v>99.2085522945479</v>
      </c>
      <c r="Q57">
        <v>7.8521923401325999</v>
      </c>
      <c r="R57">
        <v>99.950469109130694</v>
      </c>
      <c r="S57">
        <v>99.2085522945479</v>
      </c>
      <c r="T57">
        <v>7.8521923401325999</v>
      </c>
      <c r="AF57">
        <v>6</v>
      </c>
      <c r="AG57" t="s">
        <v>205</v>
      </c>
      <c r="AH57">
        <v>100</v>
      </c>
      <c r="AI57">
        <v>0</v>
      </c>
      <c r="AJ57">
        <v>98.853750061491596</v>
      </c>
      <c r="AK57">
        <v>0.21953897881735801</v>
      </c>
      <c r="AL57">
        <v>95.158095209058501</v>
      </c>
      <c r="AO57" t="s">
        <v>128</v>
      </c>
      <c r="AP57">
        <v>0.83529411764705797</v>
      </c>
      <c r="AQ57">
        <v>4.7333755704209002E-2</v>
      </c>
      <c r="AR57">
        <v>0.85</v>
      </c>
      <c r="AS57">
        <v>3.9350259294881298E-2</v>
      </c>
      <c r="AT57">
        <v>0.84852941176470498</v>
      </c>
      <c r="AU57">
        <v>4.3649476704870099E-2</v>
      </c>
      <c r="BE57">
        <v>0.94979999999999998</v>
      </c>
      <c r="BF57">
        <v>0.9758</v>
      </c>
      <c r="BG57">
        <v>1.14E-2</v>
      </c>
    </row>
    <row r="58" spans="1:59" x14ac:dyDescent="0.25">
      <c r="A58" t="s">
        <v>206</v>
      </c>
      <c r="B58">
        <v>100</v>
      </c>
      <c r="C58">
        <v>89.803142329020304</v>
      </c>
      <c r="D58">
        <v>75.388584721365405</v>
      </c>
      <c r="E58">
        <v>99.041879065337596</v>
      </c>
      <c r="F58">
        <v>89.377147942767095</v>
      </c>
      <c r="G58">
        <v>78.084097613423594</v>
      </c>
      <c r="H58">
        <v>98.655340964127603</v>
      </c>
      <c r="I58">
        <v>89.210755117409406</v>
      </c>
      <c r="J58">
        <v>78.8325099502689</v>
      </c>
      <c r="L58">
        <v>95.223694610620399</v>
      </c>
      <c r="M58">
        <v>83.308379544054205</v>
      </c>
      <c r="N58">
        <v>45.560879614597802</v>
      </c>
      <c r="O58">
        <v>95.2257505316731</v>
      </c>
      <c r="P58">
        <v>83.308379544054205</v>
      </c>
      <c r="Q58">
        <v>45.686290376040297</v>
      </c>
      <c r="R58">
        <v>95.2257505316731</v>
      </c>
      <c r="S58">
        <v>83.308379544054205</v>
      </c>
      <c r="T58">
        <v>45.700681823408701</v>
      </c>
      <c r="AF58">
        <v>7</v>
      </c>
      <c r="AG58" t="s">
        <v>206</v>
      </c>
      <c r="AH58">
        <v>100</v>
      </c>
      <c r="AI58">
        <v>0</v>
      </c>
      <c r="AJ58">
        <v>89.803142329020304</v>
      </c>
      <c r="AK58">
        <v>1.7948766482329399</v>
      </c>
      <c r="AL58">
        <v>75.388584721365405</v>
      </c>
      <c r="AO58" t="s">
        <v>99</v>
      </c>
      <c r="AP58">
        <v>0.93563492063492004</v>
      </c>
      <c r="AQ58">
        <v>5.2792335979962197E-2</v>
      </c>
      <c r="AR58">
        <v>0.94396825396825401</v>
      </c>
      <c r="AS58">
        <v>3.5270969936079102E-2</v>
      </c>
      <c r="AT58">
        <v>0.96650793650793598</v>
      </c>
      <c r="AU58">
        <v>3.6828817575111597E-2</v>
      </c>
      <c r="BE58">
        <v>0.86570000000000003</v>
      </c>
      <c r="BF58">
        <v>0.9274</v>
      </c>
      <c r="BG58">
        <v>6.8000000000000005E-2</v>
      </c>
    </row>
    <row r="59" spans="1:59" x14ac:dyDescent="0.25">
      <c r="A59" t="s">
        <v>207</v>
      </c>
      <c r="B59">
        <v>100</v>
      </c>
      <c r="C59">
        <v>94.797297297297305</v>
      </c>
      <c r="D59">
        <v>72.214714714714702</v>
      </c>
      <c r="E59">
        <v>99.897897897897906</v>
      </c>
      <c r="F59">
        <v>94.351351351351298</v>
      </c>
      <c r="G59">
        <v>64.906906906906897</v>
      </c>
      <c r="H59">
        <v>99.795795795795797</v>
      </c>
      <c r="I59">
        <v>94.324324324324294</v>
      </c>
      <c r="J59">
        <v>65.021021021020999</v>
      </c>
      <c r="L59">
        <v>88.351351351351298</v>
      </c>
      <c r="M59">
        <v>65</v>
      </c>
      <c r="N59">
        <v>32.048048048048003</v>
      </c>
      <c r="O59">
        <v>88.351351351351298</v>
      </c>
      <c r="P59">
        <v>65</v>
      </c>
      <c r="Q59">
        <v>32.048048048048003</v>
      </c>
      <c r="R59">
        <v>88.351351351351298</v>
      </c>
      <c r="S59">
        <v>65</v>
      </c>
      <c r="T59">
        <v>32.048048048048003</v>
      </c>
      <c r="AF59">
        <v>8</v>
      </c>
      <c r="AG59" t="s">
        <v>207</v>
      </c>
      <c r="AH59">
        <v>100</v>
      </c>
      <c r="AI59">
        <v>0</v>
      </c>
      <c r="AJ59">
        <v>94.797297297297305</v>
      </c>
      <c r="AK59">
        <v>0.71314998929506601</v>
      </c>
      <c r="AL59">
        <v>72.214714714714702</v>
      </c>
      <c r="AO59" t="s">
        <v>100</v>
      </c>
      <c r="AP59">
        <v>0.79460227272727202</v>
      </c>
      <c r="AQ59">
        <v>4.0128392605932997E-2</v>
      </c>
      <c r="AR59">
        <v>0.76089015151515105</v>
      </c>
      <c r="AS59">
        <v>5.5598090136591401E-2</v>
      </c>
      <c r="AT59">
        <v>0.82547348484848404</v>
      </c>
      <c r="AU59">
        <v>6.8076583877152E-2</v>
      </c>
      <c r="BE59">
        <v>0.68110000000000004</v>
      </c>
      <c r="BF59">
        <v>0.86799999999999999</v>
      </c>
      <c r="BG59">
        <v>2.7099999999999999E-2</v>
      </c>
    </row>
    <row r="60" spans="1:59" x14ac:dyDescent="0.25">
      <c r="A60" t="s">
        <v>208</v>
      </c>
      <c r="B60">
        <v>99.993093326375202</v>
      </c>
      <c r="C60">
        <v>91.017981902557295</v>
      </c>
      <c r="D60">
        <v>79.528613590361402</v>
      </c>
      <c r="E60">
        <v>91.627426438386706</v>
      </c>
      <c r="F60">
        <v>88.686590347298306</v>
      </c>
      <c r="G60">
        <v>87.360732335627802</v>
      </c>
      <c r="H60">
        <v>90.246087531868795</v>
      </c>
      <c r="I60">
        <v>87.613687243880904</v>
      </c>
      <c r="J60">
        <v>92.760037441213797</v>
      </c>
      <c r="L60">
        <v>94.989212726081604</v>
      </c>
      <c r="M60">
        <v>86.138194326644793</v>
      </c>
      <c r="N60">
        <v>48.690311799412001</v>
      </c>
      <c r="O60">
        <v>95.001299852235505</v>
      </c>
      <c r="P60">
        <v>86.184778177576504</v>
      </c>
      <c r="Q60">
        <v>48.800811424970099</v>
      </c>
      <c r="R60">
        <v>94.990939543557005</v>
      </c>
      <c r="S60">
        <v>86.153722276955406</v>
      </c>
      <c r="T60">
        <v>48.723121331444403</v>
      </c>
      <c r="AF60">
        <v>9</v>
      </c>
      <c r="AG60" t="s">
        <v>208</v>
      </c>
      <c r="AH60">
        <v>99.993093326375202</v>
      </c>
      <c r="AI60">
        <v>8.4589131529108907E-3</v>
      </c>
      <c r="AJ60">
        <v>91.017981902557295</v>
      </c>
      <c r="AK60">
        <v>1.08632259337117</v>
      </c>
      <c r="AL60">
        <v>79.528613590361402</v>
      </c>
      <c r="AO60" t="s">
        <v>101</v>
      </c>
      <c r="AP60">
        <v>0.65823899371069094</v>
      </c>
      <c r="AQ60">
        <v>5.3097127712393097E-2</v>
      </c>
      <c r="AR60">
        <v>0.62498652291105095</v>
      </c>
      <c r="AS60">
        <v>4.7625954338158701E-2</v>
      </c>
      <c r="AT60">
        <v>0.67521114106019697</v>
      </c>
      <c r="AU60">
        <v>2.78033778588209E-2</v>
      </c>
      <c r="BE60">
        <v>0.88339999999999996</v>
      </c>
      <c r="BF60">
        <v>0.94030000000000002</v>
      </c>
      <c r="BG60">
        <v>5.1200000000000002E-2</v>
      </c>
    </row>
    <row r="61" spans="1:59" x14ac:dyDescent="0.25">
      <c r="A61" t="s">
        <v>209</v>
      </c>
      <c r="B61">
        <v>100</v>
      </c>
      <c r="C61">
        <v>96.233766233766204</v>
      </c>
      <c r="D61">
        <v>88.9321789321789</v>
      </c>
      <c r="E61">
        <v>96.599326599326602</v>
      </c>
      <c r="F61">
        <v>93.549783549783498</v>
      </c>
      <c r="G61">
        <v>91.558441558441501</v>
      </c>
      <c r="H61">
        <v>95.892255892255804</v>
      </c>
      <c r="I61">
        <v>93.203463203463201</v>
      </c>
      <c r="J61">
        <v>92.861952861952801</v>
      </c>
      <c r="L61">
        <v>99.725829725829698</v>
      </c>
      <c r="M61">
        <v>96.580086580086501</v>
      </c>
      <c r="N61">
        <v>8.4415584415584402</v>
      </c>
      <c r="O61">
        <v>99.725829725829698</v>
      </c>
      <c r="P61">
        <v>96.580086580086501</v>
      </c>
      <c r="Q61">
        <v>8.3597883597883609</v>
      </c>
      <c r="R61">
        <v>99.725829725829698</v>
      </c>
      <c r="S61">
        <v>96.580086580086501</v>
      </c>
      <c r="T61">
        <v>8.3597883597883609</v>
      </c>
      <c r="AF61">
        <v>10</v>
      </c>
      <c r="AG61" t="s">
        <v>209</v>
      </c>
      <c r="AH61">
        <v>100</v>
      </c>
      <c r="AI61">
        <v>0</v>
      </c>
      <c r="AJ61">
        <v>96.233766233766204</v>
      </c>
      <c r="AK61">
        <v>0.61374228912371498</v>
      </c>
      <c r="AL61">
        <v>88.9321789321789</v>
      </c>
      <c r="AO61" t="s">
        <v>102</v>
      </c>
      <c r="AP61">
        <v>0.70303030303030301</v>
      </c>
      <c r="AQ61">
        <v>3.2637362467481799E-2</v>
      </c>
      <c r="AR61">
        <v>0.67979797979797996</v>
      </c>
      <c r="AS61">
        <v>3.7808014691339202E-2</v>
      </c>
      <c r="AT61">
        <v>0.74242424242424199</v>
      </c>
      <c r="AU61">
        <v>3.7044688527055003E-2</v>
      </c>
      <c r="BE61">
        <v>0.91869999999999996</v>
      </c>
      <c r="BF61">
        <v>0.95189999999999997</v>
      </c>
      <c r="BG61">
        <v>3.8300000000000001E-2</v>
      </c>
    </row>
    <row r="62" spans="1:59" x14ac:dyDescent="0.25">
      <c r="A62" t="s">
        <v>210</v>
      </c>
      <c r="B62">
        <v>99.941990451959896</v>
      </c>
      <c r="C62">
        <v>90.863644974898094</v>
      </c>
      <c r="D62">
        <v>77.862391440200597</v>
      </c>
      <c r="E62">
        <v>95.784701428934696</v>
      </c>
      <c r="F62">
        <v>88.623330491616898</v>
      </c>
      <c r="G62">
        <v>79.426155503161198</v>
      </c>
      <c r="H62">
        <v>94.539934385994002</v>
      </c>
      <c r="I62">
        <v>88.188263711281607</v>
      </c>
      <c r="J62">
        <v>83.445617377652496</v>
      </c>
      <c r="L62">
        <v>92.995397603094403</v>
      </c>
      <c r="M62">
        <v>84.991143317230197</v>
      </c>
      <c r="N62">
        <v>46.457764298723198</v>
      </c>
      <c r="O62">
        <v>92.985728760938301</v>
      </c>
      <c r="P62">
        <v>84.991143317230197</v>
      </c>
      <c r="Q62">
        <v>46.4650159303404</v>
      </c>
      <c r="R62">
        <v>92.985728760938301</v>
      </c>
      <c r="S62">
        <v>84.991143317230197</v>
      </c>
      <c r="T62">
        <v>46.4650159303404</v>
      </c>
      <c r="AF62">
        <v>11</v>
      </c>
      <c r="AG62" t="s">
        <v>210</v>
      </c>
      <c r="AH62">
        <v>99.941990451959896</v>
      </c>
      <c r="AI62">
        <v>1.6034314152708399E-2</v>
      </c>
      <c r="AJ62">
        <v>90.863644974898094</v>
      </c>
      <c r="AK62">
        <v>0.90675433456433796</v>
      </c>
      <c r="AL62">
        <v>77.862391440200597</v>
      </c>
      <c r="AO62" t="s">
        <v>103</v>
      </c>
      <c r="AP62">
        <v>0.70087538364628099</v>
      </c>
      <c r="AQ62">
        <v>0.122618714620518</v>
      </c>
      <c r="AR62">
        <v>0.68211766046131295</v>
      </c>
      <c r="AS62">
        <v>0.118174451747492</v>
      </c>
      <c r="AT62">
        <v>0.72150020773859702</v>
      </c>
      <c r="AU62">
        <v>0.13163610482233401</v>
      </c>
      <c r="BE62">
        <v>0.85960000000000003</v>
      </c>
      <c r="BF62">
        <v>0.89970000000000006</v>
      </c>
      <c r="BG62">
        <v>4.2700000000000002E-2</v>
      </c>
    </row>
    <row r="63" spans="1:59" x14ac:dyDescent="0.25">
      <c r="A63" t="s">
        <v>211</v>
      </c>
      <c r="B63">
        <v>99.972135144548901</v>
      </c>
      <c r="C63">
        <v>26.865203761755399</v>
      </c>
      <c r="D63">
        <v>57.0323928944618</v>
      </c>
      <c r="E63">
        <v>86.642284918146999</v>
      </c>
      <c r="F63">
        <v>26.865203761755399</v>
      </c>
      <c r="G63">
        <v>66.513409961685795</v>
      </c>
      <c r="H63">
        <v>83.932427725531099</v>
      </c>
      <c r="I63">
        <v>26.865203761755399</v>
      </c>
      <c r="J63">
        <v>73.726924416579493</v>
      </c>
      <c r="L63">
        <v>94.8798328108672</v>
      </c>
      <c r="M63">
        <v>35.517241379310299</v>
      </c>
      <c r="N63">
        <v>18.5301288749564</v>
      </c>
      <c r="O63">
        <v>94.8798328108672</v>
      </c>
      <c r="P63">
        <v>35.517241379310299</v>
      </c>
      <c r="Q63">
        <v>18.5301288749564</v>
      </c>
      <c r="R63">
        <v>94.8798328108672</v>
      </c>
      <c r="S63">
        <v>35.517241379310299</v>
      </c>
      <c r="T63">
        <v>18.5301288749564</v>
      </c>
      <c r="AF63">
        <v>12</v>
      </c>
      <c r="AG63" t="s">
        <v>211</v>
      </c>
      <c r="AH63">
        <v>99.972135144548901</v>
      </c>
      <c r="AI63">
        <v>1.39324277255298E-2</v>
      </c>
      <c r="AJ63">
        <v>26.865203761755399</v>
      </c>
      <c r="AK63">
        <v>8.3917154479588394</v>
      </c>
      <c r="AL63">
        <v>57.0323928944618</v>
      </c>
      <c r="AO63" t="s">
        <v>104</v>
      </c>
      <c r="AP63">
        <v>0.67873563218390798</v>
      </c>
      <c r="AQ63">
        <v>5.3153307935978202E-2</v>
      </c>
      <c r="AR63">
        <v>0.65264367816091895</v>
      </c>
      <c r="AS63">
        <v>5.0299144759483397E-2</v>
      </c>
      <c r="AT63">
        <v>0.68563218390804603</v>
      </c>
      <c r="AU63">
        <v>5.4114009894403702E-2</v>
      </c>
      <c r="BE63">
        <v>0.84689999999999999</v>
      </c>
      <c r="BF63">
        <v>0.93200000000000005</v>
      </c>
      <c r="BG63">
        <v>3.0300000000000001E-2</v>
      </c>
    </row>
    <row r="64" spans="1:59" x14ac:dyDescent="0.25">
      <c r="A64" t="s">
        <v>212</v>
      </c>
      <c r="B64">
        <v>100</v>
      </c>
      <c r="C64">
        <v>98.145454545454498</v>
      </c>
      <c r="D64">
        <v>91.931313131313104</v>
      </c>
      <c r="E64">
        <v>98.696969696969703</v>
      </c>
      <c r="F64">
        <v>96.854545454545402</v>
      </c>
      <c r="G64">
        <v>92.583838383838298</v>
      </c>
      <c r="H64">
        <v>97.737373737373701</v>
      </c>
      <c r="I64">
        <v>96.072727272727207</v>
      </c>
      <c r="J64">
        <v>93.519191919191897</v>
      </c>
      <c r="L64">
        <v>97.581818181818093</v>
      </c>
      <c r="M64">
        <v>79.436363636363595</v>
      </c>
      <c r="N64">
        <v>14.486868686868601</v>
      </c>
      <c r="O64">
        <v>97.583838383838298</v>
      </c>
      <c r="P64">
        <v>79.436363636363595</v>
      </c>
      <c r="Q64">
        <v>13.749494949494901</v>
      </c>
      <c r="R64">
        <v>97.583838383838298</v>
      </c>
      <c r="S64">
        <v>79.436363636363595</v>
      </c>
      <c r="T64">
        <v>13.749494949494901</v>
      </c>
      <c r="AF64">
        <v>13</v>
      </c>
      <c r="AG64" t="s">
        <v>212</v>
      </c>
      <c r="AH64">
        <v>100</v>
      </c>
      <c r="AI64">
        <v>0</v>
      </c>
      <c r="AJ64">
        <v>98.145454545454498</v>
      </c>
      <c r="AK64">
        <v>0.45126085985421299</v>
      </c>
      <c r="AL64">
        <v>91.931313131313104</v>
      </c>
      <c r="AO64" t="s">
        <v>105</v>
      </c>
      <c r="AP64">
        <v>0.59017094017093996</v>
      </c>
      <c r="AQ64">
        <v>9.86929705329114E-2</v>
      </c>
      <c r="AR64">
        <v>0.53012820512820502</v>
      </c>
      <c r="AS64">
        <v>0.16122909937479299</v>
      </c>
      <c r="AT64">
        <v>0.57414529914529899</v>
      </c>
      <c r="AU64">
        <v>0.10344639209607299</v>
      </c>
      <c r="BE64">
        <v>0.91820000000000002</v>
      </c>
      <c r="BF64">
        <v>0.95089999999999997</v>
      </c>
      <c r="BG64">
        <v>2.2200000000000001E-2</v>
      </c>
    </row>
    <row r="65" spans="1:59" x14ac:dyDescent="0.25">
      <c r="A65" t="s">
        <v>213</v>
      </c>
      <c r="B65">
        <v>100</v>
      </c>
      <c r="C65">
        <v>92.9583333333333</v>
      </c>
      <c r="D65">
        <v>83.774691358024597</v>
      </c>
      <c r="E65">
        <v>97.9861111111111</v>
      </c>
      <c r="F65">
        <v>92.9861111111111</v>
      </c>
      <c r="G65">
        <v>85.563271604938194</v>
      </c>
      <c r="H65">
        <v>97.915123456790099</v>
      </c>
      <c r="I65">
        <v>93.0833333333333</v>
      </c>
      <c r="J65">
        <v>88.521604938271594</v>
      </c>
      <c r="L65">
        <v>96.3472222222222</v>
      </c>
      <c r="M65">
        <v>90.4305555555555</v>
      </c>
      <c r="N65">
        <v>69.665123456790099</v>
      </c>
      <c r="O65">
        <v>96.364197530864104</v>
      </c>
      <c r="P65">
        <v>90.4444444444444</v>
      </c>
      <c r="Q65">
        <v>69.6805555555555</v>
      </c>
      <c r="R65">
        <v>96.375</v>
      </c>
      <c r="S65">
        <v>90.5138888888888</v>
      </c>
      <c r="T65">
        <v>70.0416666666666</v>
      </c>
      <c r="AF65">
        <v>14</v>
      </c>
      <c r="AG65" t="s">
        <v>213</v>
      </c>
      <c r="AH65">
        <v>100</v>
      </c>
      <c r="AI65">
        <v>0</v>
      </c>
      <c r="AJ65">
        <v>92.9583333333333</v>
      </c>
      <c r="AK65">
        <v>0.55572913954840397</v>
      </c>
      <c r="AL65">
        <v>83.774691358024597</v>
      </c>
      <c r="AO65" t="s">
        <v>106</v>
      </c>
      <c r="AP65">
        <v>0.823219373219373</v>
      </c>
      <c r="AQ65">
        <v>9.9308184794828294E-2</v>
      </c>
      <c r="AR65">
        <v>0.76951566951566897</v>
      </c>
      <c r="AS65">
        <v>0.102193061043658</v>
      </c>
      <c r="AT65">
        <v>0.83461538461538398</v>
      </c>
      <c r="AU65">
        <v>8.9459256535484602E-2</v>
      </c>
      <c r="BE65">
        <v>0.96640000000000004</v>
      </c>
      <c r="BF65">
        <v>0.98080000000000001</v>
      </c>
      <c r="BG65">
        <v>4.7399999999999998E-2</v>
      </c>
    </row>
    <row r="66" spans="1:59" x14ac:dyDescent="0.25">
      <c r="A66" t="s">
        <v>214</v>
      </c>
      <c r="B66">
        <v>69.059525084260002</v>
      </c>
      <c r="C66">
        <v>69.060057589469295</v>
      </c>
      <c r="D66">
        <v>17.598037416058599</v>
      </c>
      <c r="E66">
        <v>51.879950438254298</v>
      </c>
      <c r="F66">
        <v>51.799053887289098</v>
      </c>
      <c r="G66">
        <v>34.954063604240197</v>
      </c>
      <c r="H66">
        <v>51.087403566202099</v>
      </c>
      <c r="I66">
        <v>50.254010695187098</v>
      </c>
      <c r="J66">
        <v>72.039356207200697</v>
      </c>
      <c r="L66">
        <v>69.059525084260002</v>
      </c>
      <c r="M66">
        <v>69.060057589469295</v>
      </c>
      <c r="N66">
        <v>6.7188492700860198</v>
      </c>
      <c r="O66">
        <v>70.907076825804694</v>
      </c>
      <c r="P66">
        <v>71.105100781571295</v>
      </c>
      <c r="Q66">
        <v>49.285854506702499</v>
      </c>
      <c r="R66">
        <v>74.0974280921277</v>
      </c>
      <c r="S66">
        <v>74.059646236116805</v>
      </c>
      <c r="T66">
        <v>79.3610843416497</v>
      </c>
      <c r="AF66">
        <v>15</v>
      </c>
      <c r="AG66" t="s">
        <v>214</v>
      </c>
      <c r="AH66">
        <v>69.059525084260002</v>
      </c>
      <c r="AI66">
        <v>8.9162606412031803E-2</v>
      </c>
      <c r="AJ66">
        <v>69.060057589469295</v>
      </c>
      <c r="AK66">
        <v>0.80198028151902301</v>
      </c>
      <c r="AL66">
        <v>17.598037416058599</v>
      </c>
      <c r="AO66" t="s">
        <v>107</v>
      </c>
      <c r="AP66">
        <v>0.81523809523809498</v>
      </c>
      <c r="AQ66">
        <v>8.2857142857142796E-2</v>
      </c>
      <c r="AR66">
        <v>0.84952380952380901</v>
      </c>
      <c r="AS66">
        <v>5.7427860692119297E-2</v>
      </c>
      <c r="AT66">
        <v>0.84952380952380901</v>
      </c>
      <c r="AU66">
        <v>9.8243069375259798E-2</v>
      </c>
      <c r="BE66">
        <v>0.99950000000000006</v>
      </c>
      <c r="BF66">
        <v>0.99950000000000006</v>
      </c>
      <c r="BG66">
        <v>0.98640000000000005</v>
      </c>
    </row>
    <row r="67" spans="1:59" x14ac:dyDescent="0.25">
      <c r="A67" t="s">
        <v>215</v>
      </c>
      <c r="B67">
        <v>100</v>
      </c>
      <c r="C67">
        <v>95.5</v>
      </c>
      <c r="D67">
        <v>88.373873873873805</v>
      </c>
      <c r="E67">
        <v>99.445945945945894</v>
      </c>
      <c r="F67">
        <v>95.972972972972897</v>
      </c>
      <c r="G67">
        <v>88.058558558558502</v>
      </c>
      <c r="H67">
        <v>99.144144144144093</v>
      </c>
      <c r="I67">
        <v>96.108108108108098</v>
      </c>
      <c r="J67">
        <v>89.782282282282296</v>
      </c>
      <c r="L67">
        <v>98.046546546546494</v>
      </c>
      <c r="M67">
        <v>94.405405405405304</v>
      </c>
      <c r="N67">
        <v>36.174174174174098</v>
      </c>
      <c r="O67">
        <v>98.046546546546494</v>
      </c>
      <c r="P67">
        <v>94.405405405405304</v>
      </c>
      <c r="Q67">
        <v>36.174174174174098</v>
      </c>
      <c r="R67">
        <v>98.046546546546494</v>
      </c>
      <c r="S67">
        <v>94.405405405405304</v>
      </c>
      <c r="T67">
        <v>36.174174174174098</v>
      </c>
      <c r="AF67">
        <v>16</v>
      </c>
      <c r="AG67" t="s">
        <v>215</v>
      </c>
      <c r="AH67">
        <v>100</v>
      </c>
      <c r="AI67">
        <v>0</v>
      </c>
      <c r="AJ67">
        <v>95.5</v>
      </c>
      <c r="AK67">
        <v>1.01675158410684</v>
      </c>
      <c r="AL67">
        <v>88.373873873873805</v>
      </c>
      <c r="AO67" t="s">
        <v>108</v>
      </c>
      <c r="AP67">
        <v>0.95038759689922403</v>
      </c>
      <c r="AQ67">
        <v>3.7564388352813699E-2</v>
      </c>
      <c r="AR67">
        <v>0.92945736434108495</v>
      </c>
      <c r="AS67">
        <v>2.96047901647029E-2</v>
      </c>
      <c r="AT67">
        <v>0.95276854928017696</v>
      </c>
      <c r="AU67">
        <v>4.3697531553117397E-2</v>
      </c>
      <c r="BE67">
        <v>0.85509999999999997</v>
      </c>
      <c r="BF67">
        <v>0.93140000000000001</v>
      </c>
      <c r="BG67">
        <v>1.7999999999999999E-2</v>
      </c>
    </row>
    <row r="68" spans="1:59" x14ac:dyDescent="0.25">
      <c r="AO68" t="s">
        <v>109</v>
      </c>
      <c r="AP68">
        <v>0.94285714285714295</v>
      </c>
      <c r="AQ68">
        <v>6.2269984907723903E-2</v>
      </c>
      <c r="AR68">
        <v>0.96428571428571397</v>
      </c>
      <c r="AS68">
        <v>3.5714285714285698E-2</v>
      </c>
      <c r="AT68">
        <v>0.95</v>
      </c>
      <c r="AU68">
        <v>4.5736601695948897E-2</v>
      </c>
    </row>
    <row r="69" spans="1:59" x14ac:dyDescent="0.25">
      <c r="A69" s="139" t="s">
        <v>0</v>
      </c>
      <c r="B69" s="139">
        <f t="shared" ref="B69:J69" si="9" xml:space="preserve"> AVERAGE(B51:B67)</f>
        <v>98.14256808636344</v>
      </c>
      <c r="C69" s="139">
        <f t="shared" si="9"/>
        <v>79.722619086251768</v>
      </c>
      <c r="D69" s="139">
        <f t="shared" si="9"/>
        <v>70.516677350823386</v>
      </c>
      <c r="E69" s="139">
        <f t="shared" si="9"/>
        <v>92.261167665002304</v>
      </c>
      <c r="F69" s="139">
        <f t="shared" si="9"/>
        <v>77.834486692015602</v>
      </c>
      <c r="G69" s="139">
        <f t="shared" si="9"/>
        <v>75.979062280245003</v>
      </c>
      <c r="H69" s="139">
        <f t="shared" si="9"/>
        <v>91.464630013210609</v>
      </c>
      <c r="I69" s="139">
        <f t="shared" si="9"/>
        <v>77.308748926350646</v>
      </c>
      <c r="J69" s="139">
        <f t="shared" si="9"/>
        <v>80.210071366205014</v>
      </c>
      <c r="L69" s="139">
        <f t="shared" ref="L69:T69" si="10" xml:space="preserve"> AVERAGE(L51:L67)</f>
        <v>92.141030614577843</v>
      </c>
      <c r="M69" s="139">
        <f t="shared" si="10"/>
        <v>72.965091794158042</v>
      </c>
      <c r="N69" s="139">
        <f t="shared" si="10"/>
        <v>32.056299357565436</v>
      </c>
      <c r="O69" s="139">
        <f t="shared" si="10"/>
        <v>91.55479831463316</v>
      </c>
      <c r="P69" s="139">
        <f t="shared" si="10"/>
        <v>71.663844417622173</v>
      </c>
      <c r="Q69" s="139">
        <f t="shared" si="10"/>
        <v>33.396495165455725</v>
      </c>
      <c r="R69" s="139">
        <f t="shared" si="10"/>
        <v>92.349318021716954</v>
      </c>
      <c r="S69" s="139">
        <f t="shared" si="10"/>
        <v>73.150903255529585</v>
      </c>
      <c r="T69" s="139">
        <f t="shared" si="10"/>
        <v>36.392329402858756</v>
      </c>
      <c r="AO69" t="s">
        <v>110</v>
      </c>
      <c r="AP69">
        <v>0.35918367346938701</v>
      </c>
      <c r="AQ69">
        <v>7.8617797078604904E-2</v>
      </c>
      <c r="AR69">
        <v>0.57755102040816297</v>
      </c>
      <c r="AS69">
        <v>8.4663136786495993E-2</v>
      </c>
      <c r="AT69">
        <v>0.371428571428571</v>
      </c>
      <c r="AU69">
        <v>7.5150827100089607E-2</v>
      </c>
    </row>
    <row r="70" spans="1:59" x14ac:dyDescent="0.25">
      <c r="AO70" t="s">
        <v>221</v>
      </c>
      <c r="AP70">
        <v>0.79038461538461502</v>
      </c>
      <c r="AQ70">
        <v>0.101819354231045</v>
      </c>
      <c r="AR70">
        <v>0.72905219780219699</v>
      </c>
      <c r="AS70">
        <v>0.13898263471522199</v>
      </c>
      <c r="AT70">
        <v>0.833997252747252</v>
      </c>
      <c r="AU70">
        <v>7.9519828718003796E-2</v>
      </c>
    </row>
    <row r="71" spans="1:59" x14ac:dyDescent="0.25">
      <c r="AO71" t="s">
        <v>112</v>
      </c>
      <c r="AP71">
        <v>0.77083333333333304</v>
      </c>
      <c r="AQ71">
        <v>5.1143153153640798E-2</v>
      </c>
      <c r="AR71">
        <v>0.75815789473684203</v>
      </c>
      <c r="AS71">
        <v>4.5098384293985203E-2</v>
      </c>
      <c r="AT71">
        <v>0.78027412280701702</v>
      </c>
      <c r="AU71">
        <v>5.5980370371413103E-2</v>
      </c>
    </row>
    <row r="72" spans="1:59" x14ac:dyDescent="0.25">
      <c r="AO72" t="s">
        <v>113</v>
      </c>
      <c r="AP72">
        <v>0.87755080662057305</v>
      </c>
      <c r="AQ72">
        <v>4.7271425853305397E-2</v>
      </c>
      <c r="AR72">
        <v>0.67229505252761002</v>
      </c>
      <c r="AS72">
        <v>5.0233966072828297E-2</v>
      </c>
      <c r="AT72">
        <v>0.69203106761246302</v>
      </c>
      <c r="AU72">
        <v>6.2628652818157493E-2</v>
      </c>
    </row>
    <row r="73" spans="1:59" x14ac:dyDescent="0.25">
      <c r="AO73" t="s">
        <v>114</v>
      </c>
      <c r="AP73">
        <v>0.79999999999999905</v>
      </c>
      <c r="AQ73">
        <v>4.4262666813799E-2</v>
      </c>
      <c r="AR73">
        <v>0.72571428571428498</v>
      </c>
      <c r="AS73">
        <v>6.4142698058981804E-2</v>
      </c>
      <c r="AT73">
        <v>0.83714285714285697</v>
      </c>
      <c r="AU73">
        <v>4.05069910821651E-2</v>
      </c>
    </row>
    <row r="74" spans="1:59" x14ac:dyDescent="0.25">
      <c r="AO74" t="s">
        <v>115</v>
      </c>
      <c r="AP74">
        <v>0.95619047619047604</v>
      </c>
      <c r="AQ74">
        <v>3.4176413078091598E-2</v>
      </c>
      <c r="AR74">
        <v>0.93619047619047602</v>
      </c>
      <c r="AS74">
        <v>4.4895949243816999E-2</v>
      </c>
      <c r="AT74">
        <v>0.97595238095238002</v>
      </c>
      <c r="AU74">
        <v>2.4057046713980498E-2</v>
      </c>
    </row>
    <row r="75" spans="1:59" x14ac:dyDescent="0.25">
      <c r="AO75" t="s">
        <v>116</v>
      </c>
      <c r="AP75">
        <v>0.66891569833675102</v>
      </c>
      <c r="AQ75">
        <v>3.6304208299878002E-2</v>
      </c>
      <c r="AR75">
        <v>0.71111278195488703</v>
      </c>
      <c r="AS75">
        <v>2.5074308569635301E-2</v>
      </c>
      <c r="AT75">
        <v>0.74020004556846597</v>
      </c>
      <c r="AU75">
        <v>3.6999921477209798E-2</v>
      </c>
    </row>
    <row r="76" spans="1:59" x14ac:dyDescent="0.25">
      <c r="AO76" t="s">
        <v>117</v>
      </c>
      <c r="AP76">
        <v>0.64613526570048296</v>
      </c>
      <c r="AQ76">
        <v>6.7376758078958904E-2</v>
      </c>
      <c r="AR76">
        <v>0.67019323671497499</v>
      </c>
      <c r="AS76">
        <v>6.5417852589843103E-2</v>
      </c>
      <c r="AT76">
        <v>0.69932367149758401</v>
      </c>
      <c r="AU76">
        <v>5.12820534363067E-2</v>
      </c>
    </row>
    <row r="77" spans="1:59" x14ac:dyDescent="0.25">
      <c r="AO77" t="s">
        <v>118</v>
      </c>
      <c r="AP77">
        <v>0.85815789473684201</v>
      </c>
      <c r="AQ77">
        <v>7.4538747848001297E-2</v>
      </c>
      <c r="AR77">
        <v>0.86342105263157898</v>
      </c>
      <c r="AS77">
        <v>0.10391538481965</v>
      </c>
      <c r="AT77">
        <v>0.83815789473684199</v>
      </c>
      <c r="AU77">
        <v>7.9413099947132706E-2</v>
      </c>
    </row>
    <row r="78" spans="1:59" x14ac:dyDescent="0.25">
      <c r="AO78" t="s">
        <v>222</v>
      </c>
      <c r="AP78">
        <v>0.76615384615384596</v>
      </c>
      <c r="AQ78">
        <v>4.7528253820675999E-2</v>
      </c>
      <c r="AR78">
        <v>0.78215384615384598</v>
      </c>
      <c r="AS78">
        <v>7.7746972391060501E-2</v>
      </c>
      <c r="AT78">
        <v>0.80507692307692302</v>
      </c>
      <c r="AU78">
        <v>6.1684634090186798E-2</v>
      </c>
    </row>
    <row r="79" spans="1:59" x14ac:dyDescent="0.25">
      <c r="AO79" t="s">
        <v>120</v>
      </c>
      <c r="AP79">
        <v>0.59714285714285698</v>
      </c>
      <c r="AQ79">
        <v>9.7058787151217296E-2</v>
      </c>
      <c r="AR79">
        <v>0.48285714285714199</v>
      </c>
      <c r="AS79">
        <v>0.106866309767228</v>
      </c>
      <c r="AT79">
        <v>0.59</v>
      </c>
      <c r="AU79">
        <v>0.101227164217467</v>
      </c>
    </row>
    <row r="80" spans="1:59" x14ac:dyDescent="0.25">
      <c r="AO80" t="s">
        <v>121</v>
      </c>
      <c r="AP80">
        <v>0.87131019036954005</v>
      </c>
      <c r="AQ80">
        <v>2.34656737903008E-2</v>
      </c>
      <c r="AR80">
        <v>0.82592385218365005</v>
      </c>
      <c r="AS80">
        <v>3.2497318140807099E-2</v>
      </c>
      <c r="AT80">
        <v>0.90187010078387397</v>
      </c>
      <c r="AU80">
        <v>3.9035805659821399E-2</v>
      </c>
    </row>
    <row r="81" spans="41:47" x14ac:dyDescent="0.25">
      <c r="AO81" t="s">
        <v>122</v>
      </c>
      <c r="AP81">
        <v>0.68300344234079102</v>
      </c>
      <c r="AQ81">
        <v>2.4094374864886099E-2</v>
      </c>
      <c r="AR81">
        <v>0.67699368904188095</v>
      </c>
      <c r="AS81">
        <v>3.4563148664038097E-2</v>
      </c>
      <c r="AT81">
        <v>0.67940332759609801</v>
      </c>
      <c r="AU81">
        <v>3.6637634155410902E-2</v>
      </c>
    </row>
    <row r="82" spans="41:47" x14ac:dyDescent="0.25">
      <c r="AO82" t="s">
        <v>123</v>
      </c>
      <c r="AP82">
        <v>0.946938775510204</v>
      </c>
      <c r="AQ82">
        <v>1.35372440422669E-2</v>
      </c>
      <c r="AR82">
        <v>0.91530612244897902</v>
      </c>
      <c r="AS82">
        <v>2.6234612514658001E-2</v>
      </c>
      <c r="AT82">
        <v>0.96836734693877502</v>
      </c>
      <c r="AU82">
        <v>1.8508527701241801E-2</v>
      </c>
    </row>
    <row r="83" spans="41:47" x14ac:dyDescent="0.25">
      <c r="AO83" t="s">
        <v>124</v>
      </c>
      <c r="AP83">
        <v>0.94080882352941098</v>
      </c>
      <c r="AQ83">
        <v>3.7219612091227497E-2</v>
      </c>
      <c r="AR83">
        <v>0.93492647058823497</v>
      </c>
      <c r="AS83">
        <v>5.5465989532412399E-2</v>
      </c>
      <c r="AT83">
        <v>0.95882352941176396</v>
      </c>
      <c r="AU83">
        <v>4.5942645152391999E-2</v>
      </c>
    </row>
    <row r="84" spans="41:47" x14ac:dyDescent="0.25">
      <c r="AO84" t="s">
        <v>125</v>
      </c>
      <c r="AP84">
        <v>0.95937766410912195</v>
      </c>
      <c r="AQ84">
        <v>2.9543086247655399E-2</v>
      </c>
      <c r="AR84">
        <v>0.92892156862745101</v>
      </c>
      <c r="AS84">
        <v>2.8523162106337801E-2</v>
      </c>
      <c r="AT84">
        <v>0.96807331628303495</v>
      </c>
      <c r="AU84">
        <v>2.9555629960420101E-2</v>
      </c>
    </row>
    <row r="85" spans="41:47" x14ac:dyDescent="0.25">
      <c r="AO85" t="s">
        <v>126</v>
      </c>
      <c r="AP85">
        <v>0.51768247839676396</v>
      </c>
      <c r="AQ85">
        <v>2.30234236213692E-2</v>
      </c>
      <c r="AR85">
        <v>0.55702334988049196</v>
      </c>
      <c r="AS85">
        <v>3.0399623355682501E-2</v>
      </c>
      <c r="AT85">
        <v>0.54749954035668302</v>
      </c>
      <c r="AU85">
        <v>4.0260741391471302E-2</v>
      </c>
    </row>
    <row r="86" spans="41:47" x14ac:dyDescent="0.25">
      <c r="AO86" t="s">
        <v>127</v>
      </c>
      <c r="AP86">
        <v>0.93360389610389605</v>
      </c>
      <c r="AQ86">
        <v>7.3753664387782997E-2</v>
      </c>
      <c r="AR86">
        <v>0.94927849927849905</v>
      </c>
      <c r="AS86">
        <v>7.0047316597216705E-2</v>
      </c>
      <c r="AT86">
        <v>0.92110389610389598</v>
      </c>
      <c r="AU86">
        <v>7.2013543262522003E-2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39A0-DCED-4B85-BA9C-7B53FD69F8FA}">
  <dimension ref="A1:AD136"/>
  <sheetViews>
    <sheetView zoomScale="85" zoomScaleNormal="85" workbookViewId="0">
      <selection activeCell="F2" sqref="F1:F1048576"/>
    </sheetView>
  </sheetViews>
  <sheetFormatPr defaultRowHeight="15" x14ac:dyDescent="0.25"/>
  <cols>
    <col min="22" max="22" width="12.7109375" customWidth="1"/>
    <col min="23" max="23" width="11.42578125" customWidth="1"/>
    <col min="24" max="24" width="15.85546875" customWidth="1"/>
    <col min="25" max="25" width="13" customWidth="1"/>
    <col min="26" max="26" width="1.85546875" customWidth="1"/>
  </cols>
  <sheetData>
    <row r="1" spans="1:20" x14ac:dyDescent="0.25">
      <c r="B1" s="178" t="s">
        <v>232</v>
      </c>
      <c r="C1" s="178"/>
      <c r="D1" s="178"/>
      <c r="E1" s="178"/>
      <c r="F1" s="178"/>
      <c r="G1" s="178"/>
      <c r="H1" s="143"/>
      <c r="J1" s="179" t="s">
        <v>233</v>
      </c>
      <c r="K1" s="180"/>
      <c r="L1" s="181"/>
      <c r="M1" s="146"/>
      <c r="O1" s="178" t="s">
        <v>234</v>
      </c>
      <c r="P1" s="178"/>
      <c r="Q1" s="178"/>
      <c r="R1" s="178"/>
      <c r="S1" s="178"/>
    </row>
    <row r="2" spans="1:20" x14ac:dyDescent="0.25">
      <c r="B2" t="s">
        <v>196</v>
      </c>
      <c r="D2" t="s">
        <v>236</v>
      </c>
      <c r="F2" t="s">
        <v>237</v>
      </c>
      <c r="H2" s="103"/>
      <c r="J2" s="103" t="s">
        <v>196</v>
      </c>
      <c r="K2" t="s">
        <v>236</v>
      </c>
      <c r="L2" t="s">
        <v>237</v>
      </c>
      <c r="M2" s="103"/>
      <c r="O2" s="103" t="s">
        <v>196</v>
      </c>
      <c r="P2" s="103"/>
      <c r="Q2" t="s">
        <v>236</v>
      </c>
      <c r="S2" t="s">
        <v>237</v>
      </c>
    </row>
    <row r="3" spans="1:20" x14ac:dyDescent="0.25">
      <c r="B3" s="103" t="s">
        <v>43</v>
      </c>
      <c r="C3" s="103" t="s">
        <v>41</v>
      </c>
      <c r="D3" s="103" t="s">
        <v>43</v>
      </c>
      <c r="E3" s="103" t="s">
        <v>41</v>
      </c>
      <c r="F3" s="103" t="s">
        <v>43</v>
      </c>
      <c r="G3" s="103" t="s">
        <v>41</v>
      </c>
      <c r="H3" s="103"/>
      <c r="J3" s="103" t="s">
        <v>195</v>
      </c>
      <c r="K3" s="103" t="s">
        <v>195</v>
      </c>
      <c r="L3" s="103" t="s">
        <v>195</v>
      </c>
      <c r="M3" s="103"/>
      <c r="O3" s="39" t="s">
        <v>235</v>
      </c>
      <c r="P3" s="39"/>
      <c r="Q3" s="39" t="s">
        <v>235</v>
      </c>
      <c r="R3" s="39"/>
      <c r="S3" s="39" t="s">
        <v>235</v>
      </c>
    </row>
    <row r="4" spans="1:20" x14ac:dyDescent="0.25">
      <c r="A4" s="86" t="s">
        <v>89</v>
      </c>
      <c r="B4" s="38">
        <v>0.86818181818181794</v>
      </c>
      <c r="C4" s="38">
        <v>7.5322995950826699E-2</v>
      </c>
      <c r="D4" s="150">
        <v>0.80333333333333301</v>
      </c>
      <c r="E4" s="150">
        <v>0.10773194901934199</v>
      </c>
      <c r="F4" s="150">
        <v>0.83090909090909004</v>
      </c>
      <c r="G4" s="150">
        <v>8.8625873505119496E-2</v>
      </c>
      <c r="H4" s="103"/>
      <c r="I4" s="86" t="s">
        <v>89</v>
      </c>
      <c r="J4" s="150">
        <v>0.69916666666666605</v>
      </c>
      <c r="K4" s="150">
        <v>0.90780000000000005</v>
      </c>
      <c r="L4" s="103">
        <f>0.95</f>
        <v>0.95</v>
      </c>
      <c r="M4" s="103"/>
      <c r="N4" s="86" t="s">
        <v>89</v>
      </c>
      <c r="O4" s="38">
        <f>B4*J4</f>
        <v>0.60700378787878717</v>
      </c>
      <c r="P4" s="38">
        <f>C4*J4</f>
        <v>5.2663328002286285E-2</v>
      </c>
      <c r="Q4" s="38">
        <f>D4*K4</f>
        <v>0.72926599999999975</v>
      </c>
      <c r="R4" s="38">
        <f>E4*K4</f>
        <v>9.779906331975867E-2</v>
      </c>
      <c r="S4" s="38">
        <f>F4*L4</f>
        <v>0.78936363636363549</v>
      </c>
      <c r="T4" s="38">
        <f>G4*L4</f>
        <v>8.4194579829863517E-2</v>
      </c>
    </row>
    <row r="5" spans="1:20" x14ac:dyDescent="0.25">
      <c r="A5" s="86" t="s">
        <v>90</v>
      </c>
      <c r="B5" s="38">
        <v>0.81884057971014401</v>
      </c>
      <c r="C5" s="38">
        <v>4.5485086453551302E-2</v>
      </c>
      <c r="D5" s="38">
        <v>0.83529411764705797</v>
      </c>
      <c r="E5" s="38">
        <v>4.1490399940193698E-2</v>
      </c>
      <c r="F5" s="38">
        <v>0.83768115942028898</v>
      </c>
      <c r="G5" s="38">
        <v>4.24021415603704E-2</v>
      </c>
      <c r="I5" s="86" t="s">
        <v>90</v>
      </c>
      <c r="J5" s="38">
        <v>0.48726160133004498</v>
      </c>
      <c r="K5" s="38">
        <v>0.86050000000000004</v>
      </c>
      <c r="L5">
        <f t="shared" ref="L5:L43" si="0">0.95</f>
        <v>0.95</v>
      </c>
      <c r="N5" s="86" t="s">
        <v>90</v>
      </c>
      <c r="O5" s="38">
        <f t="shared" ref="O5:O43" si="1">B5*J5</f>
        <v>0.3989895721035871</v>
      </c>
      <c r="P5" s="38">
        <f t="shared" ref="P5:P43" si="2">C5*J5</f>
        <v>2.2163136061992945E-2</v>
      </c>
      <c r="Q5" s="38">
        <f t="shared" ref="Q5:Q43" si="3">D5*K5</f>
        <v>0.71877058823529338</v>
      </c>
      <c r="R5" s="38">
        <f t="shared" ref="R5:R43" si="4">E5*K5</f>
        <v>3.570248914853668E-2</v>
      </c>
      <c r="S5" s="38">
        <f t="shared" ref="S5:S43" si="5">F5*L5</f>
        <v>0.79579710144927451</v>
      </c>
      <c r="T5" s="38">
        <f t="shared" ref="T5:T43" si="6">G5*L5</f>
        <v>4.0282034482351875E-2</v>
      </c>
    </row>
    <row r="6" spans="1:20" x14ac:dyDescent="0.25">
      <c r="A6" s="86" t="s">
        <v>91</v>
      </c>
      <c r="B6" s="38">
        <v>0.13162895710950601</v>
      </c>
      <c r="C6" s="38">
        <v>3.02760186368169E-2</v>
      </c>
      <c r="D6" s="38">
        <v>0.76745551017609803</v>
      </c>
      <c r="E6" s="38">
        <v>0.114297573876355</v>
      </c>
      <c r="F6" s="38">
        <v>0.53304569064294405</v>
      </c>
      <c r="G6" s="38">
        <v>0.10670180616941299</v>
      </c>
      <c r="I6" s="86" t="s">
        <v>91</v>
      </c>
      <c r="J6" s="38">
        <v>0.64299516908212495</v>
      </c>
      <c r="K6" s="38">
        <v>0.7016</v>
      </c>
      <c r="L6">
        <f t="shared" si="0"/>
        <v>0.95</v>
      </c>
      <c r="N6" s="86" t="s">
        <v>91</v>
      </c>
      <c r="O6" s="38">
        <f t="shared" si="1"/>
        <v>8.4636783532730589E-2</v>
      </c>
      <c r="P6" s="38">
        <f t="shared" si="2"/>
        <v>1.9467333722513649E-2</v>
      </c>
      <c r="Q6" s="38">
        <f t="shared" si="3"/>
        <v>0.53844678593955042</v>
      </c>
      <c r="R6" s="38">
        <f t="shared" si="4"/>
        <v>8.0191177831650667E-2</v>
      </c>
      <c r="S6" s="38">
        <f t="shared" si="5"/>
        <v>0.50639340611079686</v>
      </c>
      <c r="T6" s="38">
        <f t="shared" si="6"/>
        <v>0.10136671586094234</v>
      </c>
    </row>
    <row r="7" spans="1:20" x14ac:dyDescent="0.25">
      <c r="A7" s="86" t="s">
        <v>92</v>
      </c>
      <c r="B7" s="38">
        <v>0.86722486632587104</v>
      </c>
      <c r="C7" s="38">
        <v>3.4994497251919603E-2</v>
      </c>
      <c r="D7" s="38">
        <v>0.75268288383571302</v>
      </c>
      <c r="E7" s="38">
        <v>4.58891712708566E-2</v>
      </c>
      <c r="F7" s="38">
        <v>0.86868080212871301</v>
      </c>
      <c r="G7" s="38">
        <v>1.8200647769449602E-2</v>
      </c>
      <c r="I7" s="86" t="s">
        <v>92</v>
      </c>
      <c r="J7" s="38">
        <v>0.76586270140486901</v>
      </c>
      <c r="K7" s="38">
        <v>0.77700000000000002</v>
      </c>
      <c r="L7">
        <f t="shared" si="0"/>
        <v>0.95</v>
      </c>
      <c r="N7" s="86" t="s">
        <v>92</v>
      </c>
      <c r="O7" s="38">
        <f t="shared" si="1"/>
        <v>0.66417517884980803</v>
      </c>
      <c r="P7" s="38">
        <f t="shared" si="2"/>
        <v>2.6800980199660412E-2</v>
      </c>
      <c r="Q7" s="38">
        <f t="shared" si="3"/>
        <v>0.58483460074034899</v>
      </c>
      <c r="R7" s="38">
        <f t="shared" si="4"/>
        <v>3.5655886077455581E-2</v>
      </c>
      <c r="S7" s="38">
        <f t="shared" si="5"/>
        <v>0.82524676202227731</v>
      </c>
      <c r="T7" s="38">
        <f t="shared" si="6"/>
        <v>1.729061538097712E-2</v>
      </c>
    </row>
    <row r="8" spans="1:20" x14ac:dyDescent="0.25">
      <c r="A8" s="86" t="s">
        <v>93</v>
      </c>
      <c r="B8" s="38">
        <v>0.71076170510132697</v>
      </c>
      <c r="C8" s="38">
        <v>4.6229148461903506E-2</v>
      </c>
      <c r="D8" s="38">
        <v>0.67877358490565998</v>
      </c>
      <c r="E8" s="38">
        <v>5.6621459501158197E-2</v>
      </c>
      <c r="F8" s="38">
        <v>0.66806429070579998</v>
      </c>
      <c r="G8" s="38">
        <v>6.1572437683213799E-2</v>
      </c>
      <c r="I8" s="86" t="s">
        <v>93</v>
      </c>
      <c r="J8" s="38">
        <v>0.536591150142123</v>
      </c>
      <c r="K8" s="38">
        <v>0.64239999999999997</v>
      </c>
      <c r="L8">
        <f t="shared" si="0"/>
        <v>0.95</v>
      </c>
      <c r="N8" s="86" t="s">
        <v>93</v>
      </c>
      <c r="O8" s="38">
        <f t="shared" si="1"/>
        <v>0.3813884408172975</v>
      </c>
      <c r="P8" s="38">
        <f t="shared" si="2"/>
        <v>2.4806151943263757E-2</v>
      </c>
      <c r="Q8" s="38">
        <f t="shared" si="3"/>
        <v>0.43604415094339594</v>
      </c>
      <c r="R8" s="38">
        <f t="shared" si="4"/>
        <v>3.6373625583544025E-2</v>
      </c>
      <c r="S8" s="38">
        <f t="shared" si="5"/>
        <v>0.63466107617050993</v>
      </c>
      <c r="T8" s="38">
        <f t="shared" si="6"/>
        <v>5.8493815799053106E-2</v>
      </c>
    </row>
    <row r="9" spans="1:20" x14ac:dyDescent="0.25">
      <c r="A9" s="86" t="s">
        <v>94</v>
      </c>
      <c r="B9" s="38">
        <v>0.6897126436781601</v>
      </c>
      <c r="C9" s="38">
        <v>4.4721179431129202E-2</v>
      </c>
      <c r="D9" s="38">
        <v>0.67467615398649805</v>
      </c>
      <c r="E9" s="38">
        <v>7.0177392513544407E-2</v>
      </c>
      <c r="F9" s="38">
        <v>0.71018062397372705</v>
      </c>
      <c r="G9" s="38">
        <v>6.4396409235188606E-2</v>
      </c>
      <c r="I9" s="86" t="s">
        <v>94</v>
      </c>
      <c r="J9" s="38">
        <v>0.50230136837163997</v>
      </c>
      <c r="K9" s="38">
        <v>0.81469999999999998</v>
      </c>
      <c r="L9">
        <f t="shared" si="0"/>
        <v>0.95</v>
      </c>
      <c r="N9" s="86" t="s">
        <v>94</v>
      </c>
      <c r="O9" s="38">
        <f t="shared" si="1"/>
        <v>0.34644360470276114</v>
      </c>
      <c r="P9" s="38">
        <f t="shared" si="2"/>
        <v>2.2463509623449836E-2</v>
      </c>
      <c r="Q9" s="38">
        <f t="shared" si="3"/>
        <v>0.54965866265279995</v>
      </c>
      <c r="R9" s="38">
        <f t="shared" si="4"/>
        <v>5.7173521680784628E-2</v>
      </c>
      <c r="S9" s="38">
        <f t="shared" si="5"/>
        <v>0.67467159277504063</v>
      </c>
      <c r="T9" s="38">
        <f t="shared" si="6"/>
        <v>6.1176588773429172E-2</v>
      </c>
    </row>
    <row r="10" spans="1:20" x14ac:dyDescent="0.25">
      <c r="A10" s="86" t="s">
        <v>95</v>
      </c>
      <c r="B10" s="38">
        <v>0.65873136351314698</v>
      </c>
      <c r="C10" s="38">
        <v>6.7969495032960001E-2</v>
      </c>
      <c r="D10" s="38">
        <v>0.59777183600713002</v>
      </c>
      <c r="E10" s="38">
        <v>5.8261848705706103E-2</v>
      </c>
      <c r="F10" s="38">
        <v>0.65600975874220602</v>
      </c>
      <c r="G10" s="38">
        <v>8.9231702857377804E-2</v>
      </c>
      <c r="I10" s="86" t="s">
        <v>95</v>
      </c>
      <c r="J10" s="38">
        <v>0.43315456083591997</v>
      </c>
      <c r="K10" s="38">
        <v>0.59809999999999997</v>
      </c>
      <c r="L10">
        <f t="shared" si="0"/>
        <v>0.95</v>
      </c>
      <c r="N10" s="86" t="s">
        <v>95</v>
      </c>
      <c r="O10" s="38">
        <f t="shared" si="1"/>
        <v>0.28533249447138392</v>
      </c>
      <c r="P10" s="38">
        <f t="shared" si="2"/>
        <v>2.9441296771241032E-2</v>
      </c>
      <c r="Q10" s="38">
        <f t="shared" si="3"/>
        <v>0.35752733511586443</v>
      </c>
      <c r="R10" s="38">
        <f t="shared" si="4"/>
        <v>3.4846411710882819E-2</v>
      </c>
      <c r="S10" s="38">
        <f t="shared" si="5"/>
        <v>0.62320927080509569</v>
      </c>
      <c r="T10" s="38">
        <f t="shared" si="6"/>
        <v>8.4770117714508916E-2</v>
      </c>
    </row>
    <row r="11" spans="1:20" x14ac:dyDescent="0.25">
      <c r="A11" s="86" t="s">
        <v>96</v>
      </c>
      <c r="B11" s="38">
        <v>0.70311533808307503</v>
      </c>
      <c r="C11" s="38">
        <v>2.2515175379711597E-2</v>
      </c>
      <c r="D11" s="38">
        <v>0.94470964232286103</v>
      </c>
      <c r="E11" s="38">
        <v>1.54215495381539E-2</v>
      </c>
      <c r="F11" s="38">
        <v>0.92305753461486695</v>
      </c>
      <c r="G11" s="38">
        <v>2.41996535431123E-2</v>
      </c>
      <c r="I11" s="86" t="s">
        <v>96</v>
      </c>
      <c r="J11" s="38">
        <v>0.76086696864745096</v>
      </c>
      <c r="K11" s="38">
        <v>0.93459999999999999</v>
      </c>
      <c r="L11">
        <f t="shared" si="0"/>
        <v>0.95</v>
      </c>
      <c r="N11" s="86" t="s">
        <v>96</v>
      </c>
      <c r="O11" s="38">
        <f t="shared" si="1"/>
        <v>0.53497723589679691</v>
      </c>
      <c r="P11" s="38">
        <f t="shared" si="2"/>
        <v>1.7131053239726884E-2</v>
      </c>
      <c r="Q11" s="38">
        <f t="shared" si="3"/>
        <v>0.88292563171494587</v>
      </c>
      <c r="R11" s="38">
        <f t="shared" si="4"/>
        <v>1.4412980198358634E-2</v>
      </c>
      <c r="S11" s="38">
        <f t="shared" si="5"/>
        <v>0.87690465788412353</v>
      </c>
      <c r="T11" s="38">
        <f t="shared" si="6"/>
        <v>2.2989670865956685E-2</v>
      </c>
    </row>
    <row r="12" spans="1:20" x14ac:dyDescent="0.25">
      <c r="A12" s="86" t="s">
        <v>97</v>
      </c>
      <c r="B12" s="38">
        <v>0.53462365591397798</v>
      </c>
      <c r="C12" s="38">
        <v>6.8641913847781899E-2</v>
      </c>
      <c r="D12" s="38">
        <v>0.54609195402298805</v>
      </c>
      <c r="E12" s="38">
        <v>6.6297929912143394E-2</v>
      </c>
      <c r="F12" s="38">
        <v>0.554516129032258</v>
      </c>
      <c r="G12" s="38">
        <v>7.9893341432928699E-2</v>
      </c>
      <c r="I12" s="86" t="s">
        <v>97</v>
      </c>
      <c r="J12" s="38">
        <v>0.39824660633484099</v>
      </c>
      <c r="K12" s="38">
        <v>0.64739999999999998</v>
      </c>
      <c r="L12">
        <f t="shared" si="0"/>
        <v>0.95</v>
      </c>
      <c r="N12" s="86" t="s">
        <v>97</v>
      </c>
      <c r="O12" s="38">
        <f t="shared" si="1"/>
        <v>0.21291205663406748</v>
      </c>
      <c r="P12" s="38">
        <f t="shared" si="2"/>
        <v>2.733640924220767E-2</v>
      </c>
      <c r="Q12" s="38">
        <f t="shared" si="3"/>
        <v>0.35353993103448245</v>
      </c>
      <c r="R12" s="38">
        <f t="shared" si="4"/>
        <v>4.292127982512163E-2</v>
      </c>
      <c r="S12" s="38">
        <f t="shared" si="5"/>
        <v>0.52679032258064507</v>
      </c>
      <c r="T12" s="38">
        <f t="shared" si="6"/>
        <v>7.5898674361282267E-2</v>
      </c>
    </row>
    <row r="13" spans="1:20" x14ac:dyDescent="0.25">
      <c r="A13" s="86" t="s">
        <v>98</v>
      </c>
      <c r="B13" s="38">
        <v>0.45153980511123298</v>
      </c>
      <c r="C13" s="38">
        <v>4.8252255751190597E-2</v>
      </c>
      <c r="D13" s="38">
        <v>0.44907277979685001</v>
      </c>
      <c r="E13" s="38">
        <v>4.2415756883053601E-2</v>
      </c>
      <c r="F13" s="38">
        <v>0.47660875160875099</v>
      </c>
      <c r="G13" s="38">
        <v>2.9943978492441001E-2</v>
      </c>
      <c r="I13" s="86" t="s">
        <v>98</v>
      </c>
      <c r="J13" s="38">
        <v>0.26220245311477197</v>
      </c>
      <c r="K13" s="38">
        <v>0.60370000000000001</v>
      </c>
      <c r="L13">
        <f t="shared" si="0"/>
        <v>0.95</v>
      </c>
      <c r="N13" s="86" t="s">
        <v>98</v>
      </c>
      <c r="O13" s="38">
        <f t="shared" si="1"/>
        <v>0.11839484457913134</v>
      </c>
      <c r="P13" s="38">
        <f t="shared" si="2"/>
        <v>1.2651859826283538E-2</v>
      </c>
      <c r="Q13" s="38">
        <f t="shared" si="3"/>
        <v>0.27110523716335838</v>
      </c>
      <c r="R13" s="38">
        <f t="shared" si="4"/>
        <v>2.5606392430299461E-2</v>
      </c>
      <c r="S13" s="38">
        <f t="shared" si="5"/>
        <v>0.45277831402831342</v>
      </c>
      <c r="T13" s="38">
        <f t="shared" si="6"/>
        <v>2.844677956781895E-2</v>
      </c>
    </row>
    <row r="14" spans="1:20" x14ac:dyDescent="0.25">
      <c r="A14" s="86" t="s">
        <v>128</v>
      </c>
      <c r="B14" s="38">
        <v>0.48260869565217296</v>
      </c>
      <c r="C14" s="38">
        <v>4.5392636995263198E-2</v>
      </c>
      <c r="D14" s="38">
        <v>0.83529411764705797</v>
      </c>
      <c r="E14" s="38">
        <v>4.7333755704209002E-2</v>
      </c>
      <c r="F14" s="38">
        <v>0.836231884057971</v>
      </c>
      <c r="G14" s="38">
        <v>5.0641754230887299E-2</v>
      </c>
      <c r="I14" s="86" t="s">
        <v>128</v>
      </c>
      <c r="J14" s="38">
        <v>0.61529790660225403</v>
      </c>
      <c r="K14" s="38">
        <v>0.88519999999999999</v>
      </c>
      <c r="L14">
        <f t="shared" si="0"/>
        <v>0.95</v>
      </c>
      <c r="N14" s="86" t="s">
        <v>128</v>
      </c>
      <c r="O14" s="38">
        <f t="shared" si="1"/>
        <v>0.29694812014282634</v>
      </c>
      <c r="P14" s="38">
        <f t="shared" si="2"/>
        <v>2.7929994518341477E-2</v>
      </c>
      <c r="Q14" s="38">
        <f t="shared" si="3"/>
        <v>0.73940235294117573</v>
      </c>
      <c r="R14" s="38">
        <f t="shared" si="4"/>
        <v>4.189984054936581E-2</v>
      </c>
      <c r="S14" s="38">
        <f t="shared" si="5"/>
        <v>0.7944202898550724</v>
      </c>
      <c r="T14" s="38">
        <f t="shared" si="6"/>
        <v>4.8109666519342932E-2</v>
      </c>
    </row>
    <row r="15" spans="1:20" x14ac:dyDescent="0.25">
      <c r="A15" s="86" t="s">
        <v>99</v>
      </c>
      <c r="B15" s="38">
        <v>0.95645645645645605</v>
      </c>
      <c r="C15" s="38">
        <v>3.66424821802393E-2</v>
      </c>
      <c r="D15" s="38">
        <v>0.93563492063492004</v>
      </c>
      <c r="E15" s="38">
        <v>5.2792335979962197E-2</v>
      </c>
      <c r="F15" s="38">
        <v>0.94264264264264197</v>
      </c>
      <c r="G15" s="38">
        <v>3.0652703581993099E-2</v>
      </c>
      <c r="I15" s="86" t="s">
        <v>99</v>
      </c>
      <c r="J15" s="38">
        <v>0.90194805194805194</v>
      </c>
      <c r="K15" s="38">
        <v>0.89129999999999998</v>
      </c>
      <c r="L15">
        <f t="shared" si="0"/>
        <v>0.95</v>
      </c>
      <c r="N15" s="86" t="s">
        <v>99</v>
      </c>
      <c r="O15" s="38">
        <f t="shared" si="1"/>
        <v>0.86267403767403728</v>
      </c>
      <c r="P15" s="38">
        <f t="shared" si="2"/>
        <v>3.3049615421008045E-2</v>
      </c>
      <c r="Q15" s="38">
        <f t="shared" si="3"/>
        <v>0.83393140476190419</v>
      </c>
      <c r="R15" s="38">
        <f t="shared" si="4"/>
        <v>4.7053809058940306E-2</v>
      </c>
      <c r="S15" s="38">
        <f t="shared" si="5"/>
        <v>0.89551051051050978</v>
      </c>
      <c r="T15" s="38">
        <f t="shared" si="6"/>
        <v>2.9120068402893443E-2</v>
      </c>
    </row>
    <row r="16" spans="1:20" x14ac:dyDescent="0.25">
      <c r="A16" s="86" t="s">
        <v>100</v>
      </c>
      <c r="B16" s="38">
        <v>0.80971479500891208</v>
      </c>
      <c r="C16" s="38">
        <v>6.0263330492667702E-2</v>
      </c>
      <c r="D16" s="38">
        <v>0.79460227272727202</v>
      </c>
      <c r="E16" s="38">
        <v>4.0128392605932997E-2</v>
      </c>
      <c r="F16" s="38">
        <v>0.80392156862745101</v>
      </c>
      <c r="G16" s="38">
        <v>4.6675435515002098E-2</v>
      </c>
      <c r="I16" s="86" t="s">
        <v>100</v>
      </c>
      <c r="J16" s="38">
        <v>0.63823355845518304</v>
      </c>
      <c r="K16" s="38">
        <v>0.79259999999999997</v>
      </c>
      <c r="L16">
        <f t="shared" si="0"/>
        <v>0.95</v>
      </c>
      <c r="N16" s="86" t="s">
        <v>100</v>
      </c>
      <c r="O16" s="38">
        <f t="shared" si="1"/>
        <v>0.51678715495234706</v>
      </c>
      <c r="P16" s="38">
        <f t="shared" si="2"/>
        <v>3.8462079864696047E-2</v>
      </c>
      <c r="Q16" s="38">
        <f t="shared" si="3"/>
        <v>0.62980176136363575</v>
      </c>
      <c r="R16" s="38">
        <f t="shared" si="4"/>
        <v>3.1805763979462491E-2</v>
      </c>
      <c r="S16" s="38">
        <f t="shared" si="5"/>
        <v>0.76372549019607838</v>
      </c>
      <c r="T16" s="38">
        <f t="shared" si="6"/>
        <v>4.4341663739251989E-2</v>
      </c>
    </row>
    <row r="17" spans="1:26" x14ac:dyDescent="0.25">
      <c r="A17" s="86" t="s">
        <v>101</v>
      </c>
      <c r="B17" s="38">
        <v>0.65853464997354905</v>
      </c>
      <c r="C17" s="38">
        <v>3.5915990640763097E-2</v>
      </c>
      <c r="D17" s="38">
        <v>0.65823899371069094</v>
      </c>
      <c r="E17" s="38">
        <v>5.3097127712393097E-2</v>
      </c>
      <c r="F17" s="38">
        <v>0.64536236995238905</v>
      </c>
      <c r="G17" s="38">
        <v>3.2344394221348299E-2</v>
      </c>
      <c r="I17" s="86" t="s">
        <v>101</v>
      </c>
      <c r="J17" s="38">
        <v>0.16698014424747998</v>
      </c>
      <c r="K17" s="38">
        <v>0.97440000000000004</v>
      </c>
      <c r="L17">
        <f t="shared" si="0"/>
        <v>0.95</v>
      </c>
      <c r="N17" s="86" t="s">
        <v>101</v>
      </c>
      <c r="O17" s="38">
        <f t="shared" si="1"/>
        <v>0.10996221084454695</v>
      </c>
      <c r="P17" s="38">
        <f t="shared" si="2"/>
        <v>5.9972572979857626E-3</v>
      </c>
      <c r="Q17" s="38">
        <f t="shared" si="3"/>
        <v>0.64138807547169729</v>
      </c>
      <c r="R17" s="38">
        <f t="shared" si="4"/>
        <v>5.1737841242955836E-2</v>
      </c>
      <c r="S17" s="38">
        <f t="shared" si="5"/>
        <v>0.61309425145476959</v>
      </c>
      <c r="T17" s="38">
        <f t="shared" si="6"/>
        <v>3.0727174510280883E-2</v>
      </c>
    </row>
    <row r="18" spans="1:26" x14ac:dyDescent="0.25">
      <c r="A18" s="86" t="s">
        <v>102</v>
      </c>
      <c r="B18" s="38">
        <v>0.68599999999999994</v>
      </c>
      <c r="C18" s="38">
        <v>2.4979991993593499E-2</v>
      </c>
      <c r="D18" s="38">
        <v>0.70303030303030301</v>
      </c>
      <c r="E18" s="38">
        <v>3.2637362467481799E-2</v>
      </c>
      <c r="F18" s="38">
        <v>0.69599999999999995</v>
      </c>
      <c r="G18" s="38">
        <v>2.1071307505705399E-2</v>
      </c>
      <c r="I18" s="86" t="s">
        <v>102</v>
      </c>
      <c r="J18" s="38">
        <v>0.49933333333333302</v>
      </c>
      <c r="K18" s="38">
        <v>0.71950000000000003</v>
      </c>
      <c r="L18">
        <f t="shared" si="0"/>
        <v>0.95</v>
      </c>
      <c r="N18" s="86" t="s">
        <v>102</v>
      </c>
      <c r="O18" s="38">
        <f t="shared" si="1"/>
        <v>0.34254266666666644</v>
      </c>
      <c r="P18" s="38">
        <f t="shared" si="2"/>
        <v>1.2473342668801013E-2</v>
      </c>
      <c r="Q18" s="38">
        <f t="shared" si="3"/>
        <v>0.50583030303030307</v>
      </c>
      <c r="R18" s="38">
        <f t="shared" si="4"/>
        <v>2.3482582295353157E-2</v>
      </c>
      <c r="S18" s="38">
        <f t="shared" si="5"/>
        <v>0.6611999999999999</v>
      </c>
      <c r="T18" s="38">
        <f t="shared" si="6"/>
        <v>2.0017742130420128E-2</v>
      </c>
    </row>
    <row r="19" spans="1:26" x14ac:dyDescent="0.25">
      <c r="A19" s="86" t="s">
        <v>103</v>
      </c>
      <c r="B19" s="38">
        <v>0.70553108727021696</v>
      </c>
      <c r="C19" s="38">
        <v>0.11318535774047801</v>
      </c>
      <c r="D19" s="38">
        <v>0.70087538364628099</v>
      </c>
      <c r="E19" s="38">
        <v>0.122618714620518</v>
      </c>
      <c r="F19" s="38">
        <v>0.65646590124850901</v>
      </c>
      <c r="G19" s="38">
        <v>0.12915699214640999</v>
      </c>
      <c r="I19" s="86" t="s">
        <v>103</v>
      </c>
      <c r="J19" s="38">
        <v>0.520244456969988</v>
      </c>
      <c r="K19" s="38">
        <v>0.71970000000000001</v>
      </c>
      <c r="L19">
        <f t="shared" si="0"/>
        <v>0.95</v>
      </c>
      <c r="N19" s="86" t="s">
        <v>103</v>
      </c>
      <c r="O19" s="38">
        <f t="shared" si="1"/>
        <v>0.36704863737233923</v>
      </c>
      <c r="P19" s="38">
        <f t="shared" si="2"/>
        <v>5.8884054974648811E-2</v>
      </c>
      <c r="Q19" s="38">
        <f t="shared" si="3"/>
        <v>0.50442001361022848</v>
      </c>
      <c r="R19" s="38">
        <f t="shared" si="4"/>
        <v>8.8248688912386811E-2</v>
      </c>
      <c r="S19" s="38">
        <f t="shared" si="5"/>
        <v>0.62364260618608358</v>
      </c>
      <c r="T19" s="38">
        <f t="shared" si="6"/>
        <v>0.12269914253908949</v>
      </c>
    </row>
    <row r="20" spans="1:26" x14ac:dyDescent="0.25">
      <c r="A20" s="86" t="s">
        <v>104</v>
      </c>
      <c r="B20" s="38">
        <v>0.66365591397849399</v>
      </c>
      <c r="C20" s="38">
        <v>6.5687924743038209E-2</v>
      </c>
      <c r="D20" s="38">
        <v>0.67873563218390798</v>
      </c>
      <c r="E20" s="38">
        <v>5.3153307935978202E-2</v>
      </c>
      <c r="F20" s="38">
        <v>0.71903225806451598</v>
      </c>
      <c r="G20" s="38">
        <v>4.3276197023451299E-2</v>
      </c>
      <c r="I20" s="86" t="s">
        <v>104</v>
      </c>
      <c r="J20" s="38">
        <v>0.49636758893280603</v>
      </c>
      <c r="K20" s="38">
        <v>0.78939999999999999</v>
      </c>
      <c r="L20">
        <f t="shared" si="0"/>
        <v>0.95</v>
      </c>
      <c r="N20" s="86" t="s">
        <v>104</v>
      </c>
      <c r="O20" s="38">
        <f t="shared" si="1"/>
        <v>0.3294172859025028</v>
      </c>
      <c r="P20" s="38">
        <f t="shared" si="2"/>
        <v>3.2605356826701487E-2</v>
      </c>
      <c r="Q20" s="38">
        <f t="shared" si="3"/>
        <v>0.53579390804597693</v>
      </c>
      <c r="R20" s="38">
        <f t="shared" si="4"/>
        <v>4.1959221284661188E-2</v>
      </c>
      <c r="S20" s="38">
        <f t="shared" si="5"/>
        <v>0.68308064516129019</v>
      </c>
      <c r="T20" s="38">
        <f t="shared" si="6"/>
        <v>4.1112387172278733E-2</v>
      </c>
    </row>
    <row r="21" spans="1:26" x14ac:dyDescent="0.25">
      <c r="A21" s="86" t="s">
        <v>105</v>
      </c>
      <c r="B21" s="38">
        <v>0.76835164835164804</v>
      </c>
      <c r="C21" s="38">
        <v>0.125046833395352</v>
      </c>
      <c r="D21" s="38">
        <v>0.59017094017093996</v>
      </c>
      <c r="E21" s="38">
        <v>9.86929705329114E-2</v>
      </c>
      <c r="F21" s="38">
        <v>0.61131868131868095</v>
      </c>
      <c r="G21" s="38">
        <v>0.15822348032412401</v>
      </c>
      <c r="I21" s="86" t="s">
        <v>105</v>
      </c>
      <c r="J21" s="38">
        <v>0.44189725904254401</v>
      </c>
      <c r="K21" s="38">
        <v>0.76659999999999995</v>
      </c>
      <c r="L21">
        <f t="shared" si="0"/>
        <v>0.95</v>
      </c>
      <c r="N21" s="86" t="s">
        <v>105</v>
      </c>
      <c r="O21" s="38">
        <f t="shared" si="1"/>
        <v>0.33953248738741387</v>
      </c>
      <c r="P21" s="38">
        <f t="shared" si="2"/>
        <v>5.5257852929355707E-2</v>
      </c>
      <c r="Q21" s="38">
        <f t="shared" si="3"/>
        <v>0.45242504273504253</v>
      </c>
      <c r="R21" s="38">
        <f t="shared" si="4"/>
        <v>7.5658031210529872E-2</v>
      </c>
      <c r="S21" s="38">
        <f t="shared" si="5"/>
        <v>0.58075274725274684</v>
      </c>
      <c r="T21" s="38">
        <f t="shared" si="6"/>
        <v>0.15031230630791781</v>
      </c>
    </row>
    <row r="22" spans="1:26" x14ac:dyDescent="0.25">
      <c r="A22" s="86" t="s">
        <v>106</v>
      </c>
      <c r="B22" s="38">
        <v>0.75925925925925897</v>
      </c>
      <c r="C22" s="38">
        <v>9.5509607097982396E-2</v>
      </c>
      <c r="D22" s="38">
        <v>0.823219373219373</v>
      </c>
      <c r="E22" s="38">
        <v>9.9308184794828294E-2</v>
      </c>
      <c r="F22" s="38">
        <v>0.781481481481481</v>
      </c>
      <c r="G22" s="38">
        <v>6.0745257284654498E-2</v>
      </c>
      <c r="I22" s="86" t="s">
        <v>106</v>
      </c>
      <c r="J22" s="38">
        <v>0.61934156378600802</v>
      </c>
      <c r="K22" s="38">
        <v>0.78649999999999998</v>
      </c>
      <c r="L22">
        <f t="shared" si="0"/>
        <v>0.95</v>
      </c>
      <c r="N22" s="86" t="s">
        <v>106</v>
      </c>
      <c r="O22" s="38">
        <f t="shared" si="1"/>
        <v>0.47024081694863556</v>
      </c>
      <c r="P22" s="38">
        <f t="shared" si="2"/>
        <v>5.9153069416651625E-2</v>
      </c>
      <c r="Q22" s="38">
        <f t="shared" si="3"/>
        <v>0.64746203703703686</v>
      </c>
      <c r="R22" s="38">
        <f t="shared" si="4"/>
        <v>7.8105887341132454E-2</v>
      </c>
      <c r="S22" s="38">
        <f t="shared" si="5"/>
        <v>0.74240740740740696</v>
      </c>
      <c r="T22" s="38">
        <f t="shared" si="6"/>
        <v>5.7707994420421772E-2</v>
      </c>
    </row>
    <row r="23" spans="1:26" x14ac:dyDescent="0.25">
      <c r="A23" s="86" t="s">
        <v>107</v>
      </c>
      <c r="B23" s="38">
        <v>0.80708333333333304</v>
      </c>
      <c r="C23" s="38">
        <v>6.2806194404338406E-2</v>
      </c>
      <c r="D23" s="38">
        <v>0.81523809523809498</v>
      </c>
      <c r="E23" s="38">
        <v>8.2857142857142796E-2</v>
      </c>
      <c r="F23" s="38">
        <v>0.80125000000000002</v>
      </c>
      <c r="G23" s="38">
        <v>7.9757662467139903E-2</v>
      </c>
      <c r="I23" s="86" t="s">
        <v>107</v>
      </c>
      <c r="J23" s="38">
        <v>0.641587872559095</v>
      </c>
      <c r="K23" s="38">
        <v>0.80510000000000004</v>
      </c>
      <c r="L23">
        <f t="shared" si="0"/>
        <v>0.95</v>
      </c>
      <c r="N23" s="86" t="s">
        <v>107</v>
      </c>
      <c r="O23" s="38">
        <f t="shared" si="1"/>
        <v>0.51781487881123611</v>
      </c>
      <c r="P23" s="38">
        <f t="shared" si="2"/>
        <v>4.0295692651412411E-2</v>
      </c>
      <c r="Q23" s="38">
        <f t="shared" si="3"/>
        <v>0.65634819047619031</v>
      </c>
      <c r="R23" s="38">
        <f t="shared" si="4"/>
        <v>6.6708285714285664E-2</v>
      </c>
      <c r="S23" s="38">
        <f t="shared" si="5"/>
        <v>0.76118750000000002</v>
      </c>
      <c r="T23" s="38">
        <f t="shared" si="6"/>
        <v>7.57697793437829E-2</v>
      </c>
    </row>
    <row r="24" spans="1:26" x14ac:dyDescent="0.25">
      <c r="A24" s="86" t="s">
        <v>108</v>
      </c>
      <c r="B24" s="38">
        <v>0.91680761099365693</v>
      </c>
      <c r="C24" s="38">
        <v>5.3605754928115097E-2</v>
      </c>
      <c r="D24" s="38">
        <v>0.95038759689922403</v>
      </c>
      <c r="E24" s="38">
        <v>3.7564388352813699E-2</v>
      </c>
      <c r="F24" s="38">
        <v>0.91035940803382598</v>
      </c>
      <c r="G24" s="38">
        <v>5.01324626834189E-2</v>
      </c>
      <c r="I24" s="86" t="s">
        <v>108</v>
      </c>
      <c r="J24" s="38">
        <v>0.77598452424447995</v>
      </c>
      <c r="K24" s="38">
        <v>0.91110000000000002</v>
      </c>
      <c r="L24">
        <f t="shared" si="0"/>
        <v>0.95</v>
      </c>
      <c r="N24" s="86" t="s">
        <v>108</v>
      </c>
      <c r="O24" s="38">
        <f>B24*J24</f>
        <v>0.7114285178406311</v>
      </c>
      <c r="P24" s="38">
        <f t="shared" si="2"/>
        <v>4.1597236234659579E-2</v>
      </c>
      <c r="Q24" s="38">
        <f t="shared" si="3"/>
        <v>0.86589813953488304</v>
      </c>
      <c r="R24" s="38">
        <f t="shared" si="4"/>
        <v>3.4224914228248561E-2</v>
      </c>
      <c r="S24" s="38">
        <f t="shared" si="5"/>
        <v>0.86484143763213461</v>
      </c>
      <c r="T24" s="38">
        <f t="shared" si="6"/>
        <v>4.7625839549247956E-2</v>
      </c>
    </row>
    <row r="25" spans="1:26" x14ac:dyDescent="0.25">
      <c r="A25" s="86" t="s">
        <v>109</v>
      </c>
      <c r="B25" s="38">
        <v>0.95333333333333303</v>
      </c>
      <c r="C25" s="38">
        <v>4.2687494916218906E-2</v>
      </c>
      <c r="D25" s="38">
        <v>0.94285714285714295</v>
      </c>
      <c r="E25" s="38">
        <v>6.2269984907723903E-2</v>
      </c>
      <c r="F25" s="38">
        <v>0.96</v>
      </c>
      <c r="G25" s="38">
        <v>4.4221663871405303E-2</v>
      </c>
      <c r="I25" s="86" t="s">
        <v>109</v>
      </c>
      <c r="J25" s="38">
        <v>0.89037037037036992</v>
      </c>
      <c r="K25" s="38">
        <v>0.92390000000000005</v>
      </c>
      <c r="L25">
        <f t="shared" si="0"/>
        <v>0.95</v>
      </c>
      <c r="N25" s="86" t="s">
        <v>109</v>
      </c>
      <c r="O25" s="38">
        <f t="shared" si="1"/>
        <v>0.8488197530864191</v>
      </c>
      <c r="P25" s="38">
        <f t="shared" si="2"/>
        <v>3.8007680658737109E-2</v>
      </c>
      <c r="Q25" s="38">
        <f t="shared" si="3"/>
        <v>0.87110571428571437</v>
      </c>
      <c r="R25" s="38">
        <f t="shared" si="4"/>
        <v>5.7531239056246117E-2</v>
      </c>
      <c r="S25" s="38">
        <f t="shared" si="5"/>
        <v>0.91199999999999992</v>
      </c>
      <c r="T25" s="38">
        <f t="shared" si="6"/>
        <v>4.2010580677835037E-2</v>
      </c>
    </row>
    <row r="26" spans="1:26" x14ac:dyDescent="0.25">
      <c r="A26" s="86" t="s">
        <v>110</v>
      </c>
      <c r="B26" s="38">
        <v>0.73</v>
      </c>
      <c r="C26" s="38">
        <v>5.7445626465380199E-2</v>
      </c>
      <c r="D26" s="38">
        <v>0.35918367346938701</v>
      </c>
      <c r="E26" s="38">
        <v>7.8617797078604904E-2</v>
      </c>
      <c r="F26" s="38">
        <v>0.70399999999999996</v>
      </c>
      <c r="G26" s="38">
        <v>5.4258639865002102E-2</v>
      </c>
      <c r="I26" s="86" t="s">
        <v>110</v>
      </c>
      <c r="J26" s="38">
        <v>0.16599999999999898</v>
      </c>
      <c r="K26" s="38">
        <v>0.8347</v>
      </c>
      <c r="L26">
        <f t="shared" si="0"/>
        <v>0.95</v>
      </c>
      <c r="N26" s="86" t="s">
        <v>110</v>
      </c>
      <c r="O26" s="38">
        <f t="shared" si="1"/>
        <v>0.12117999999999926</v>
      </c>
      <c r="P26" s="38">
        <f t="shared" si="2"/>
        <v>9.5359739932530541E-3</v>
      </c>
      <c r="Q26" s="38">
        <f t="shared" si="3"/>
        <v>0.29981061224489736</v>
      </c>
      <c r="R26" s="38">
        <f t="shared" si="4"/>
        <v>6.5622275221511511E-2</v>
      </c>
      <c r="S26" s="38">
        <f t="shared" si="5"/>
        <v>0.66879999999999995</v>
      </c>
      <c r="T26" s="38">
        <f t="shared" si="6"/>
        <v>5.1545707871751993E-2</v>
      </c>
    </row>
    <row r="27" spans="1:26" x14ac:dyDescent="0.25">
      <c r="A27" s="86" t="s">
        <v>111</v>
      </c>
      <c r="B27" s="38">
        <v>0.29420168067226798</v>
      </c>
      <c r="C27" s="38">
        <v>0.15527386832868101</v>
      </c>
      <c r="D27" s="38">
        <v>0.79038461538461502</v>
      </c>
      <c r="E27" s="38">
        <v>0.101819354231045</v>
      </c>
      <c r="F27" s="38">
        <v>0.80075630252100805</v>
      </c>
      <c r="G27" s="38">
        <v>0.113065730555829</v>
      </c>
      <c r="I27" s="86" t="s">
        <v>111</v>
      </c>
      <c r="J27" s="38">
        <v>0.625354159581476</v>
      </c>
      <c r="K27" s="38">
        <v>0.80410000000000004</v>
      </c>
      <c r="L27">
        <f t="shared" si="0"/>
        <v>0.95</v>
      </c>
      <c r="N27" s="86" t="s">
        <v>111</v>
      </c>
      <c r="O27" s="38">
        <f t="shared" si="1"/>
        <v>0.18398024476426392</v>
      </c>
      <c r="P27" s="38">
        <f t="shared" si="2"/>
        <v>9.7101159433647069E-2</v>
      </c>
      <c r="Q27" s="38">
        <f t="shared" si="3"/>
        <v>0.63554826923076901</v>
      </c>
      <c r="R27" s="38">
        <f t="shared" si="4"/>
        <v>8.1872942737183291E-2</v>
      </c>
      <c r="S27" s="38">
        <f t="shared" si="5"/>
        <v>0.76071848739495762</v>
      </c>
      <c r="T27" s="38">
        <f t="shared" si="6"/>
        <v>0.10741244402803754</v>
      </c>
    </row>
    <row r="28" spans="1:26" x14ac:dyDescent="0.25">
      <c r="A28" s="86" t="s">
        <v>112</v>
      </c>
      <c r="B28" s="38">
        <v>0.76898625429553202</v>
      </c>
      <c r="C28" s="38">
        <v>4.1107843452108002E-2</v>
      </c>
      <c r="D28" s="38">
        <v>0.77083333333333304</v>
      </c>
      <c r="E28" s="38">
        <v>5.1143153153640798E-2</v>
      </c>
      <c r="F28" s="38">
        <v>0.787725515463917</v>
      </c>
      <c r="G28" s="38">
        <v>5.0623541345779899E-2</v>
      </c>
      <c r="I28" s="86" t="s">
        <v>112</v>
      </c>
      <c r="J28" s="38">
        <v>0.51659240526653794</v>
      </c>
      <c r="K28" s="38">
        <v>0.84740000000000004</v>
      </c>
      <c r="L28">
        <f t="shared" si="0"/>
        <v>0.95</v>
      </c>
      <c r="N28" s="86" t="s">
        <v>112</v>
      </c>
      <c r="O28" s="38">
        <f t="shared" si="1"/>
        <v>0.39725245872343445</v>
      </c>
      <c r="P28" s="38">
        <f t="shared" si="2"/>
        <v>2.1235999724244774E-2</v>
      </c>
      <c r="Q28" s="38">
        <f t="shared" si="3"/>
        <v>0.65320416666666647</v>
      </c>
      <c r="R28" s="38">
        <f t="shared" si="4"/>
        <v>4.3338707982395218E-2</v>
      </c>
      <c r="S28" s="38">
        <f t="shared" si="5"/>
        <v>0.74833923969072114</v>
      </c>
      <c r="T28" s="38">
        <f t="shared" si="6"/>
        <v>4.8092364278490903E-2</v>
      </c>
    </row>
    <row r="29" spans="1:26" x14ac:dyDescent="0.25">
      <c r="A29" s="86" t="s">
        <v>113</v>
      </c>
      <c r="B29" s="38">
        <v>0.69968843885612497</v>
      </c>
      <c r="C29" s="38">
        <v>4.9586178706833101E-2</v>
      </c>
      <c r="D29" s="38">
        <v>0.87755080662057305</v>
      </c>
      <c r="E29" s="38">
        <v>4.7271425853305397E-2</v>
      </c>
      <c r="F29" s="38">
        <v>0.927740068988539</v>
      </c>
      <c r="G29" s="38">
        <v>2.7581444756156901E-2</v>
      </c>
      <c r="I29" s="86" t="s">
        <v>113</v>
      </c>
      <c r="J29" s="38">
        <v>0.63349773878740001</v>
      </c>
      <c r="K29" s="38">
        <v>0.66449999999999998</v>
      </c>
      <c r="L29">
        <f t="shared" si="0"/>
        <v>0.95</v>
      </c>
      <c r="N29" s="86" t="s">
        <v>113</v>
      </c>
      <c r="O29" s="38">
        <f t="shared" si="1"/>
        <v>0.44325104387104114</v>
      </c>
      <c r="P29" s="38">
        <f t="shared" si="2"/>
        <v>3.1412732085886692E-2</v>
      </c>
      <c r="Q29" s="38">
        <f t="shared" si="3"/>
        <v>0.5831325109993708</v>
      </c>
      <c r="R29" s="38">
        <f t="shared" si="4"/>
        <v>3.1411862479521435E-2</v>
      </c>
      <c r="S29" s="38">
        <f t="shared" si="5"/>
        <v>0.88135306553911197</v>
      </c>
      <c r="T29" s="38">
        <f t="shared" si="6"/>
        <v>2.6202372518349056E-2</v>
      </c>
    </row>
    <row r="30" spans="1:26" x14ac:dyDescent="0.25">
      <c r="A30" s="86" t="s">
        <v>114</v>
      </c>
      <c r="B30" s="38">
        <v>0.82222222222222197</v>
      </c>
      <c r="C30" s="38">
        <v>5.4433105395181702E-2</v>
      </c>
      <c r="D30" s="38">
        <v>0.79999999999999905</v>
      </c>
      <c r="E30" s="38">
        <v>4.4262666813799E-2</v>
      </c>
      <c r="F30" s="38">
        <v>0.64722222222222203</v>
      </c>
      <c r="G30" s="38">
        <v>6.3403956725073998E-2</v>
      </c>
      <c r="I30" s="86" t="s">
        <v>114</v>
      </c>
      <c r="J30" s="38">
        <v>0.61944444444444402</v>
      </c>
      <c r="K30" s="38">
        <v>0.69040000000000001</v>
      </c>
      <c r="L30">
        <f t="shared" si="0"/>
        <v>0.95</v>
      </c>
      <c r="N30" s="86" t="s">
        <v>114</v>
      </c>
      <c r="O30" s="38">
        <f t="shared" si="1"/>
        <v>0.50932098765432043</v>
      </c>
      <c r="P30" s="38">
        <f t="shared" si="2"/>
        <v>3.3718284730904199E-2</v>
      </c>
      <c r="Q30" s="38">
        <f t="shared" si="3"/>
        <v>0.55231999999999937</v>
      </c>
      <c r="R30" s="38">
        <f t="shared" si="4"/>
        <v>3.055894516824683E-2</v>
      </c>
      <c r="S30" s="38">
        <f t="shared" si="5"/>
        <v>0.61486111111111086</v>
      </c>
      <c r="T30" s="38">
        <f t="shared" si="6"/>
        <v>6.0233758888820293E-2</v>
      </c>
      <c r="V30" t="s">
        <v>246</v>
      </c>
    </row>
    <row r="31" spans="1:26" x14ac:dyDescent="0.25">
      <c r="A31" s="86" t="s">
        <v>115</v>
      </c>
      <c r="B31" s="38">
        <v>0.96731601731601702</v>
      </c>
      <c r="C31" s="38">
        <v>3.0201592745151599E-2</v>
      </c>
      <c r="D31" s="38">
        <v>0.95619047619047604</v>
      </c>
      <c r="E31" s="38">
        <v>3.4176413078091598E-2</v>
      </c>
      <c r="F31" s="38">
        <v>0.95822510822510798</v>
      </c>
      <c r="G31" s="38">
        <v>3.1959224456884601E-2</v>
      </c>
      <c r="I31" s="86" t="s">
        <v>115</v>
      </c>
      <c r="J31" s="38">
        <v>0.91214945782810697</v>
      </c>
      <c r="K31" s="38">
        <v>0.89510000000000001</v>
      </c>
      <c r="L31">
        <f t="shared" si="0"/>
        <v>0.95</v>
      </c>
      <c r="N31" s="86" t="s">
        <v>115</v>
      </c>
      <c r="O31" s="38">
        <f t="shared" si="1"/>
        <v>0.88233678074324862</v>
      </c>
      <c r="P31" s="38">
        <f t="shared" si="2"/>
        <v>2.7548366448035322E-2</v>
      </c>
      <c r="Q31" s="38">
        <f t="shared" si="3"/>
        <v>0.85588609523809511</v>
      </c>
      <c r="R31" s="38">
        <f t="shared" si="4"/>
        <v>3.0591307346199789E-2</v>
      </c>
      <c r="S31" s="38">
        <f t="shared" si="5"/>
        <v>0.91031385281385258</v>
      </c>
      <c r="T31" s="38">
        <f t="shared" si="6"/>
        <v>3.036126323404037E-2</v>
      </c>
    </row>
    <row r="32" spans="1:26" x14ac:dyDescent="0.25">
      <c r="A32" s="86" t="s">
        <v>116</v>
      </c>
      <c r="B32" s="38">
        <v>0.71362716231137202</v>
      </c>
      <c r="C32" s="38">
        <v>3.1650202115484798E-2</v>
      </c>
      <c r="D32" s="38">
        <v>0.66891569833675102</v>
      </c>
      <c r="E32" s="38">
        <v>3.6304208299878002E-2</v>
      </c>
      <c r="F32" s="38">
        <v>0.63446903973219704</v>
      </c>
      <c r="G32" s="38">
        <v>6.9812155210347407E-2</v>
      </c>
      <c r="I32" s="86" t="s">
        <v>116</v>
      </c>
      <c r="J32" s="38">
        <v>0.53646660524919298</v>
      </c>
      <c r="K32" s="38">
        <v>0.73509999999999998</v>
      </c>
      <c r="L32">
        <f t="shared" si="0"/>
        <v>0.95</v>
      </c>
      <c r="N32" s="86" t="s">
        <v>116</v>
      </c>
      <c r="O32" s="38">
        <f t="shared" si="1"/>
        <v>0.38283714117879658</v>
      </c>
      <c r="P32" s="38">
        <f t="shared" si="2"/>
        <v>1.6979276484344955E-2</v>
      </c>
      <c r="Q32" s="38">
        <f t="shared" si="3"/>
        <v>0.49171992984734564</v>
      </c>
      <c r="R32" s="38">
        <f t="shared" si="4"/>
        <v>2.6687223521240318E-2</v>
      </c>
      <c r="S32" s="38">
        <f t="shared" si="5"/>
        <v>0.60274558774558717</v>
      </c>
      <c r="T32" s="38">
        <f t="shared" si="6"/>
        <v>6.6321547449830029E-2</v>
      </c>
      <c r="W32" s="138" t="s">
        <v>238</v>
      </c>
      <c r="X32" s="138" t="s">
        <v>43</v>
      </c>
      <c r="Y32" s="138" t="s">
        <v>239</v>
      </c>
      <c r="Z32" s="27"/>
    </row>
    <row r="33" spans="1:30" x14ac:dyDescent="0.25">
      <c r="A33" s="86" t="s">
        <v>117</v>
      </c>
      <c r="B33" s="38">
        <v>0.68825161887141506</v>
      </c>
      <c r="C33" s="38">
        <v>5.0055999092144206E-2</v>
      </c>
      <c r="D33" s="38">
        <v>0.64613526570048296</v>
      </c>
      <c r="E33" s="38">
        <v>6.7376758078958904E-2</v>
      </c>
      <c r="F33" s="38">
        <v>0.67067530064754799</v>
      </c>
      <c r="G33" s="38">
        <v>4.98748820709084E-2</v>
      </c>
      <c r="I33" s="86" t="s">
        <v>117</v>
      </c>
      <c r="J33" s="38">
        <v>0.455502780352178</v>
      </c>
      <c r="K33" s="38">
        <v>0.71360000000000001</v>
      </c>
      <c r="L33">
        <f t="shared" si="0"/>
        <v>0.95</v>
      </c>
      <c r="N33" s="86" t="s">
        <v>117</v>
      </c>
      <c r="O33" s="38">
        <f t="shared" si="1"/>
        <v>0.31350052597781708</v>
      </c>
      <c r="P33" s="38">
        <f t="shared" si="2"/>
        <v>2.2800646759777783E-2</v>
      </c>
      <c r="Q33" s="38">
        <f t="shared" si="3"/>
        <v>0.46108212560386463</v>
      </c>
      <c r="R33" s="38">
        <f t="shared" si="4"/>
        <v>4.8080054565145074E-2</v>
      </c>
      <c r="S33" s="38">
        <f t="shared" si="5"/>
        <v>0.63714153561517051</v>
      </c>
      <c r="T33" s="38">
        <f t="shared" si="6"/>
        <v>4.7381137967362978E-2</v>
      </c>
      <c r="V33" s="165" t="s">
        <v>240</v>
      </c>
      <c r="W33" s="138" t="s">
        <v>196</v>
      </c>
      <c r="X33" s="138" t="s">
        <v>242</v>
      </c>
      <c r="Y33" s="149">
        <v>4.5499999999999998E-11</v>
      </c>
      <c r="Z33" s="155"/>
    </row>
    <row r="34" spans="1:30" x14ac:dyDescent="0.25">
      <c r="A34" s="86" t="s">
        <v>118</v>
      </c>
      <c r="B34" s="38">
        <v>0.87547619047618996</v>
      </c>
      <c r="C34" s="38">
        <v>8.5356727766806306E-2</v>
      </c>
      <c r="D34" s="38">
        <v>0.85815789473684201</v>
      </c>
      <c r="E34" s="38">
        <v>7.4538747848001297E-2</v>
      </c>
      <c r="F34" s="38">
        <v>0.81738095238095199</v>
      </c>
      <c r="G34" s="38">
        <v>9.74740502707796E-2</v>
      </c>
      <c r="I34" s="86" t="s">
        <v>118</v>
      </c>
      <c r="J34" s="38">
        <v>0.69657242007054199</v>
      </c>
      <c r="K34" s="38">
        <v>0.69389999999999996</v>
      </c>
      <c r="L34">
        <f t="shared" si="0"/>
        <v>0.95</v>
      </c>
      <c r="N34" s="86" t="s">
        <v>118</v>
      </c>
      <c r="O34" s="38">
        <f t="shared" si="1"/>
        <v>0.60983256871413838</v>
      </c>
      <c r="P34" s="38">
        <f t="shared" si="2"/>
        <v>5.94571424298267E-2</v>
      </c>
      <c r="Q34" s="38">
        <f t="shared" si="3"/>
        <v>0.59547576315789463</v>
      </c>
      <c r="R34" s="38">
        <f t="shared" si="4"/>
        <v>5.1722437131728097E-2</v>
      </c>
      <c r="S34" s="38">
        <f t="shared" si="5"/>
        <v>0.77651190476190435</v>
      </c>
      <c r="T34" s="38">
        <f t="shared" si="6"/>
        <v>9.2600347757240617E-2</v>
      </c>
      <c r="V34" s="165"/>
      <c r="W34" s="138" t="s">
        <v>236</v>
      </c>
      <c r="X34" s="138" t="s">
        <v>242</v>
      </c>
      <c r="Y34" s="149">
        <v>2.07E-8</v>
      </c>
      <c r="Z34" s="155"/>
    </row>
    <row r="35" spans="1:30" x14ac:dyDescent="0.25">
      <c r="A35" s="86" t="s">
        <v>119</v>
      </c>
      <c r="B35" s="38">
        <v>0.74558404558404501</v>
      </c>
      <c r="C35" s="38">
        <v>6.3322893818774192E-2</v>
      </c>
      <c r="D35" s="38">
        <v>0.76615384615384596</v>
      </c>
      <c r="E35" s="38">
        <v>4.7528253820675999E-2</v>
      </c>
      <c r="F35" s="38">
        <v>0.77920227920227902</v>
      </c>
      <c r="G35" s="38">
        <v>8.2222241965829307E-2</v>
      </c>
      <c r="I35" s="86" t="s">
        <v>119</v>
      </c>
      <c r="J35" s="38">
        <v>0.60549273858921093</v>
      </c>
      <c r="K35" s="38">
        <v>0.78649999999999998</v>
      </c>
      <c r="L35">
        <f t="shared" si="0"/>
        <v>0.95</v>
      </c>
      <c r="N35" s="86" t="s">
        <v>119</v>
      </c>
      <c r="O35" s="38">
        <f t="shared" si="1"/>
        <v>0.45144572560910651</v>
      </c>
      <c r="P35" s="38">
        <f t="shared" si="2"/>
        <v>3.8341552393723402E-2</v>
      </c>
      <c r="Q35" s="38">
        <f t="shared" si="3"/>
        <v>0.60257999999999978</v>
      </c>
      <c r="R35" s="38">
        <f t="shared" si="4"/>
        <v>3.7380971629961672E-2</v>
      </c>
      <c r="S35" s="38">
        <f t="shared" si="5"/>
        <v>0.74024216524216502</v>
      </c>
      <c r="T35" s="38">
        <f t="shared" si="6"/>
        <v>7.8111129867537835E-2</v>
      </c>
      <c r="V35" s="138"/>
      <c r="W35" s="138"/>
      <c r="X35" s="138"/>
      <c r="Y35" s="149"/>
      <c r="Z35" s="155"/>
    </row>
    <row r="36" spans="1:30" x14ac:dyDescent="0.25">
      <c r="A36" s="86" t="s">
        <v>120</v>
      </c>
      <c r="B36" s="38">
        <v>0.68416666666666603</v>
      </c>
      <c r="C36" s="38">
        <v>0.154130626417983</v>
      </c>
      <c r="D36" s="38">
        <v>0.59714285714285698</v>
      </c>
      <c r="E36" s="38">
        <v>9.7058787151217296E-2</v>
      </c>
      <c r="F36" s="38">
        <v>0.55791666666666595</v>
      </c>
      <c r="G36" s="38">
        <v>0.14081175870249199</v>
      </c>
      <c r="I36" s="86" t="s">
        <v>120</v>
      </c>
      <c r="J36" s="38">
        <v>0.37604575163398701</v>
      </c>
      <c r="K36" s="38">
        <v>0.69310000000000005</v>
      </c>
      <c r="L36">
        <f t="shared" si="0"/>
        <v>0.95</v>
      </c>
      <c r="N36" s="86" t="s">
        <v>120</v>
      </c>
      <c r="O36" s="38">
        <f t="shared" si="1"/>
        <v>0.25727796840958589</v>
      </c>
      <c r="P36" s="38">
        <f t="shared" si="2"/>
        <v>5.7960167261167671E-2</v>
      </c>
      <c r="Q36" s="38">
        <f t="shared" si="3"/>
        <v>0.41387971428571418</v>
      </c>
      <c r="R36" s="38">
        <f t="shared" si="4"/>
        <v>6.7271445374508715E-2</v>
      </c>
      <c r="S36" s="38">
        <f t="shared" si="5"/>
        <v>0.53002083333333261</v>
      </c>
      <c r="T36" s="38">
        <f t="shared" si="6"/>
        <v>0.13377117076736739</v>
      </c>
      <c r="V36" s="165" t="s">
        <v>241</v>
      </c>
      <c r="W36" s="138" t="s">
        <v>196</v>
      </c>
      <c r="X36" s="138" t="s">
        <v>242</v>
      </c>
      <c r="Y36" s="149">
        <v>1.5299999999999999E-5</v>
      </c>
      <c r="Z36" s="155"/>
    </row>
    <row r="37" spans="1:30" x14ac:dyDescent="0.25">
      <c r="A37" s="86" t="s">
        <v>121</v>
      </c>
      <c r="B37" s="38">
        <v>0.725361842105263</v>
      </c>
      <c r="C37" s="38">
        <v>4.3501914174194897E-2</v>
      </c>
      <c r="D37" s="38">
        <v>0.87131019036954005</v>
      </c>
      <c r="E37" s="38">
        <v>2.34656737903008E-2</v>
      </c>
      <c r="F37" s="38">
        <v>0.77868421052631498</v>
      </c>
      <c r="G37" s="38">
        <v>3.0983093787521399E-2</v>
      </c>
      <c r="I37" s="86" t="s">
        <v>121</v>
      </c>
      <c r="J37" s="38">
        <v>0.48098052710960704</v>
      </c>
      <c r="K37" s="38">
        <v>0.80120000000000002</v>
      </c>
      <c r="L37">
        <f t="shared" si="0"/>
        <v>0.95</v>
      </c>
      <c r="N37" s="86" t="s">
        <v>121</v>
      </c>
      <c r="O37" s="38">
        <f t="shared" si="1"/>
        <v>0.34888492116098496</v>
      </c>
      <c r="P37" s="38">
        <f t="shared" si="2"/>
        <v>2.0923573609781147E-2</v>
      </c>
      <c r="Q37" s="38">
        <f t="shared" si="3"/>
        <v>0.69809372452407548</v>
      </c>
      <c r="R37" s="38">
        <f t="shared" si="4"/>
        <v>1.8800697840789003E-2</v>
      </c>
      <c r="S37" s="38">
        <f t="shared" si="5"/>
        <v>0.73974999999999924</v>
      </c>
      <c r="T37" s="38">
        <f t="shared" si="6"/>
        <v>2.9433939098145328E-2</v>
      </c>
      <c r="V37" s="165"/>
      <c r="W37" s="138" t="s">
        <v>236</v>
      </c>
      <c r="X37" s="138" t="s">
        <v>242</v>
      </c>
      <c r="Y37" s="149">
        <v>6.6499999999999997E-3</v>
      </c>
      <c r="Z37" s="155"/>
    </row>
    <row r="38" spans="1:30" x14ac:dyDescent="0.25">
      <c r="A38" s="86" t="s">
        <v>122</v>
      </c>
      <c r="B38" s="38">
        <v>0.68910364145658209</v>
      </c>
      <c r="C38" s="38">
        <v>3.9766924064784499E-2</v>
      </c>
      <c r="D38" s="38">
        <v>0.68300344234079102</v>
      </c>
      <c r="E38" s="38">
        <v>2.4094374864886099E-2</v>
      </c>
      <c r="F38" s="38">
        <v>0.68910364145658198</v>
      </c>
      <c r="G38" s="38">
        <v>4.3037864327257598E-2</v>
      </c>
      <c r="I38" s="86" t="s">
        <v>122</v>
      </c>
      <c r="J38" s="38">
        <v>0.51523896240959299</v>
      </c>
      <c r="K38" s="38">
        <v>0.70369999999999999</v>
      </c>
      <c r="L38">
        <f t="shared" si="0"/>
        <v>0.95</v>
      </c>
      <c r="N38" s="86" t="s">
        <v>122</v>
      </c>
      <c r="O38" s="38">
        <f t="shared" si="1"/>
        <v>0.35505304521676156</v>
      </c>
      <c r="P38" s="38">
        <f t="shared" si="2"/>
        <v>2.048946869336064E-2</v>
      </c>
      <c r="Q38" s="38">
        <f t="shared" si="3"/>
        <v>0.48062952237521461</v>
      </c>
      <c r="R38" s="38">
        <f t="shared" si="4"/>
        <v>1.6955211592420347E-2</v>
      </c>
      <c r="S38" s="38">
        <f t="shared" si="5"/>
        <v>0.65464845938375282</v>
      </c>
      <c r="T38" s="38">
        <f t="shared" si="6"/>
        <v>4.0885971110894717E-2</v>
      </c>
    </row>
    <row r="39" spans="1:30" x14ac:dyDescent="0.25">
      <c r="A39" s="86" t="s">
        <v>123</v>
      </c>
      <c r="B39" s="38">
        <v>0.95757575757575697</v>
      </c>
      <c r="C39" s="38">
        <v>1.5517466157310301E-2</v>
      </c>
      <c r="D39" s="38">
        <v>0.946938775510204</v>
      </c>
      <c r="E39" s="38">
        <v>1.35372440422669E-2</v>
      </c>
      <c r="F39" s="38">
        <v>0.63636363636363602</v>
      </c>
      <c r="G39" s="38">
        <v>6.9249036367687297E-2</v>
      </c>
      <c r="I39" s="86" t="s">
        <v>123</v>
      </c>
      <c r="J39" s="38">
        <v>0.77093153759820399</v>
      </c>
      <c r="K39" s="38">
        <v>0.77900000000000003</v>
      </c>
      <c r="L39">
        <f t="shared" si="0"/>
        <v>0.95</v>
      </c>
      <c r="N39" s="86" t="s">
        <v>123</v>
      </c>
      <c r="O39" s="38">
        <f t="shared" si="1"/>
        <v>0.73822535115464338</v>
      </c>
      <c r="P39" s="38">
        <f t="shared" si="2"/>
        <v>1.1962904044283323E-2</v>
      </c>
      <c r="Q39" s="38">
        <f t="shared" si="3"/>
        <v>0.73766530612244896</v>
      </c>
      <c r="R39" s="38">
        <f t="shared" si="4"/>
        <v>1.0545513108925916E-2</v>
      </c>
      <c r="S39" s="38">
        <f t="shared" si="5"/>
        <v>0.60454545454545416</v>
      </c>
      <c r="T39" s="38">
        <f t="shared" si="6"/>
        <v>6.5786584549302932E-2</v>
      </c>
      <c r="W39" s="166" t="s">
        <v>43</v>
      </c>
      <c r="X39" s="167"/>
      <c r="Y39" s="168"/>
      <c r="AA39" s="169" t="s">
        <v>239</v>
      </c>
      <c r="AB39" s="170"/>
      <c r="AC39" s="171"/>
      <c r="AD39" s="103"/>
    </row>
    <row r="40" spans="1:30" x14ac:dyDescent="0.25">
      <c r="A40" s="86" t="s">
        <v>124</v>
      </c>
      <c r="B40" s="38">
        <v>0.93823529411764695</v>
      </c>
      <c r="C40" s="38">
        <v>4.6891724023315297E-2</v>
      </c>
      <c r="D40" s="38">
        <v>0.94080882352941098</v>
      </c>
      <c r="E40" s="38">
        <v>3.7219612091227497E-2</v>
      </c>
      <c r="F40" s="38">
        <v>0.97745098039215605</v>
      </c>
      <c r="G40" s="38">
        <v>2.7631293887487501E-2</v>
      </c>
      <c r="I40" s="86" t="s">
        <v>124</v>
      </c>
      <c r="J40" s="38">
        <v>0.87703416149068303</v>
      </c>
      <c r="K40" s="38">
        <v>0.85619999999999996</v>
      </c>
      <c r="L40">
        <f t="shared" si="0"/>
        <v>0.95</v>
      </c>
      <c r="N40" s="86" t="s">
        <v>124</v>
      </c>
      <c r="O40" s="38">
        <f t="shared" si="1"/>
        <v>0.82286440445743481</v>
      </c>
      <c r="P40" s="38">
        <f t="shared" si="2"/>
        <v>4.1125643859640848E-2</v>
      </c>
      <c r="Q40" s="38">
        <f t="shared" si="3"/>
        <v>0.8055205147058816</v>
      </c>
      <c r="R40" s="38">
        <f t="shared" si="4"/>
        <v>3.1867431872508983E-2</v>
      </c>
      <c r="S40" s="38">
        <f t="shared" si="5"/>
        <v>0.92857843137254825</v>
      </c>
      <c r="T40" s="38">
        <f t="shared" si="6"/>
        <v>2.6249729193113126E-2</v>
      </c>
      <c r="U40" s="147"/>
      <c r="W40" s="58" t="s">
        <v>141</v>
      </c>
      <c r="X40" s="138" t="s">
        <v>243</v>
      </c>
      <c r="Y40" s="138" t="s">
        <v>151</v>
      </c>
      <c r="AA40" s="58" t="s">
        <v>141</v>
      </c>
      <c r="AB40" s="138" t="s">
        <v>243</v>
      </c>
      <c r="AC40" s="138" t="s">
        <v>151</v>
      </c>
      <c r="AD40" s="103"/>
    </row>
    <row r="41" spans="1:30" x14ac:dyDescent="0.25">
      <c r="A41" s="86" t="s">
        <v>125</v>
      </c>
      <c r="B41" s="38">
        <v>0.96569358178053799</v>
      </c>
      <c r="C41" s="38">
        <v>2.7240279796343799E-2</v>
      </c>
      <c r="D41" s="38">
        <v>0.95937766410912195</v>
      </c>
      <c r="E41" s="38">
        <v>2.9543086247655399E-2</v>
      </c>
      <c r="F41" s="38">
        <v>0.93132505175983404</v>
      </c>
      <c r="G41" s="38">
        <v>2.8440310356370398E-2</v>
      </c>
      <c r="I41" s="86" t="s">
        <v>125</v>
      </c>
      <c r="J41" s="38">
        <v>0.91511721805839397</v>
      </c>
      <c r="K41" s="38">
        <v>0.96189999999999998</v>
      </c>
      <c r="L41">
        <f t="shared" si="0"/>
        <v>0.95</v>
      </c>
      <c r="N41" s="86" t="s">
        <v>125</v>
      </c>
      <c r="O41" s="38">
        <f t="shared" si="1"/>
        <v>0.88372282405585212</v>
      </c>
      <c r="P41" s="38">
        <f t="shared" si="2"/>
        <v>2.4928049066362413E-2</v>
      </c>
      <c r="Q41" s="38">
        <f t="shared" si="3"/>
        <v>0.92282537510656437</v>
      </c>
      <c r="R41" s="38">
        <f t="shared" si="4"/>
        <v>2.8417494661619729E-2</v>
      </c>
      <c r="S41" s="38">
        <f t="shared" si="5"/>
        <v>0.8847587991718423</v>
      </c>
      <c r="T41" s="38">
        <f t="shared" si="6"/>
        <v>2.7018294838551875E-2</v>
      </c>
      <c r="U41" s="147"/>
      <c r="V41" s="172" t="s">
        <v>240</v>
      </c>
      <c r="W41" s="138" t="s">
        <v>237</v>
      </c>
      <c r="X41" s="30">
        <v>1.91</v>
      </c>
      <c r="Y41" s="102" t="s">
        <v>145</v>
      </c>
      <c r="AA41" s="138" t="s">
        <v>237</v>
      </c>
      <c r="AB41" s="30">
        <v>1.175</v>
      </c>
      <c r="AC41" s="102" t="s">
        <v>145</v>
      </c>
      <c r="AD41" s="103"/>
    </row>
    <row r="42" spans="1:30" x14ac:dyDescent="0.25">
      <c r="A42" s="86" t="s">
        <v>126</v>
      </c>
      <c r="B42" s="38">
        <v>0.53636404861236997</v>
      </c>
      <c r="C42" s="38">
        <v>2.5771296124667803E-2</v>
      </c>
      <c r="D42" s="38">
        <v>0.51768247839676396</v>
      </c>
      <c r="E42" s="38">
        <v>2.30234236213692E-2</v>
      </c>
      <c r="F42" s="38">
        <v>0.56471521857427898</v>
      </c>
      <c r="G42" s="38">
        <v>2.5318162530957301E-2</v>
      </c>
      <c r="I42" s="86" t="s">
        <v>126</v>
      </c>
      <c r="J42" s="38">
        <v>0.36343234878557401</v>
      </c>
      <c r="K42" s="38">
        <v>0.62439999999999996</v>
      </c>
      <c r="L42">
        <f t="shared" si="0"/>
        <v>0.95</v>
      </c>
      <c r="N42" s="86" t="s">
        <v>126</v>
      </c>
      <c r="O42" s="38">
        <f t="shared" si="1"/>
        <v>0.19493204599133343</v>
      </c>
      <c r="P42" s="38">
        <f t="shared" si="2"/>
        <v>9.3661226818365813E-3</v>
      </c>
      <c r="Q42" s="38">
        <f t="shared" si="3"/>
        <v>0.32324093951093941</v>
      </c>
      <c r="R42" s="38">
        <f t="shared" si="4"/>
        <v>1.4375825709182928E-2</v>
      </c>
      <c r="S42" s="38">
        <f t="shared" si="5"/>
        <v>0.53647945764556504</v>
      </c>
      <c r="T42" s="38">
        <f t="shared" si="6"/>
        <v>2.4052254404409435E-2</v>
      </c>
      <c r="U42" s="148"/>
      <c r="V42" s="173"/>
      <c r="W42" s="138" t="s">
        <v>196</v>
      </c>
      <c r="X42" s="30">
        <v>1.94</v>
      </c>
      <c r="Y42" s="7">
        <v>0.91100000000000003</v>
      </c>
      <c r="AA42" s="138" t="s">
        <v>236</v>
      </c>
      <c r="AB42" s="30">
        <v>2</v>
      </c>
      <c r="AC42" s="159">
        <v>0</v>
      </c>
      <c r="AD42" s="103"/>
    </row>
    <row r="43" spans="1:30" x14ac:dyDescent="0.25">
      <c r="A43" s="86" t="s">
        <v>127</v>
      </c>
      <c r="B43" s="38">
        <v>0.87388888888888805</v>
      </c>
      <c r="C43" s="38">
        <v>0.116057935723691</v>
      </c>
      <c r="D43" s="38">
        <v>0.93360389610389605</v>
      </c>
      <c r="E43" s="38">
        <v>7.3753664387782997E-2</v>
      </c>
      <c r="F43" s="38">
        <v>0.91166666666666596</v>
      </c>
      <c r="G43" s="38">
        <v>0.102211654043079</v>
      </c>
      <c r="I43" s="86" t="s">
        <v>127</v>
      </c>
      <c r="J43" s="38">
        <v>0.86026560488020498</v>
      </c>
      <c r="K43" s="38">
        <v>0.89659999999999995</v>
      </c>
      <c r="L43">
        <f t="shared" si="0"/>
        <v>0.95</v>
      </c>
      <c r="N43" s="86" t="s">
        <v>127</v>
      </c>
      <c r="O43" s="38">
        <f t="shared" si="1"/>
        <v>0.75177655359808948</v>
      </c>
      <c r="P43" s="38">
        <f t="shared" si="2"/>
        <v>9.9840650276488987E-2</v>
      </c>
      <c r="Q43" s="38">
        <f t="shared" si="3"/>
        <v>0.83706925324675319</v>
      </c>
      <c r="R43" s="38">
        <f t="shared" si="4"/>
        <v>6.6127535490086237E-2</v>
      </c>
      <c r="S43" s="38">
        <f t="shared" si="5"/>
        <v>0.86608333333333265</v>
      </c>
      <c r="T43" s="38">
        <f t="shared" si="6"/>
        <v>9.7101071340925049E-2</v>
      </c>
      <c r="U43" s="148"/>
      <c r="V43" s="174"/>
      <c r="W43" s="138" t="s">
        <v>236</v>
      </c>
      <c r="X43" s="30">
        <v>2.15</v>
      </c>
      <c r="Y43" s="7">
        <v>0.28820000000000001</v>
      </c>
      <c r="AA43" s="138" t="s">
        <v>196</v>
      </c>
      <c r="AB43" s="30">
        <v>2.8250000000000002</v>
      </c>
      <c r="AC43" s="149">
        <v>2.2499999999999999E-4</v>
      </c>
      <c r="AD43" s="103"/>
    </row>
    <row r="44" spans="1:30" x14ac:dyDescent="0.25">
      <c r="B44" s="38"/>
      <c r="C44" s="38"/>
      <c r="D44" s="38"/>
      <c r="E44" s="38"/>
      <c r="F44" s="38"/>
      <c r="G44" s="38"/>
      <c r="J44" s="38"/>
      <c r="K44" s="38"/>
      <c r="O44" s="38"/>
      <c r="P44" s="38"/>
      <c r="Q44" s="38"/>
      <c r="R44" s="38"/>
      <c r="S44" s="38"/>
      <c r="X44" s="49"/>
      <c r="AB44" s="49"/>
    </row>
    <row r="45" spans="1:30" x14ac:dyDescent="0.25">
      <c r="A45" s="6" t="s">
        <v>0</v>
      </c>
      <c r="B45" s="151">
        <f t="shared" ref="B45:C45" si="7">SUM(B4:B43)/COUNT(B4:B43)</f>
        <v>0.73193602170370453</v>
      </c>
      <c r="C45" s="151">
        <f t="shared" si="7"/>
        <v>5.8336089252366906E-2</v>
      </c>
      <c r="D45" s="151">
        <f>SUM(D4:D43)/COUNT(D4:D43)</f>
        <v>0.76053800763570734</v>
      </c>
      <c r="E45" s="151">
        <f>SUM(E4:E43)/COUNT(E4:E43)</f>
        <v>5.7644833602127729E-2</v>
      </c>
      <c r="F45" s="151">
        <f>SUM(F4:F43)/COUNT(F4:F43)</f>
        <v>0.75493607222490056</v>
      </c>
      <c r="G45" s="151">
        <f>SUM(G4:G43)/COUNT(G4:G43)</f>
        <v>6.1500658608239958E-2</v>
      </c>
      <c r="H45" s="144"/>
      <c r="I45" s="6" t="s">
        <v>0</v>
      </c>
      <c r="J45" s="151">
        <f>SUM(J4:J43)/COUNT(J4:J43)</f>
        <v>0.59055886846393446</v>
      </c>
      <c r="K45" s="151">
        <f>SUM(K4:K43)/COUNT(K4:K43)</f>
        <v>0.78586250000000013</v>
      </c>
      <c r="L45" s="75">
        <f>SUM(L4:L43)/COUNT(L4:L43)</f>
        <v>0.95</v>
      </c>
      <c r="M45" s="144"/>
      <c r="N45" s="6" t="s">
        <v>0</v>
      </c>
      <c r="O45" s="151">
        <f t="shared" ref="O45:T45" si="8">SUM(O4:O43)/COUNT(O4:O43)</f>
        <v>0.44987862895941999</v>
      </c>
      <c r="P45" s="151">
        <f t="shared" si="8"/>
        <v>3.3584150151804756E-2</v>
      </c>
      <c r="Q45" s="151">
        <f t="shared" si="8"/>
        <v>0.60639024224250793</v>
      </c>
      <c r="R45" s="151">
        <f t="shared" si="8"/>
        <v>4.5018170402828399E-2</v>
      </c>
      <c r="S45" s="151">
        <f t="shared" si="8"/>
        <v>0.71718926861365551</v>
      </c>
      <c r="T45" s="151">
        <f t="shared" si="8"/>
        <v>5.8425625677827955E-2</v>
      </c>
      <c r="U45" s="148"/>
      <c r="V45" s="172" t="s">
        <v>241</v>
      </c>
      <c r="W45" s="138" t="s">
        <v>236</v>
      </c>
      <c r="X45" s="30">
        <v>1.8824000000000001</v>
      </c>
      <c r="Y45" s="102" t="s">
        <v>145</v>
      </c>
      <c r="AA45" s="138" t="s">
        <v>237</v>
      </c>
      <c r="AB45" s="30">
        <v>1.1765000000000001</v>
      </c>
      <c r="AC45" s="102" t="s">
        <v>145</v>
      </c>
      <c r="AD45" s="103"/>
    </row>
    <row r="46" spans="1:30" x14ac:dyDescent="0.25">
      <c r="A46" s="6" t="s">
        <v>72</v>
      </c>
      <c r="B46" s="151">
        <f t="shared" ref="B46:C46" si="9">MAX(B4:B43)</f>
        <v>0.96731601731601702</v>
      </c>
      <c r="C46" s="151">
        <f t="shared" si="9"/>
        <v>0.15527386832868101</v>
      </c>
      <c r="D46" s="151">
        <f>MAX(D4:D43)</f>
        <v>0.95937766410912195</v>
      </c>
      <c r="E46" s="151">
        <f>MAX(E4:E43)</f>
        <v>0.122618714620518</v>
      </c>
      <c r="F46" s="151">
        <f>MAX(F4:F43)</f>
        <v>0.97745098039215605</v>
      </c>
      <c r="G46" s="151">
        <f>MAX(G4:G43)</f>
        <v>0.15822348032412401</v>
      </c>
      <c r="H46" s="144"/>
      <c r="I46" s="6" t="s">
        <v>72</v>
      </c>
      <c r="J46" s="151">
        <f>MAX(J4:J43)</f>
        <v>0.91511721805839397</v>
      </c>
      <c r="K46" s="151">
        <f>MAX(K4:K43)</f>
        <v>0.97440000000000004</v>
      </c>
      <c r="L46" s="75">
        <f>MAX(L4:L43)</f>
        <v>0.95</v>
      </c>
      <c r="M46" s="144"/>
      <c r="N46" s="6" t="s">
        <v>72</v>
      </c>
      <c r="O46" s="151">
        <f t="shared" ref="O46:T46" si="10">MAX(O4:O43)</f>
        <v>0.88372282405585212</v>
      </c>
      <c r="P46" s="151">
        <f t="shared" si="10"/>
        <v>9.9840650276488987E-2</v>
      </c>
      <c r="Q46" s="151">
        <f t="shared" si="10"/>
        <v>0.92282537510656437</v>
      </c>
      <c r="R46" s="151">
        <f t="shared" si="10"/>
        <v>9.779906331975867E-2</v>
      </c>
      <c r="S46" s="151">
        <f t="shared" si="10"/>
        <v>0.92857843137254825</v>
      </c>
      <c r="T46" s="151">
        <f t="shared" si="10"/>
        <v>0.15031230630791781</v>
      </c>
      <c r="U46" s="148"/>
      <c r="V46" s="173"/>
      <c r="W46" s="138" t="s">
        <v>196</v>
      </c>
      <c r="X46" s="30">
        <v>2</v>
      </c>
      <c r="Y46" s="7">
        <v>0.73160000000000003</v>
      </c>
      <c r="AA46" s="138" t="s">
        <v>236</v>
      </c>
      <c r="AB46" s="30">
        <v>2.0588000000000002</v>
      </c>
      <c r="AC46" s="149">
        <v>1.01E-2</v>
      </c>
      <c r="AD46" s="103"/>
    </row>
    <row r="47" spans="1:30" x14ac:dyDescent="0.25">
      <c r="A47" s="6" t="s">
        <v>73</v>
      </c>
      <c r="B47" s="151">
        <f t="shared" ref="B47:C47" si="11">MIN(B4:B43)</f>
        <v>0.13162895710950601</v>
      </c>
      <c r="C47" s="151">
        <f t="shared" si="11"/>
        <v>1.5517466157310301E-2</v>
      </c>
      <c r="D47" s="151">
        <f>MIN(D4:D43)</f>
        <v>0.35918367346938701</v>
      </c>
      <c r="E47" s="151">
        <f>MIN(E4:E43)</f>
        <v>1.35372440422669E-2</v>
      </c>
      <c r="F47" s="151">
        <f>MIN(F4:F43)</f>
        <v>0.47660875160875099</v>
      </c>
      <c r="G47" s="151">
        <f>MIN(G4:G43)</f>
        <v>1.8200647769449602E-2</v>
      </c>
      <c r="H47" s="144"/>
      <c r="I47" s="6" t="s">
        <v>73</v>
      </c>
      <c r="J47" s="151">
        <f>MIN(J4:J43)</f>
        <v>0.16599999999999898</v>
      </c>
      <c r="K47" s="151">
        <f>MIN(K4:K43)</f>
        <v>0.59809999999999997</v>
      </c>
      <c r="L47" s="75">
        <f>MIN(L4:L43)</f>
        <v>0.95</v>
      </c>
      <c r="M47" s="144"/>
      <c r="N47" s="6" t="s">
        <v>73</v>
      </c>
      <c r="O47" s="151">
        <f t="shared" ref="O47:T47" si="12">MIN(O4:O43)</f>
        <v>8.4636783532730589E-2</v>
      </c>
      <c r="P47" s="151">
        <f t="shared" si="12"/>
        <v>5.9972572979857626E-3</v>
      </c>
      <c r="Q47" s="151">
        <f t="shared" si="12"/>
        <v>0.27110523716335838</v>
      </c>
      <c r="R47" s="151">
        <f t="shared" si="12"/>
        <v>1.0545513108925916E-2</v>
      </c>
      <c r="S47" s="151">
        <f t="shared" si="12"/>
        <v>0.45277831402831342</v>
      </c>
      <c r="T47" s="151">
        <f t="shared" si="12"/>
        <v>1.729061538097712E-2</v>
      </c>
      <c r="U47" s="148"/>
      <c r="V47" s="174"/>
      <c r="W47" s="138" t="s">
        <v>237</v>
      </c>
      <c r="X47" s="158">
        <v>2.1179999999999999</v>
      </c>
      <c r="Y47" s="7">
        <v>0.49270000000000003</v>
      </c>
      <c r="AA47" s="138" t="s">
        <v>196</v>
      </c>
      <c r="AB47" s="158">
        <v>2.7646999999999999</v>
      </c>
      <c r="AC47" s="149">
        <v>3.9999999999999998E-6</v>
      </c>
      <c r="AD47" s="103"/>
    </row>
    <row r="48" spans="1:30" x14ac:dyDescent="0.25">
      <c r="B48" s="38"/>
      <c r="C48" s="38"/>
      <c r="D48" s="38"/>
      <c r="E48" s="38"/>
      <c r="F48" s="38"/>
      <c r="G48" s="38"/>
      <c r="J48" s="38"/>
      <c r="K48" s="38"/>
      <c r="O48" s="38"/>
      <c r="P48" s="38"/>
      <c r="Q48" s="38"/>
      <c r="R48" s="38"/>
      <c r="S48" s="38"/>
      <c r="U48" s="148"/>
      <c r="V48" s="156"/>
      <c r="W48" s="156"/>
      <c r="X48" s="157"/>
      <c r="AA48" s="103"/>
      <c r="AB48" s="103"/>
      <c r="AC48" s="103"/>
      <c r="AD48" s="103"/>
    </row>
    <row r="49" spans="1:30" x14ac:dyDescent="0.25">
      <c r="B49" s="38" t="s">
        <v>196</v>
      </c>
      <c r="C49" s="38"/>
      <c r="D49" s="38" t="s">
        <v>236</v>
      </c>
      <c r="E49" s="38"/>
      <c r="F49" s="38" t="s">
        <v>237</v>
      </c>
      <c r="G49" s="38"/>
      <c r="J49" s="150" t="s">
        <v>196</v>
      </c>
      <c r="K49" s="38" t="s">
        <v>236</v>
      </c>
      <c r="L49" t="s">
        <v>237</v>
      </c>
      <c r="M49" s="103"/>
      <c r="O49" s="150" t="s">
        <v>196</v>
      </c>
      <c r="P49" s="150"/>
      <c r="Q49" s="38" t="s">
        <v>236</v>
      </c>
      <c r="R49" s="38"/>
      <c r="S49" s="38" t="s">
        <v>237</v>
      </c>
      <c r="U49" s="148"/>
      <c r="V49" s="156"/>
      <c r="W49" s="156"/>
      <c r="X49" s="157"/>
      <c r="Y49" s="103"/>
      <c r="AA49" s="103"/>
      <c r="AB49" s="103"/>
      <c r="AC49" s="103"/>
      <c r="AD49" s="103"/>
    </row>
    <row r="50" spans="1:30" x14ac:dyDescent="0.25">
      <c r="B50" s="38" t="s">
        <v>194</v>
      </c>
      <c r="C50" s="38" t="s">
        <v>41</v>
      </c>
      <c r="D50" s="38" t="s">
        <v>43</v>
      </c>
      <c r="E50" s="38" t="s">
        <v>41</v>
      </c>
      <c r="F50" s="38" t="s">
        <v>43</v>
      </c>
      <c r="G50" s="38" t="s">
        <v>41</v>
      </c>
      <c r="J50" s="150" t="s">
        <v>195</v>
      </c>
      <c r="K50" s="150" t="s">
        <v>195</v>
      </c>
      <c r="L50" s="103" t="s">
        <v>195</v>
      </c>
      <c r="M50" s="103"/>
      <c r="O50" s="152" t="s">
        <v>235</v>
      </c>
      <c r="P50" s="152"/>
      <c r="Q50" s="152" t="s">
        <v>235</v>
      </c>
      <c r="R50" s="152"/>
      <c r="S50" s="152" t="s">
        <v>235</v>
      </c>
      <c r="U50" s="148"/>
      <c r="V50" s="176"/>
      <c r="W50" s="177"/>
      <c r="X50" s="177"/>
      <c r="Y50" s="175"/>
      <c r="AA50" s="103"/>
      <c r="AB50" s="103"/>
      <c r="AC50" s="103"/>
      <c r="AD50" s="103"/>
    </row>
    <row r="51" spans="1:30" x14ac:dyDescent="0.25">
      <c r="A51" s="86" t="s">
        <v>58</v>
      </c>
      <c r="B51" s="38">
        <v>0.16890697967941398</v>
      </c>
      <c r="C51" s="38">
        <v>1.1515217804899301E-2</v>
      </c>
      <c r="D51" s="38">
        <v>0.20340804279653199</v>
      </c>
      <c r="E51" s="38">
        <v>2.4092680047011299E-2</v>
      </c>
      <c r="F51" s="38">
        <v>0.26689041111608303</v>
      </c>
      <c r="G51" s="38">
        <v>1.7256321964827001E-2</v>
      </c>
      <c r="I51" s="86" t="s">
        <v>58</v>
      </c>
      <c r="J51" s="38">
        <v>0.10269929216970301</v>
      </c>
      <c r="K51" s="38">
        <v>0.4022</v>
      </c>
      <c r="L51">
        <v>0.98</v>
      </c>
      <c r="N51" s="86" t="s">
        <v>58</v>
      </c>
      <c r="O51" s="38">
        <f t="shared" ref="O51" si="13">B51*J51</f>
        <v>1.7346627255598226E-2</v>
      </c>
      <c r="P51" s="38">
        <f t="shared" ref="P51" si="14">C51*J51</f>
        <v>1.1826047177431196E-3</v>
      </c>
      <c r="Q51" s="38">
        <f t="shared" ref="Q51" si="15">D51*K51</f>
        <v>8.1810714812765167E-2</v>
      </c>
      <c r="R51" s="38">
        <f t="shared" ref="R51" si="16">E51*K51</f>
        <v>9.6900759149079439E-3</v>
      </c>
      <c r="S51" s="38">
        <f t="shared" ref="S51" si="17">F51*L51</f>
        <v>0.26155260289376137</v>
      </c>
      <c r="T51" s="38">
        <f t="shared" ref="T51" si="18">G51*L51</f>
        <v>1.691119552553046E-2</v>
      </c>
      <c r="U51" s="148"/>
      <c r="V51" s="176"/>
      <c r="W51" s="177"/>
      <c r="X51" s="177"/>
      <c r="Y51" s="175"/>
      <c r="AA51" s="103"/>
      <c r="AB51" s="103"/>
      <c r="AC51" s="103"/>
      <c r="AD51" s="103"/>
    </row>
    <row r="52" spans="1:30" x14ac:dyDescent="0.25">
      <c r="A52" s="86" t="s">
        <v>60</v>
      </c>
      <c r="B52" s="38">
        <v>0.877169811320754</v>
      </c>
      <c r="C52" s="38">
        <v>1.2837123542018101E-2</v>
      </c>
      <c r="D52" s="38">
        <v>0.89489603024574604</v>
      </c>
      <c r="E52" s="38">
        <v>1.1504819701098601E-2</v>
      </c>
      <c r="F52" s="38">
        <v>0.88999999999999901</v>
      </c>
      <c r="G52" s="38">
        <v>9.9141921927695404E-3</v>
      </c>
      <c r="I52" s="86" t="s">
        <v>60</v>
      </c>
      <c r="J52" s="38">
        <v>0.79519916142557601</v>
      </c>
      <c r="K52" s="38">
        <v>0.92769999999999997</v>
      </c>
      <c r="L52">
        <v>0.98</v>
      </c>
      <c r="N52" s="86" t="s">
        <v>60</v>
      </c>
      <c r="O52" s="38">
        <f t="shared" ref="O52:O67" si="19">B52*J52</f>
        <v>0.69752469839009434</v>
      </c>
      <c r="P52" s="38">
        <f t="shared" ref="P52:P67" si="20">C52*J52</f>
        <v>1.0208069875729314E-2</v>
      </c>
      <c r="Q52" s="38">
        <f t="shared" ref="Q52:Q67" si="21">D52*K52</f>
        <v>0.83019504725897852</v>
      </c>
      <c r="R52" s="38">
        <f t="shared" ref="R52:R67" si="22">E52*K52</f>
        <v>1.0673021236709171E-2</v>
      </c>
      <c r="S52" s="38">
        <f t="shared" ref="S52:S67" si="23">F52*L52</f>
        <v>0.87219999999999898</v>
      </c>
      <c r="T52" s="38">
        <f t="shared" ref="T52:T67" si="24">G52*L52</f>
        <v>9.7159083489141498E-3</v>
      </c>
    </row>
    <row r="53" spans="1:30" x14ac:dyDescent="0.25">
      <c r="A53" s="86" t="s">
        <v>57</v>
      </c>
      <c r="B53" s="38">
        <v>0.84636265673981204</v>
      </c>
      <c r="C53" s="38">
        <v>1.31692846356472E-2</v>
      </c>
      <c r="D53" s="38">
        <v>0.96735474458311099</v>
      </c>
      <c r="E53" s="38">
        <v>8.0934282086931892E-3</v>
      </c>
      <c r="F53" s="38">
        <v>0.93617554858934104</v>
      </c>
      <c r="G53" s="38">
        <v>9.8774074563811702E-3</v>
      </c>
      <c r="I53" s="86" t="s">
        <v>57</v>
      </c>
      <c r="J53" s="38">
        <v>0.62647739034295702</v>
      </c>
      <c r="K53" s="38">
        <v>0.93869999999999998</v>
      </c>
      <c r="L53">
        <v>0.98</v>
      </c>
      <c r="N53" s="86" t="s">
        <v>57</v>
      </c>
      <c r="O53" s="38">
        <f t="shared" si="19"/>
        <v>0.53022706847808931</v>
      </c>
      <c r="P53" s="38">
        <f t="shared" si="20"/>
        <v>8.2502590712238578E-3</v>
      </c>
      <c r="Q53" s="38">
        <f t="shared" si="21"/>
        <v>0.90805589874016623</v>
      </c>
      <c r="R53" s="38">
        <f t="shared" si="22"/>
        <v>7.5973010595002969E-3</v>
      </c>
      <c r="S53" s="38">
        <f t="shared" si="23"/>
        <v>0.91745203761755423</v>
      </c>
      <c r="T53" s="38">
        <f t="shared" si="24"/>
        <v>9.6798593072535462E-3</v>
      </c>
    </row>
    <row r="54" spans="1:30" x14ac:dyDescent="0.25">
      <c r="A54" s="86" t="s">
        <v>67</v>
      </c>
      <c r="B54" s="38">
        <v>0.82902208201892702</v>
      </c>
      <c r="C54" s="38">
        <v>7.3899073946641905E-3</v>
      </c>
      <c r="D54" s="38">
        <v>0.96735474458311099</v>
      </c>
      <c r="E54" s="38">
        <v>8.0934282086931892E-3</v>
      </c>
      <c r="F54" s="38">
        <v>0.84200841219768596</v>
      </c>
      <c r="G54" s="38">
        <v>8.4392637658103706E-3</v>
      </c>
      <c r="I54" s="86" t="s">
        <v>67</v>
      </c>
      <c r="J54" s="38">
        <v>0.66745531019978899</v>
      </c>
      <c r="K54" s="38">
        <v>0.93869999999999998</v>
      </c>
      <c r="L54">
        <v>0.98</v>
      </c>
      <c r="N54" s="86" t="s">
        <v>67</v>
      </c>
      <c r="O54" s="38">
        <f t="shared" si="19"/>
        <v>0.55333519091641781</v>
      </c>
      <c r="P54" s="38">
        <f t="shared" si="20"/>
        <v>4.9324329324533017E-3</v>
      </c>
      <c r="Q54" s="38">
        <f t="shared" si="21"/>
        <v>0.90805589874016623</v>
      </c>
      <c r="R54" s="38">
        <f t="shared" si="22"/>
        <v>7.5973010595002969E-3</v>
      </c>
      <c r="S54" s="38">
        <f t="shared" si="23"/>
        <v>0.82516824395373223</v>
      </c>
      <c r="T54" s="38">
        <f t="shared" si="24"/>
        <v>8.2704784904941639E-3</v>
      </c>
    </row>
    <row r="55" spans="1:30" x14ac:dyDescent="0.25">
      <c r="A55" s="86" t="s">
        <v>68</v>
      </c>
      <c r="B55" s="38">
        <v>0.43279320987654302</v>
      </c>
      <c r="C55" s="38">
        <v>2.1937069005923304E-2</v>
      </c>
      <c r="D55" s="38">
        <v>0.96735474458311099</v>
      </c>
      <c r="E55" s="38">
        <v>8.0934282086931892E-3</v>
      </c>
      <c r="F55" s="38">
        <v>0.88541666666666596</v>
      </c>
      <c r="G55" s="38">
        <v>4.7721129926130397E-3</v>
      </c>
      <c r="I55" s="86" t="s">
        <v>68</v>
      </c>
      <c r="J55" s="38">
        <v>0.61009945130315502</v>
      </c>
      <c r="K55" s="38">
        <v>0.93869999999999998</v>
      </c>
      <c r="L55">
        <v>0.98</v>
      </c>
      <c r="N55" s="86" t="s">
        <v>68</v>
      </c>
      <c r="O55" s="38">
        <f t="shared" si="19"/>
        <v>0.26404689987341012</v>
      </c>
      <c r="P55" s="38">
        <f t="shared" si="20"/>
        <v>1.3383793763713256E-2</v>
      </c>
      <c r="Q55" s="38">
        <f t="shared" si="21"/>
        <v>0.90805589874016623</v>
      </c>
      <c r="R55" s="38">
        <f t="shared" si="22"/>
        <v>7.5973010595002969E-3</v>
      </c>
      <c r="S55" s="38">
        <f t="shared" si="23"/>
        <v>0.86770833333333264</v>
      </c>
      <c r="T55" s="38">
        <f t="shared" si="24"/>
        <v>4.6766707327607791E-3</v>
      </c>
    </row>
    <row r="56" spans="1:30" x14ac:dyDescent="0.25">
      <c r="A56" s="86" t="s">
        <v>61</v>
      </c>
      <c r="B56" s="38">
        <v>0.957604184736919</v>
      </c>
      <c r="C56" s="38">
        <v>7.0972603249024003E-3</v>
      </c>
      <c r="D56" s="38">
        <v>0.96356684144618299</v>
      </c>
      <c r="E56" s="38">
        <v>6.8673088083550504E-3</v>
      </c>
      <c r="F56" s="38">
        <v>0.95559455023419004</v>
      </c>
      <c r="G56" s="38">
        <v>6.0434880124856797E-3</v>
      </c>
      <c r="I56" s="86" t="s">
        <v>61</v>
      </c>
      <c r="J56" s="38">
        <v>0.90795567138268096</v>
      </c>
      <c r="K56" s="38">
        <v>0.96609999999999996</v>
      </c>
      <c r="L56">
        <v>0.98</v>
      </c>
      <c r="N56" s="86" t="s">
        <v>61</v>
      </c>
      <c r="O56" s="38">
        <f t="shared" si="19"/>
        <v>0.86946215047167419</v>
      </c>
      <c r="P56" s="38">
        <f t="shared" si="20"/>
        <v>6.4439977632744236E-3</v>
      </c>
      <c r="Q56" s="38">
        <f t="shared" si="21"/>
        <v>0.93090192552115736</v>
      </c>
      <c r="R56" s="38">
        <f t="shared" si="22"/>
        <v>6.6345070397518142E-3</v>
      </c>
      <c r="S56" s="38">
        <f t="shared" si="23"/>
        <v>0.93648265922950624</v>
      </c>
      <c r="T56" s="38">
        <f t="shared" si="24"/>
        <v>5.9226182522359658E-3</v>
      </c>
    </row>
    <row r="57" spans="1:30" x14ac:dyDescent="0.25">
      <c r="A57" s="86" t="s">
        <v>66</v>
      </c>
      <c r="B57" s="38">
        <v>0.98853750061491596</v>
      </c>
      <c r="C57" s="38">
        <v>2.1953897881735801E-3</v>
      </c>
      <c r="D57" s="38">
        <v>0.98634326147330897</v>
      </c>
      <c r="E57" s="38">
        <v>3.6346206997262299E-3</v>
      </c>
      <c r="F57" s="38">
        <v>0.97752995937617604</v>
      </c>
      <c r="G57" s="38">
        <v>3.7015164966593202E-3</v>
      </c>
      <c r="I57" s="86" t="s">
        <v>66</v>
      </c>
      <c r="J57" s="38">
        <v>0.95158095209058502</v>
      </c>
      <c r="K57" s="38">
        <v>0.94979999999999998</v>
      </c>
      <c r="L57">
        <v>0.98</v>
      </c>
      <c r="N57" s="86" t="s">
        <v>66</v>
      </c>
      <c r="O57" s="38">
        <f t="shared" si="19"/>
        <v>0.94067345601238905</v>
      </c>
      <c r="P57" s="38">
        <f t="shared" si="20"/>
        <v>2.089091104840163E-3</v>
      </c>
      <c r="Q57" s="38">
        <f t="shared" si="21"/>
        <v>0.93682882974734882</v>
      </c>
      <c r="R57" s="38">
        <f t="shared" si="22"/>
        <v>3.4521627405999732E-3</v>
      </c>
      <c r="S57" s="38">
        <f t="shared" si="23"/>
        <v>0.95797936018865248</v>
      </c>
      <c r="T57" s="38">
        <f t="shared" si="24"/>
        <v>3.6274861667261338E-3</v>
      </c>
    </row>
    <row r="58" spans="1:30" x14ac:dyDescent="0.25">
      <c r="A58" s="86" t="s">
        <v>69</v>
      </c>
      <c r="B58" s="38">
        <v>0.89803142329020302</v>
      </c>
      <c r="C58" s="38">
        <v>1.79487664823294E-2</v>
      </c>
      <c r="D58" s="38">
        <v>0.87893595822167203</v>
      </c>
      <c r="E58" s="38">
        <v>1.09514402605828E-2</v>
      </c>
      <c r="F58" s="38">
        <v>0.868427123981652</v>
      </c>
      <c r="G58" s="38">
        <v>1.37739519291986E-2</v>
      </c>
      <c r="I58" s="86" t="s">
        <v>69</v>
      </c>
      <c r="J58" s="38">
        <v>0.75388584721365404</v>
      </c>
      <c r="K58" s="38">
        <v>0.86570000000000003</v>
      </c>
      <c r="L58">
        <v>0.98</v>
      </c>
      <c r="N58" s="86" t="s">
        <v>69</v>
      </c>
      <c r="O58" s="38">
        <f t="shared" si="19"/>
        <v>0.67701318037161828</v>
      </c>
      <c r="P58" s="38">
        <f t="shared" si="20"/>
        <v>1.3531321025970936E-2</v>
      </c>
      <c r="Q58" s="38">
        <f t="shared" si="21"/>
        <v>0.76089485903250154</v>
      </c>
      <c r="R58" s="38">
        <f t="shared" si="22"/>
        <v>9.480661833586531E-3</v>
      </c>
      <c r="S58" s="38">
        <f t="shared" si="23"/>
        <v>0.85105858150201896</v>
      </c>
      <c r="T58" s="38">
        <f t="shared" si="24"/>
        <v>1.3498472890614628E-2</v>
      </c>
    </row>
    <row r="59" spans="1:30" x14ac:dyDescent="0.25">
      <c r="A59" s="86" t="s">
        <v>149</v>
      </c>
      <c r="B59" s="38">
        <v>0.947972972972973</v>
      </c>
      <c r="C59" s="38">
        <v>7.1314998929506599E-3</v>
      </c>
      <c r="D59" s="38">
        <v>0.85453315290933696</v>
      </c>
      <c r="E59" s="38">
        <v>5.6201785270081602E-3</v>
      </c>
      <c r="F59" s="38">
        <v>0.92148648648648601</v>
      </c>
      <c r="G59" s="38">
        <v>1.0192629715206999E-2</v>
      </c>
      <c r="I59" s="86" t="s">
        <v>149</v>
      </c>
      <c r="J59" s="38">
        <v>0.72214714714714701</v>
      </c>
      <c r="K59" s="38">
        <v>0.68110000000000004</v>
      </c>
      <c r="L59">
        <v>0.98</v>
      </c>
      <c r="N59" s="86" t="s">
        <v>149</v>
      </c>
      <c r="O59" s="38">
        <f t="shared" si="19"/>
        <v>0.68457597800503189</v>
      </c>
      <c r="P59" s="38">
        <f t="shared" si="20"/>
        <v>5.1499923025745036E-3</v>
      </c>
      <c r="Q59" s="38">
        <f t="shared" si="21"/>
        <v>0.58202253044654939</v>
      </c>
      <c r="R59" s="38">
        <f t="shared" si="22"/>
        <v>3.8279035947452579E-3</v>
      </c>
      <c r="S59" s="38">
        <f t="shared" si="23"/>
        <v>0.90305675675675623</v>
      </c>
      <c r="T59" s="38">
        <f t="shared" si="24"/>
        <v>9.9887771209028597E-3</v>
      </c>
    </row>
    <row r="60" spans="1:30" x14ac:dyDescent="0.25">
      <c r="A60" s="86" t="s">
        <v>63</v>
      </c>
      <c r="B60" s="38">
        <v>0.91017981902557299</v>
      </c>
      <c r="C60" s="38">
        <v>1.0863225933711701E-2</v>
      </c>
      <c r="D60" s="38">
        <v>0.90038487517902099</v>
      </c>
      <c r="E60" s="38">
        <v>8.7389020729765308E-3</v>
      </c>
      <c r="F60" s="38">
        <v>0.88671666654178205</v>
      </c>
      <c r="G60" s="38">
        <v>1.31250744423789E-2</v>
      </c>
      <c r="I60" s="86" t="s">
        <v>63</v>
      </c>
      <c r="J60" s="38">
        <v>0.79528613590361408</v>
      </c>
      <c r="K60" s="38">
        <v>0.88339999999999996</v>
      </c>
      <c r="L60">
        <v>0.98</v>
      </c>
      <c r="N60" s="86" t="s">
        <v>63</v>
      </c>
      <c r="O60" s="38">
        <f t="shared" si="19"/>
        <v>0.72385339125029868</v>
      </c>
      <c r="P60" s="38">
        <f t="shared" si="20"/>
        <v>8.639372976269509E-3</v>
      </c>
      <c r="Q60" s="38">
        <f t="shared" si="21"/>
        <v>0.79539999873314715</v>
      </c>
      <c r="R60" s="38">
        <f t="shared" si="22"/>
        <v>7.7199460912674668E-3</v>
      </c>
      <c r="S60" s="38">
        <f t="shared" si="23"/>
        <v>0.86898233321094642</v>
      </c>
      <c r="T60" s="38">
        <f t="shared" si="24"/>
        <v>1.2862572953531321E-2</v>
      </c>
    </row>
    <row r="61" spans="1:30" x14ac:dyDescent="0.25">
      <c r="A61" s="86" t="s">
        <v>55</v>
      </c>
      <c r="B61" s="38">
        <v>0.96233766233766205</v>
      </c>
      <c r="C61" s="38">
        <v>6.1374228912371501E-3</v>
      </c>
      <c r="D61" s="38">
        <v>0.95695652173913004</v>
      </c>
      <c r="E61" s="38">
        <v>1.5488272287440701E-2</v>
      </c>
      <c r="F61" s="38">
        <v>0.95454545454545403</v>
      </c>
      <c r="G61" s="38">
        <v>1.0470464608179899E-2</v>
      </c>
      <c r="I61" s="86" t="s">
        <v>55</v>
      </c>
      <c r="J61" s="38">
        <v>0.88932178932178896</v>
      </c>
      <c r="K61" s="38">
        <v>0.91869999999999996</v>
      </c>
      <c r="L61">
        <v>0.98</v>
      </c>
      <c r="N61" s="86" t="s">
        <v>55</v>
      </c>
      <c r="O61" s="38">
        <f t="shared" si="19"/>
        <v>0.85582785180187715</v>
      </c>
      <c r="P61" s="38">
        <f t="shared" si="20"/>
        <v>5.4581439074595298E-3</v>
      </c>
      <c r="Q61" s="38">
        <f t="shared" si="21"/>
        <v>0.87915595652173872</v>
      </c>
      <c r="R61" s="38">
        <f t="shared" si="22"/>
        <v>1.4229075750471771E-2</v>
      </c>
      <c r="S61" s="38">
        <f t="shared" si="23"/>
        <v>0.93545454545454498</v>
      </c>
      <c r="T61" s="38">
        <f t="shared" si="24"/>
        <v>1.0261055316016301E-2</v>
      </c>
    </row>
    <row r="62" spans="1:30" x14ac:dyDescent="0.25">
      <c r="A62" s="86" t="s">
        <v>59</v>
      </c>
      <c r="B62" s="38">
        <v>0.90863644974898095</v>
      </c>
      <c r="C62" s="38">
        <v>9.0675433456433793E-3</v>
      </c>
      <c r="D62" s="38">
        <v>0.90408235103842505</v>
      </c>
      <c r="E62" s="38">
        <v>1.6697946802153699E-2</v>
      </c>
      <c r="F62" s="38">
        <v>0.907556123898835</v>
      </c>
      <c r="G62" s="38">
        <v>1.4874654391608601E-2</v>
      </c>
      <c r="I62" s="86" t="s">
        <v>59</v>
      </c>
      <c r="J62" s="38">
        <v>0.77862391440200596</v>
      </c>
      <c r="K62" s="38">
        <v>0.85960000000000003</v>
      </c>
      <c r="L62">
        <v>0.98</v>
      </c>
      <c r="N62" s="86" t="s">
        <v>59</v>
      </c>
      <c r="O62" s="38">
        <f t="shared" si="19"/>
        <v>0.70748606927189317</v>
      </c>
      <c r="P62" s="38">
        <f t="shared" si="20"/>
        <v>7.0602060937947093E-3</v>
      </c>
      <c r="Q62" s="38">
        <f t="shared" si="21"/>
        <v>0.77714918895263019</v>
      </c>
      <c r="R62" s="38">
        <f t="shared" si="22"/>
        <v>1.435355507113132E-2</v>
      </c>
      <c r="S62" s="38">
        <f t="shared" si="23"/>
        <v>0.88940500142085832</v>
      </c>
      <c r="T62" s="38">
        <f t="shared" si="24"/>
        <v>1.4577161303776429E-2</v>
      </c>
    </row>
    <row r="63" spans="1:30" x14ac:dyDescent="0.25">
      <c r="A63" s="86" t="s">
        <v>56</v>
      </c>
      <c r="B63" s="38">
        <v>0.26865203761755402</v>
      </c>
      <c r="C63" s="38">
        <v>8.3917154479588391E-2</v>
      </c>
      <c r="D63" s="38">
        <v>0.92327044025157201</v>
      </c>
      <c r="E63" s="38">
        <v>1.1698789457696999E-2</v>
      </c>
      <c r="F63" s="38">
        <v>0.78119122257053297</v>
      </c>
      <c r="G63" s="38">
        <v>1.8428762955108501E-2</v>
      </c>
      <c r="I63" s="86" t="s">
        <v>56</v>
      </c>
      <c r="J63" s="38">
        <v>0.57032392894461803</v>
      </c>
      <c r="K63" s="38">
        <v>0.84689999999999999</v>
      </c>
      <c r="L63">
        <v>0.98</v>
      </c>
      <c r="N63" s="86" t="s">
        <v>56</v>
      </c>
      <c r="O63" s="38">
        <f t="shared" si="19"/>
        <v>0.15321868561302074</v>
      </c>
      <c r="P63" s="38">
        <f t="shared" si="20"/>
        <v>4.7859961248651307E-2</v>
      </c>
      <c r="Q63" s="38">
        <f t="shared" si="21"/>
        <v>0.78191773584905633</v>
      </c>
      <c r="R63" s="38">
        <f t="shared" si="22"/>
        <v>9.9077047917235893E-3</v>
      </c>
      <c r="S63" s="38">
        <f t="shared" si="23"/>
        <v>0.76556739811912233</v>
      </c>
      <c r="T63" s="38">
        <f t="shared" si="24"/>
        <v>1.8060187696006331E-2</v>
      </c>
    </row>
    <row r="64" spans="1:30" x14ac:dyDescent="0.25">
      <c r="A64" s="86" t="s">
        <v>62</v>
      </c>
      <c r="B64" s="38">
        <v>0.98145454545454502</v>
      </c>
      <c r="C64" s="38">
        <v>4.5126085985421303E-3</v>
      </c>
      <c r="D64" s="38">
        <v>0.97413479052823304</v>
      </c>
      <c r="E64" s="38">
        <v>8.0969438145329208E-3</v>
      </c>
      <c r="F64" s="38">
        <v>0.976727272727272</v>
      </c>
      <c r="G64" s="38">
        <v>5.96407980612972E-3</v>
      </c>
      <c r="I64" s="86" t="s">
        <v>62</v>
      </c>
      <c r="J64" s="38">
        <v>0.91931313131313108</v>
      </c>
      <c r="K64" s="38">
        <v>0.91820000000000002</v>
      </c>
      <c r="L64">
        <v>0.98</v>
      </c>
      <c r="N64" s="86" t="s">
        <v>62</v>
      </c>
      <c r="O64" s="38">
        <f t="shared" si="19"/>
        <v>0.90226405142332355</v>
      </c>
      <c r="P64" s="38">
        <f t="shared" si="20"/>
        <v>4.1485003411163256E-3</v>
      </c>
      <c r="Q64" s="38">
        <f t="shared" si="21"/>
        <v>0.89445056466302364</v>
      </c>
      <c r="R64" s="38">
        <f t="shared" si="22"/>
        <v>7.4346138105041279E-3</v>
      </c>
      <c r="S64" s="38">
        <f t="shared" si="23"/>
        <v>0.95719272727272653</v>
      </c>
      <c r="T64" s="38">
        <f t="shared" si="24"/>
        <v>5.8447982100071254E-3</v>
      </c>
    </row>
    <row r="65" spans="1:20" x14ac:dyDescent="0.25">
      <c r="A65" s="86" t="s">
        <v>64</v>
      </c>
      <c r="B65" s="38">
        <v>0.92958333333333298</v>
      </c>
      <c r="C65" s="38">
        <v>5.5572913954840394E-3</v>
      </c>
      <c r="D65" s="38">
        <v>0.94102920723226702</v>
      </c>
      <c r="E65" s="38">
        <v>4.5367194521001696E-3</v>
      </c>
      <c r="F65" s="38">
        <v>0.94083333333333297</v>
      </c>
      <c r="G65" s="38">
        <v>4.6564040595111498E-3</v>
      </c>
      <c r="I65" s="86" t="s">
        <v>64</v>
      </c>
      <c r="J65" s="38">
        <v>0.837746913580246</v>
      </c>
      <c r="K65" s="38">
        <v>0.96640000000000004</v>
      </c>
      <c r="L65">
        <v>0.98</v>
      </c>
      <c r="N65" s="86" t="s">
        <v>64</v>
      </c>
      <c r="O65" s="38">
        <f t="shared" si="19"/>
        <v>0.77875556841563676</v>
      </c>
      <c r="P65" s="38">
        <f t="shared" si="20"/>
        <v>4.6556037144328119E-3</v>
      </c>
      <c r="Q65" s="38">
        <f t="shared" si="21"/>
        <v>0.90941062586926291</v>
      </c>
      <c r="R65" s="38">
        <f t="shared" si="22"/>
        <v>4.3842856785096043E-3</v>
      </c>
      <c r="S65" s="38">
        <f t="shared" si="23"/>
        <v>0.92201666666666626</v>
      </c>
      <c r="T65" s="38">
        <f t="shared" si="24"/>
        <v>4.5632759783209263E-3</v>
      </c>
    </row>
    <row r="66" spans="1:20" x14ac:dyDescent="0.25">
      <c r="A66" s="86" t="s">
        <v>54</v>
      </c>
      <c r="B66" s="38">
        <v>0.69060057589469293</v>
      </c>
      <c r="C66" s="38">
        <v>8.0198028151902308E-3</v>
      </c>
      <c r="D66" s="38">
        <v>0.322681610626816</v>
      </c>
      <c r="E66" s="38">
        <v>2.6411045757109802E-3</v>
      </c>
      <c r="F66" s="38">
        <v>0.78783011106540501</v>
      </c>
      <c r="G66" s="38">
        <v>2.1640032881344501E-2</v>
      </c>
      <c r="I66" s="86" t="s">
        <v>54</v>
      </c>
      <c r="J66" s="38">
        <v>0.17598037416058598</v>
      </c>
      <c r="K66" s="38">
        <v>0.99950000000000006</v>
      </c>
      <c r="L66">
        <v>0.98</v>
      </c>
      <c r="N66" s="86" t="s">
        <v>54</v>
      </c>
      <c r="O66" s="38">
        <f t="shared" si="19"/>
        <v>0.12153214774146422</v>
      </c>
      <c r="P66" s="38">
        <f t="shared" si="20"/>
        <v>1.4113279001112975E-3</v>
      </c>
      <c r="Q66" s="38">
        <f t="shared" si="21"/>
        <v>0.32252026982150261</v>
      </c>
      <c r="R66" s="38">
        <f t="shared" si="22"/>
        <v>2.639784023423125E-3</v>
      </c>
      <c r="S66" s="38">
        <f t="shared" si="23"/>
        <v>0.77207350884409687</v>
      </c>
      <c r="T66" s="38">
        <f t="shared" si="24"/>
        <v>2.120723222371761E-2</v>
      </c>
    </row>
    <row r="67" spans="1:20" x14ac:dyDescent="0.25">
      <c r="A67" s="86" t="s">
        <v>65</v>
      </c>
      <c r="B67" s="38">
        <v>0.95499999999999996</v>
      </c>
      <c r="C67" s="38">
        <v>1.0167515841068399E-2</v>
      </c>
      <c r="D67" s="38">
        <v>0.91177266576454596</v>
      </c>
      <c r="E67" s="38">
        <v>1.34884284648196E-2</v>
      </c>
      <c r="F67" s="38">
        <v>0.95675675675675598</v>
      </c>
      <c r="G67" s="38">
        <v>1.31435853143652E-2</v>
      </c>
      <c r="I67" s="86" t="s">
        <v>65</v>
      </c>
      <c r="J67" s="38">
        <v>0.88373873873873809</v>
      </c>
      <c r="K67" s="38">
        <v>0.85509999999999997</v>
      </c>
      <c r="L67">
        <v>0.98</v>
      </c>
      <c r="N67" s="86" t="s">
        <v>65</v>
      </c>
      <c r="O67" s="38">
        <f t="shared" si="19"/>
        <v>0.84397049549549485</v>
      </c>
      <c r="P67" s="38">
        <f t="shared" si="20"/>
        <v>8.9854276254919263E-3</v>
      </c>
      <c r="Q67" s="38">
        <f t="shared" si="21"/>
        <v>0.77965680649526325</v>
      </c>
      <c r="R67" s="38">
        <f t="shared" si="22"/>
        <v>1.1533955180267239E-2</v>
      </c>
      <c r="S67" s="38">
        <f t="shared" si="23"/>
        <v>0.93762162162162088</v>
      </c>
      <c r="T67" s="38">
        <f t="shared" si="24"/>
        <v>1.2880713608077896E-2</v>
      </c>
    </row>
    <row r="68" spans="1:20" x14ac:dyDescent="0.25">
      <c r="B68" s="38"/>
      <c r="C68" s="38"/>
      <c r="D68" s="38"/>
      <c r="E68" s="38"/>
      <c r="F68" s="38"/>
      <c r="G68" s="38"/>
      <c r="J68" s="38"/>
      <c r="K68" s="38"/>
      <c r="O68" s="38"/>
      <c r="P68" s="38"/>
      <c r="Q68" s="38"/>
      <c r="R68" s="38"/>
      <c r="S68" s="38"/>
    </row>
    <row r="69" spans="1:20" x14ac:dyDescent="0.25">
      <c r="A69" s="6" t="s">
        <v>0</v>
      </c>
      <c r="B69" s="8">
        <f t="shared" ref="B69:C69" si="25">AVERAGE(B51:B67)</f>
        <v>0.79722619086251789</v>
      </c>
      <c r="C69" s="8">
        <f t="shared" si="25"/>
        <v>1.4086122598351387E-2</v>
      </c>
      <c r="D69" s="8">
        <f t="shared" ref="D69:E69" si="26">AVERAGE(D51:D67)</f>
        <v>0.85400352842365435</v>
      </c>
      <c r="E69" s="8">
        <f t="shared" si="26"/>
        <v>9.902261152781958E-3</v>
      </c>
      <c r="F69" s="8">
        <f>AVERAGE(F51:F67)</f>
        <v>0.86680506471103813</v>
      </c>
      <c r="G69" s="8">
        <f>AVERAGE(G51:G67)</f>
        <v>1.0957290763798718E-2</v>
      </c>
      <c r="H69" s="145"/>
      <c r="I69" s="6" t="s">
        <v>0</v>
      </c>
      <c r="J69" s="8">
        <f>AVERAGE(J51:J67)</f>
        <v>0.70516677350823398</v>
      </c>
      <c r="K69" s="8">
        <f>AVERAGE(K51:K67)</f>
        <v>0.87391176470588239</v>
      </c>
      <c r="L69" s="4">
        <f t="shared" ref="L69" si="27">AVERAGE(L51:L67)</f>
        <v>0.9800000000000002</v>
      </c>
      <c r="M69" s="145"/>
      <c r="N69" s="6" t="s">
        <v>0</v>
      </c>
      <c r="O69" s="8">
        <f>AVERAGE(O51:O67)</f>
        <v>0.60712432416396067</v>
      </c>
      <c r="P69" s="8">
        <f t="shared" ref="P69:T69" si="28">AVERAGE(P51:P67)</f>
        <v>9.0229474332264876E-3</v>
      </c>
      <c r="Q69" s="8">
        <f t="shared" si="28"/>
        <v>0.76391074999678965</v>
      </c>
      <c r="R69" s="8">
        <f t="shared" si="28"/>
        <v>8.1619503491823422E-3</v>
      </c>
      <c r="S69" s="8">
        <f t="shared" si="28"/>
        <v>0.84946896341681732</v>
      </c>
      <c r="T69" s="8">
        <f t="shared" si="28"/>
        <v>1.0738144948522746E-2</v>
      </c>
    </row>
    <row r="70" spans="1:20" x14ac:dyDescent="0.25">
      <c r="A70" s="6" t="s">
        <v>72</v>
      </c>
      <c r="B70" s="8">
        <f t="shared" ref="B70:C70" si="29">MAX(B51:B67)</f>
        <v>0.98853750061491596</v>
      </c>
      <c r="C70" s="8">
        <f t="shared" si="29"/>
        <v>8.3917154479588391E-2</v>
      </c>
      <c r="D70" s="8">
        <f t="shared" ref="D70:E70" si="30">MAX(D51:D67)</f>
        <v>0.98634326147330897</v>
      </c>
      <c r="E70" s="8">
        <f t="shared" si="30"/>
        <v>2.4092680047011299E-2</v>
      </c>
      <c r="F70" s="8">
        <f>MAX(F51:F67)</f>
        <v>0.97752995937617604</v>
      </c>
      <c r="G70" s="8">
        <f>MAX(G51:G67)</f>
        <v>2.1640032881344501E-2</v>
      </c>
      <c r="H70" s="145"/>
      <c r="I70" s="6" t="s">
        <v>72</v>
      </c>
      <c r="J70" s="8">
        <f>MAX(J51:J67)</f>
        <v>0.95158095209058502</v>
      </c>
      <c r="K70" s="8">
        <f>MAX(K51:K67)</f>
        <v>0.99950000000000006</v>
      </c>
      <c r="L70" s="4">
        <f t="shared" ref="L70" si="31">MAX(L51:L67)</f>
        <v>0.98</v>
      </c>
      <c r="M70" s="145"/>
      <c r="N70" s="6" t="s">
        <v>72</v>
      </c>
      <c r="O70" s="8">
        <f>MAX(O51:O67)</f>
        <v>0.94067345601238905</v>
      </c>
      <c r="P70" s="8">
        <f t="shared" ref="P70:T70" si="32">MAX(P51:P67)</f>
        <v>4.7859961248651307E-2</v>
      </c>
      <c r="Q70" s="8">
        <f t="shared" si="32"/>
        <v>0.93682882974734882</v>
      </c>
      <c r="R70" s="8">
        <f t="shared" si="32"/>
        <v>1.435355507113132E-2</v>
      </c>
      <c r="S70" s="8">
        <f t="shared" si="32"/>
        <v>0.95797936018865248</v>
      </c>
      <c r="T70" s="8">
        <f t="shared" si="32"/>
        <v>2.120723222371761E-2</v>
      </c>
    </row>
    <row r="71" spans="1:20" x14ac:dyDescent="0.25">
      <c r="A71" s="6" t="s">
        <v>73</v>
      </c>
      <c r="B71" s="8">
        <f t="shared" ref="B71:C71" si="33">MIN(B52:B67)</f>
        <v>0.26865203761755402</v>
      </c>
      <c r="C71" s="8">
        <f t="shared" si="33"/>
        <v>2.1953897881735801E-3</v>
      </c>
      <c r="D71" s="8">
        <f t="shared" ref="D71:E71" si="34">MIN(D52:D67)</f>
        <v>0.322681610626816</v>
      </c>
      <c r="E71" s="8">
        <f t="shared" si="34"/>
        <v>2.6411045757109802E-3</v>
      </c>
      <c r="F71" s="8">
        <f>MIN(F52:F67)</f>
        <v>0.78119122257053297</v>
      </c>
      <c r="G71" s="8">
        <f>MIN(G52:G67)</f>
        <v>3.7015164966593202E-3</v>
      </c>
      <c r="H71" s="145"/>
      <c r="I71" s="6" t="s">
        <v>73</v>
      </c>
      <c r="J71" s="8">
        <f>MIN(J52:J67)</f>
        <v>0.17598037416058598</v>
      </c>
      <c r="K71" s="8">
        <f>MIN(K52:K67)</f>
        <v>0.68110000000000004</v>
      </c>
      <c r="L71" s="4">
        <f t="shared" ref="L71" si="35">MIN(L52:L67)</f>
        <v>0.98</v>
      </c>
      <c r="M71" s="145"/>
      <c r="N71" s="6" t="s">
        <v>73</v>
      </c>
      <c r="O71" s="8">
        <f>MIN(O52:O67)</f>
        <v>0.12153214774146422</v>
      </c>
      <c r="P71" s="8">
        <f t="shared" ref="P71:T71" si="36">MIN(P52:P67)</f>
        <v>1.4113279001112975E-3</v>
      </c>
      <c r="Q71" s="8">
        <f t="shared" si="36"/>
        <v>0.32252026982150261</v>
      </c>
      <c r="R71" s="8">
        <f t="shared" si="36"/>
        <v>2.639784023423125E-3</v>
      </c>
      <c r="S71" s="8">
        <f t="shared" si="36"/>
        <v>0.76556739811912233</v>
      </c>
      <c r="T71" s="8">
        <f t="shared" si="36"/>
        <v>3.6274861667261338E-3</v>
      </c>
    </row>
    <row r="73" spans="1:20" x14ac:dyDescent="0.25">
      <c r="A73" s="59" t="s">
        <v>86</v>
      </c>
      <c r="B73" s="10" t="s">
        <v>236</v>
      </c>
      <c r="C73" s="10" t="s">
        <v>196</v>
      </c>
      <c r="D73" s="10" t="s">
        <v>237</v>
      </c>
    </row>
    <row r="74" spans="1:20" x14ac:dyDescent="0.25">
      <c r="A74" s="10" t="s">
        <v>89</v>
      </c>
      <c r="B74" s="10">
        <v>0.19</v>
      </c>
      <c r="C74" s="10"/>
      <c r="D74" s="10">
        <v>0.43090000000000001</v>
      </c>
    </row>
    <row r="75" spans="1:20" x14ac:dyDescent="0.25">
      <c r="A75" s="10" t="s">
        <v>90</v>
      </c>
      <c r="B75" s="10">
        <v>0.84</v>
      </c>
      <c r="C75" s="10"/>
      <c r="D75" s="10">
        <v>6.9828000000000001</v>
      </c>
    </row>
    <row r="76" spans="1:20" x14ac:dyDescent="0.25">
      <c r="A76" s="10" t="s">
        <v>226</v>
      </c>
      <c r="B76" s="10">
        <v>0.25</v>
      </c>
      <c r="C76" s="10"/>
      <c r="D76" s="10">
        <v>2.0886</v>
      </c>
    </row>
    <row r="77" spans="1:20" x14ac:dyDescent="0.25">
      <c r="A77" s="10" t="s">
        <v>227</v>
      </c>
      <c r="B77" s="10">
        <v>0.4</v>
      </c>
      <c r="C77" s="10"/>
      <c r="D77" s="10">
        <v>2.3216000000000001</v>
      </c>
    </row>
    <row r="78" spans="1:20" x14ac:dyDescent="0.25">
      <c r="A78" s="10" t="s">
        <v>93</v>
      </c>
      <c r="B78" s="10">
        <v>0.54</v>
      </c>
      <c r="C78" s="10"/>
      <c r="D78" s="10">
        <v>7.0738000000000003</v>
      </c>
    </row>
    <row r="79" spans="1:20" x14ac:dyDescent="0.25">
      <c r="A79" s="10" t="s">
        <v>220</v>
      </c>
      <c r="B79" s="10">
        <v>0.21</v>
      </c>
      <c r="C79" s="10"/>
      <c r="D79" s="10">
        <v>1.4948999999999999</v>
      </c>
    </row>
    <row r="80" spans="1:20" x14ac:dyDescent="0.25">
      <c r="A80" s="10" t="s">
        <v>95</v>
      </c>
      <c r="B80" s="10">
        <v>0.23</v>
      </c>
      <c r="C80" s="10"/>
      <c r="D80" s="10">
        <v>1.3685</v>
      </c>
    </row>
    <row r="81" spans="1:4" x14ac:dyDescent="0.25">
      <c r="A81" s="10" t="s">
        <v>96</v>
      </c>
      <c r="B81" s="10">
        <v>1.65</v>
      </c>
      <c r="C81" s="10"/>
      <c r="D81" s="10">
        <v>23.907399999999999</v>
      </c>
    </row>
    <row r="82" spans="1:4" x14ac:dyDescent="0.25">
      <c r="A82" s="10" t="s">
        <v>97</v>
      </c>
      <c r="B82" s="10">
        <v>0.23</v>
      </c>
      <c r="C82" s="10"/>
      <c r="D82" s="10">
        <v>1.8386</v>
      </c>
    </row>
    <row r="83" spans="1:4" x14ac:dyDescent="0.25">
      <c r="A83" s="10" t="s">
        <v>98</v>
      </c>
      <c r="B83" s="10">
        <v>0.86</v>
      </c>
      <c r="C83" s="10"/>
      <c r="D83" s="10">
        <v>24.334299999999999</v>
      </c>
    </row>
    <row r="84" spans="1:4" x14ac:dyDescent="0.25">
      <c r="A84" s="10" t="s">
        <v>128</v>
      </c>
      <c r="B84" s="10">
        <v>0.86</v>
      </c>
      <c r="C84" s="10"/>
      <c r="D84" s="10">
        <v>7.3533999999999997</v>
      </c>
    </row>
    <row r="85" spans="1:4" x14ac:dyDescent="0.25">
      <c r="A85" s="10" t="s">
        <v>99</v>
      </c>
      <c r="B85" s="10">
        <v>0.64</v>
      </c>
      <c r="C85" s="10"/>
      <c r="D85" s="10">
        <v>6.4779</v>
      </c>
    </row>
    <row r="86" spans="1:4" x14ac:dyDescent="0.25">
      <c r="A86" s="10" t="s">
        <v>100</v>
      </c>
      <c r="B86" s="10">
        <v>0.3</v>
      </c>
      <c r="C86" s="10"/>
      <c r="D86" s="10">
        <v>1.3166</v>
      </c>
    </row>
    <row r="87" spans="1:4" x14ac:dyDescent="0.25">
      <c r="A87" s="10" t="s">
        <v>101</v>
      </c>
      <c r="B87" s="10">
        <v>0.41</v>
      </c>
      <c r="C87" s="10"/>
      <c r="D87" s="10">
        <v>9.4907000000000004</v>
      </c>
    </row>
    <row r="88" spans="1:4" x14ac:dyDescent="0.25">
      <c r="A88" s="10" t="s">
        <v>102</v>
      </c>
      <c r="B88" s="10">
        <v>1.66</v>
      </c>
      <c r="C88" s="10"/>
      <c r="D88" s="10">
        <v>26.172000000000001</v>
      </c>
    </row>
    <row r="89" spans="1:4" x14ac:dyDescent="0.25">
      <c r="A89" s="10" t="s">
        <v>103</v>
      </c>
      <c r="B89" s="10">
        <v>0.28999999999999998</v>
      </c>
      <c r="C89" s="10"/>
      <c r="D89" s="10">
        <v>0.96850000000000003</v>
      </c>
    </row>
    <row r="90" spans="1:4" x14ac:dyDescent="0.25">
      <c r="A90" s="10" t="s">
        <v>104</v>
      </c>
      <c r="B90" s="10">
        <v>0.28000000000000003</v>
      </c>
      <c r="C90" s="10"/>
      <c r="D90" s="10">
        <v>0.70709999999999995</v>
      </c>
    </row>
    <row r="91" spans="1:4" x14ac:dyDescent="0.25">
      <c r="A91" s="10" t="s">
        <v>105</v>
      </c>
      <c r="B91" s="10">
        <v>0.19</v>
      </c>
      <c r="C91" s="10"/>
      <c r="D91" s="10">
        <v>0.40400000000000003</v>
      </c>
    </row>
    <row r="92" spans="1:4" x14ac:dyDescent="0.25">
      <c r="A92" s="10" t="s">
        <v>106</v>
      </c>
      <c r="B92" s="10">
        <v>0.22</v>
      </c>
      <c r="C92" s="10"/>
      <c r="D92" s="10">
        <v>1.7377</v>
      </c>
    </row>
    <row r="93" spans="1:4" x14ac:dyDescent="0.25">
      <c r="A93" s="10" t="s">
        <v>107</v>
      </c>
      <c r="B93" s="10">
        <v>0.19</v>
      </c>
      <c r="C93" s="10"/>
      <c r="D93" s="10">
        <v>1.2683</v>
      </c>
    </row>
    <row r="94" spans="1:4" x14ac:dyDescent="0.25">
      <c r="A94" s="10" t="s">
        <v>108</v>
      </c>
      <c r="B94" s="10">
        <v>0.48</v>
      </c>
      <c r="C94" s="10"/>
      <c r="D94" s="10">
        <v>3.4380999999999999</v>
      </c>
    </row>
    <row r="95" spans="1:4" x14ac:dyDescent="0.25">
      <c r="A95" s="10" t="s">
        <v>109</v>
      </c>
      <c r="B95" s="10">
        <v>0.22</v>
      </c>
      <c r="C95" s="10"/>
      <c r="D95" s="10">
        <v>0.4259</v>
      </c>
    </row>
    <row r="96" spans="1:4" x14ac:dyDescent="0.25">
      <c r="A96" s="10" t="s">
        <v>110</v>
      </c>
      <c r="B96" s="10">
        <v>0.19</v>
      </c>
      <c r="C96" s="10"/>
      <c r="D96" s="10">
        <v>2.19</v>
      </c>
    </row>
    <row r="97" spans="1:4" x14ac:dyDescent="0.25">
      <c r="A97" s="10" t="s">
        <v>221</v>
      </c>
      <c r="B97" s="10">
        <v>0.17</v>
      </c>
      <c r="C97" s="10"/>
      <c r="D97" s="10">
        <v>1.1685000000000001</v>
      </c>
    </row>
    <row r="98" spans="1:4" x14ac:dyDescent="0.25">
      <c r="A98" s="10" t="s">
        <v>112</v>
      </c>
      <c r="B98" s="10">
        <v>0.36</v>
      </c>
      <c r="C98" s="10"/>
      <c r="D98" s="10">
        <v>4.6778000000000004</v>
      </c>
    </row>
    <row r="99" spans="1:4" x14ac:dyDescent="0.25">
      <c r="A99" s="10" t="s">
        <v>113</v>
      </c>
      <c r="B99" s="10">
        <v>0.28999999999999998</v>
      </c>
      <c r="C99" s="10"/>
      <c r="D99" s="10">
        <v>1.5771999999999999</v>
      </c>
    </row>
    <row r="100" spans="1:4" x14ac:dyDescent="0.25">
      <c r="A100" s="10" t="s">
        <v>114</v>
      </c>
      <c r="B100" s="10">
        <v>0.66</v>
      </c>
      <c r="C100" s="10"/>
      <c r="D100" s="10">
        <v>30.334900000000001</v>
      </c>
    </row>
    <row r="101" spans="1:4" x14ac:dyDescent="0.25">
      <c r="A101" s="10" t="s">
        <v>115</v>
      </c>
      <c r="B101" s="10">
        <v>0.26</v>
      </c>
      <c r="C101" s="10"/>
      <c r="D101" s="10">
        <v>0.58720000000000006</v>
      </c>
    </row>
    <row r="102" spans="1:4" x14ac:dyDescent="0.25">
      <c r="A102" s="10" t="s">
        <v>116</v>
      </c>
      <c r="B102" s="10">
        <v>0.61</v>
      </c>
      <c r="C102" s="10"/>
      <c r="D102" s="10">
        <v>4.7408999999999999</v>
      </c>
    </row>
    <row r="103" spans="1:4" x14ac:dyDescent="0.25">
      <c r="A103" s="10" t="s">
        <v>117</v>
      </c>
      <c r="B103" s="10">
        <v>0.4</v>
      </c>
      <c r="C103" s="10"/>
      <c r="D103" s="10">
        <v>2.4836999999999998</v>
      </c>
    </row>
    <row r="104" spans="1:4" x14ac:dyDescent="0.25">
      <c r="A104" s="10" t="s">
        <v>118</v>
      </c>
      <c r="B104" s="10">
        <v>0.38</v>
      </c>
      <c r="C104" s="10"/>
      <c r="D104" s="10">
        <v>4.9691999999999998</v>
      </c>
    </row>
    <row r="105" spans="1:4" x14ac:dyDescent="0.25">
      <c r="A105" s="10" t="s">
        <v>222</v>
      </c>
      <c r="B105" s="10">
        <v>0.38</v>
      </c>
      <c r="C105" s="10"/>
      <c r="D105" s="10">
        <v>5.9358000000000004</v>
      </c>
    </row>
    <row r="106" spans="1:4" x14ac:dyDescent="0.25">
      <c r="A106" s="10" t="s">
        <v>120</v>
      </c>
      <c r="B106" s="10">
        <v>0.19</v>
      </c>
      <c r="C106" s="10"/>
      <c r="D106" s="10">
        <v>0.49769999999999998</v>
      </c>
    </row>
    <row r="107" spans="1:4" x14ac:dyDescent="0.25">
      <c r="A107" s="10" t="s">
        <v>121</v>
      </c>
      <c r="B107" s="10">
        <v>0.76</v>
      </c>
      <c r="C107" s="10"/>
      <c r="D107" s="10">
        <v>8.8306000000000004</v>
      </c>
    </row>
    <row r="108" spans="1:4" x14ac:dyDescent="0.25">
      <c r="A108" s="10" t="s">
        <v>122</v>
      </c>
      <c r="B108" s="10">
        <v>0.85</v>
      </c>
      <c r="C108" s="10"/>
      <c r="D108" s="10">
        <v>13.4434</v>
      </c>
    </row>
    <row r="109" spans="1:4" x14ac:dyDescent="0.25">
      <c r="A109" s="10" t="s">
        <v>123</v>
      </c>
      <c r="B109" s="10">
        <v>0.99</v>
      </c>
      <c r="C109" s="10"/>
      <c r="D109" s="10">
        <v>12.1326</v>
      </c>
    </row>
    <row r="110" spans="1:4" x14ac:dyDescent="0.25">
      <c r="A110" s="10" t="s">
        <v>124</v>
      </c>
      <c r="B110" s="10">
        <v>0.16</v>
      </c>
      <c r="C110" s="10"/>
      <c r="D110" s="10">
        <v>0.34460000000000002</v>
      </c>
    </row>
    <row r="111" spans="1:4" x14ac:dyDescent="0.25">
      <c r="A111" s="10" t="s">
        <v>125</v>
      </c>
      <c r="B111" s="10">
        <v>0.7</v>
      </c>
      <c r="C111" s="10"/>
      <c r="D111" s="10">
        <v>3.9106000000000001</v>
      </c>
    </row>
    <row r="112" spans="1:4" x14ac:dyDescent="0.25">
      <c r="A112" s="10" t="s">
        <v>126</v>
      </c>
      <c r="B112" s="10">
        <v>1.43</v>
      </c>
      <c r="C112" s="10"/>
      <c r="D112" s="10">
        <v>19.898900000000001</v>
      </c>
    </row>
    <row r="113" spans="1:4" x14ac:dyDescent="0.25">
      <c r="A113" s="10" t="s">
        <v>127</v>
      </c>
      <c r="B113" s="10">
        <v>0.15</v>
      </c>
      <c r="C113" s="10"/>
      <c r="D113" s="10">
        <v>0.64300000000000002</v>
      </c>
    </row>
    <row r="115" spans="1:4" x14ac:dyDescent="0.25">
      <c r="A115" s="6" t="s">
        <v>0</v>
      </c>
      <c r="B115" s="139">
        <f>AVERAGE(B74:B113)</f>
        <v>0.50174999999999992</v>
      </c>
      <c r="C115" s="153"/>
      <c r="D115" s="153">
        <v>6.2492049999999999</v>
      </c>
    </row>
    <row r="117" spans="1:4" x14ac:dyDescent="0.25">
      <c r="A117" s="10"/>
      <c r="B117" s="10" t="s">
        <v>236</v>
      </c>
      <c r="C117" s="10"/>
      <c r="D117" s="10" t="s">
        <v>237</v>
      </c>
    </row>
    <row r="118" spans="1:4" x14ac:dyDescent="0.25">
      <c r="A118" s="10" t="s">
        <v>58</v>
      </c>
      <c r="B118" s="10">
        <v>2.91</v>
      </c>
      <c r="C118" s="10"/>
      <c r="D118" s="75">
        <v>282.15600000000001</v>
      </c>
    </row>
    <row r="119" spans="1:4" x14ac:dyDescent="0.25">
      <c r="A119" s="10" t="s">
        <v>60</v>
      </c>
      <c r="B119" s="10">
        <v>2.76</v>
      </c>
      <c r="C119" s="10"/>
      <c r="D119" s="75">
        <v>156.7612</v>
      </c>
    </row>
    <row r="120" spans="1:4" x14ac:dyDescent="0.25">
      <c r="A120" s="10" t="s">
        <v>57</v>
      </c>
      <c r="B120" s="10">
        <v>11.53</v>
      </c>
      <c r="C120" s="10"/>
      <c r="D120" s="75">
        <v>902.19860000000006</v>
      </c>
    </row>
    <row r="121" spans="1:4" x14ac:dyDescent="0.25">
      <c r="A121" s="10" t="s">
        <v>57</v>
      </c>
      <c r="B121" s="10">
        <v>11.53</v>
      </c>
      <c r="C121" s="10"/>
      <c r="D121" s="75">
        <v>28504.329900000001</v>
      </c>
    </row>
    <row r="122" spans="1:4" x14ac:dyDescent="0.25">
      <c r="A122" s="10" t="s">
        <v>57</v>
      </c>
      <c r="B122" s="10">
        <v>11.53</v>
      </c>
      <c r="C122" s="10"/>
      <c r="D122" s="75">
        <v>8519.18</v>
      </c>
    </row>
    <row r="123" spans="1:4" x14ac:dyDescent="0.25">
      <c r="A123" s="10" t="s">
        <v>61</v>
      </c>
      <c r="B123" s="10">
        <v>11.06</v>
      </c>
      <c r="C123" s="10"/>
      <c r="D123" s="75">
        <v>860.77449999999999</v>
      </c>
    </row>
    <row r="124" spans="1:4" x14ac:dyDescent="0.25">
      <c r="A124" s="10" t="s">
        <v>66</v>
      </c>
      <c r="B124" s="10">
        <v>74.14</v>
      </c>
      <c r="C124" s="10"/>
      <c r="D124" s="75">
        <v>11842.9997</v>
      </c>
    </row>
    <row r="125" spans="1:4" x14ac:dyDescent="0.25">
      <c r="A125" s="10" t="s">
        <v>69</v>
      </c>
      <c r="B125" s="10">
        <v>7.31</v>
      </c>
      <c r="C125" s="10"/>
      <c r="D125" s="75">
        <v>426.11880000000002</v>
      </c>
    </row>
    <row r="126" spans="1:4" x14ac:dyDescent="0.25">
      <c r="A126" s="10" t="s">
        <v>149</v>
      </c>
      <c r="B126" s="10">
        <v>52.28</v>
      </c>
      <c r="C126" s="10"/>
      <c r="D126" s="10">
        <v>6015.18</v>
      </c>
    </row>
    <row r="127" spans="1:4" x14ac:dyDescent="0.25">
      <c r="A127" s="10" t="s">
        <v>63</v>
      </c>
      <c r="B127" s="10">
        <v>33.49</v>
      </c>
      <c r="C127" s="10"/>
      <c r="D127" s="75">
        <v>6464.4130999999998</v>
      </c>
    </row>
    <row r="128" spans="1:4" x14ac:dyDescent="0.25">
      <c r="A128" s="10" t="s">
        <v>55</v>
      </c>
      <c r="B128" s="10">
        <v>3.21</v>
      </c>
      <c r="C128" s="10"/>
      <c r="D128" s="75">
        <v>128.45660000000001</v>
      </c>
    </row>
    <row r="129" spans="1:4" x14ac:dyDescent="0.25">
      <c r="A129" s="10" t="s">
        <v>59</v>
      </c>
      <c r="B129" s="10">
        <v>36.700000000000003</v>
      </c>
      <c r="C129" s="10"/>
      <c r="D129" s="75">
        <v>4551.1630999999998</v>
      </c>
    </row>
    <row r="130" spans="1:4" x14ac:dyDescent="0.25">
      <c r="A130" s="10" t="s">
        <v>56</v>
      </c>
      <c r="B130" s="10">
        <v>26.05</v>
      </c>
      <c r="C130" s="10"/>
      <c r="D130" s="75">
        <v>2005.9446</v>
      </c>
    </row>
    <row r="131" spans="1:4" x14ac:dyDescent="0.25">
      <c r="A131" s="10" t="s">
        <v>62</v>
      </c>
      <c r="B131" s="10">
        <v>24.05</v>
      </c>
      <c r="C131" s="10"/>
      <c r="D131" s="75">
        <v>5115.6977999999999</v>
      </c>
    </row>
    <row r="132" spans="1:4" x14ac:dyDescent="0.25">
      <c r="A132" s="10" t="s">
        <v>64</v>
      </c>
      <c r="B132" s="10">
        <v>29.79</v>
      </c>
      <c r="C132" s="10"/>
      <c r="D132" s="75">
        <v>4664.4427999999998</v>
      </c>
    </row>
    <row r="133" spans="1:4" x14ac:dyDescent="0.25">
      <c r="A133" s="10" t="s">
        <v>54</v>
      </c>
      <c r="B133" s="10">
        <v>0.26</v>
      </c>
      <c r="C133" s="10"/>
      <c r="D133" s="75">
        <v>11.509</v>
      </c>
    </row>
    <row r="134" spans="1:4" x14ac:dyDescent="0.25">
      <c r="A134" s="10" t="s">
        <v>65</v>
      </c>
      <c r="B134" s="10">
        <v>51.33</v>
      </c>
      <c r="C134" s="10"/>
      <c r="D134" s="75">
        <v>4666.4903999999997</v>
      </c>
    </row>
    <row r="136" spans="1:4" x14ac:dyDescent="0.25">
      <c r="A136" s="6" t="s">
        <v>0</v>
      </c>
      <c r="B136" s="139">
        <f>AVERAGE(B118:B134)</f>
        <v>22.937058823529416</v>
      </c>
      <c r="C136" s="153"/>
      <c r="D136" s="154">
        <f t="shared" ref="D136" si="37">AVERAGE(D118:D134)</f>
        <v>5006.9303588235289</v>
      </c>
    </row>
  </sheetData>
  <mergeCells count="13">
    <mergeCell ref="B1:G1"/>
    <mergeCell ref="J1:L1"/>
    <mergeCell ref="O1:S1"/>
    <mergeCell ref="V33:V34"/>
    <mergeCell ref="V36:V37"/>
    <mergeCell ref="W39:Y39"/>
    <mergeCell ref="AA39:AC39"/>
    <mergeCell ref="V41:V43"/>
    <mergeCell ref="V45:V47"/>
    <mergeCell ref="Y50:Y51"/>
    <mergeCell ref="V50:V51"/>
    <mergeCell ref="W50:W51"/>
    <mergeCell ref="X50:X5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B6CB-A08A-42DA-8A74-34CD100B735C}">
  <dimension ref="A1:J68"/>
  <sheetViews>
    <sheetView zoomScale="85" zoomScaleNormal="85" workbookViewId="0">
      <selection activeCell="D50" sqref="D50:E66"/>
    </sheetView>
  </sheetViews>
  <sheetFormatPr defaultRowHeight="15" x14ac:dyDescent="0.25"/>
  <cols>
    <col min="4" max="4" width="12.140625" bestFit="1" customWidth="1"/>
    <col min="5" max="5" width="9.7109375" bestFit="1" customWidth="1"/>
  </cols>
  <sheetData>
    <row r="1" spans="1:10" x14ac:dyDescent="0.25">
      <c r="B1" t="s">
        <v>196</v>
      </c>
      <c r="C1" s="75" t="s">
        <v>190</v>
      </c>
      <c r="D1" t="s">
        <v>196</v>
      </c>
      <c r="E1" s="75" t="s">
        <v>190</v>
      </c>
      <c r="H1" t="s">
        <v>216</v>
      </c>
    </row>
    <row r="2" spans="1:10" x14ac:dyDescent="0.25">
      <c r="B2" t="s">
        <v>194</v>
      </c>
      <c r="C2" t="s">
        <v>194</v>
      </c>
      <c r="D2" s="38" t="s">
        <v>219</v>
      </c>
      <c r="E2" s="38" t="s">
        <v>219</v>
      </c>
      <c r="H2" t="s">
        <v>193</v>
      </c>
      <c r="J2" t="s">
        <v>195</v>
      </c>
    </row>
    <row r="3" spans="1:10" x14ac:dyDescent="0.25">
      <c r="A3" t="s">
        <v>40</v>
      </c>
      <c r="B3" s="141">
        <v>81.181818181818102</v>
      </c>
      <c r="C3" s="38">
        <v>83.090909090909008</v>
      </c>
      <c r="D3" s="38">
        <f t="shared" ref="D3:D42" si="0">B3*J3</f>
        <v>7973.8882575757461</v>
      </c>
      <c r="E3" s="38">
        <f t="shared" ref="E3:E42" si="1">C3*95</f>
        <v>7893.6363636363558</v>
      </c>
      <c r="H3" s="141">
        <v>81.021929824561397</v>
      </c>
      <c r="J3" s="141">
        <v>98.222587719298204</v>
      </c>
    </row>
    <row r="4" spans="1:10" x14ac:dyDescent="0.25">
      <c r="A4" s="140" t="s">
        <v>39</v>
      </c>
      <c r="B4">
        <v>16.159993197750602</v>
      </c>
      <c r="C4" s="38">
        <v>83.768115942028899</v>
      </c>
      <c r="D4" s="38">
        <f t="shared" si="0"/>
        <v>193.71077208360725</v>
      </c>
      <c r="E4" s="38">
        <f t="shared" si="1"/>
        <v>7957.9710144927458</v>
      </c>
      <c r="H4">
        <v>97.291869413303004</v>
      </c>
      <c r="J4">
        <v>11.9870577736735</v>
      </c>
    </row>
    <row r="5" spans="1:10" x14ac:dyDescent="0.25">
      <c r="A5" s="32" t="s">
        <v>38</v>
      </c>
      <c r="B5">
        <v>82.463768115942003</v>
      </c>
      <c r="C5" s="38">
        <v>53.304569064294405</v>
      </c>
      <c r="D5" s="38">
        <f t="shared" si="0"/>
        <v>1545.6976825596853</v>
      </c>
      <c r="E5" s="38">
        <f t="shared" si="1"/>
        <v>5063.9340611079688</v>
      </c>
      <c r="H5">
        <v>95.829307568437997</v>
      </c>
      <c r="J5">
        <v>18.743961352656999</v>
      </c>
    </row>
    <row r="6" spans="1:10" x14ac:dyDescent="0.25">
      <c r="A6" t="s">
        <v>37</v>
      </c>
      <c r="B6">
        <v>48.307605785130797</v>
      </c>
      <c r="C6" s="38">
        <v>86.868080212871305</v>
      </c>
      <c r="D6" s="38">
        <f t="shared" si="0"/>
        <v>13.740851775039301</v>
      </c>
      <c r="E6" s="38">
        <f t="shared" si="1"/>
        <v>8252.4676202227747</v>
      </c>
      <c r="H6">
        <v>100</v>
      </c>
      <c r="J6">
        <v>0.284444893339524</v>
      </c>
    </row>
    <row r="7" spans="1:10" x14ac:dyDescent="0.25">
      <c r="A7" t="s">
        <v>36</v>
      </c>
      <c r="B7">
        <v>69.025157232704302</v>
      </c>
      <c r="C7" s="38">
        <v>66.806429070579995</v>
      </c>
      <c r="D7" s="38">
        <f t="shared" si="0"/>
        <v>2770.4240019915683</v>
      </c>
      <c r="E7" s="38">
        <f t="shared" si="1"/>
        <v>6346.6107617050993</v>
      </c>
      <c r="H7">
        <v>90.991472572228602</v>
      </c>
      <c r="J7">
        <v>40.136438844342599</v>
      </c>
    </row>
    <row r="8" spans="1:10" x14ac:dyDescent="0.25">
      <c r="A8" t="s">
        <v>35</v>
      </c>
      <c r="B8">
        <v>32.528735632183903</v>
      </c>
      <c r="C8" s="38">
        <v>71.018062397372702</v>
      </c>
      <c r="D8" s="38">
        <f t="shared" si="0"/>
        <v>1079.1905591252967</v>
      </c>
      <c r="E8" s="38">
        <f t="shared" si="1"/>
        <v>6746.715927750407</v>
      </c>
      <c r="H8">
        <v>87.219937204023694</v>
      </c>
      <c r="J8">
        <v>33.176529556148701</v>
      </c>
    </row>
    <row r="9" spans="1:10" x14ac:dyDescent="0.25">
      <c r="A9" t="s">
        <v>34</v>
      </c>
      <c r="B9" s="141">
        <v>59.900786120899902</v>
      </c>
      <c r="C9" s="38">
        <v>65.600975874220609</v>
      </c>
      <c r="D9" s="38">
        <f t="shared" si="0"/>
        <v>1867.2929756075582</v>
      </c>
      <c r="E9" s="38">
        <f t="shared" si="1"/>
        <v>6232.0927080509582</v>
      </c>
      <c r="H9" s="141">
        <v>88.764061660754805</v>
      </c>
      <c r="J9" s="141">
        <v>31.173096323623099</v>
      </c>
    </row>
    <row r="10" spans="1:10" x14ac:dyDescent="0.25">
      <c r="A10" t="s">
        <v>33</v>
      </c>
      <c r="B10">
        <v>54.589326522382002</v>
      </c>
      <c r="C10" s="38">
        <v>92.305753461486688</v>
      </c>
      <c r="D10" s="38">
        <f t="shared" si="0"/>
        <v>254.11049703176502</v>
      </c>
      <c r="E10" s="38">
        <f t="shared" si="1"/>
        <v>8769.0465788412348</v>
      </c>
      <c r="H10">
        <v>87.602864960034296</v>
      </c>
      <c r="J10">
        <v>4.6549483794708104</v>
      </c>
    </row>
    <row r="11" spans="1:10" x14ac:dyDescent="0.25">
      <c r="A11" t="s">
        <v>32</v>
      </c>
      <c r="B11">
        <v>48.537634408602102</v>
      </c>
      <c r="C11" s="38">
        <v>55.451612903225801</v>
      </c>
      <c r="D11" s="38">
        <f t="shared" si="0"/>
        <v>1039.5300245822045</v>
      </c>
      <c r="E11" s="38">
        <f t="shared" si="1"/>
        <v>5267.9032258064508</v>
      </c>
      <c r="H11">
        <v>91.051766860590305</v>
      </c>
      <c r="J11">
        <v>21.4169898728722</v>
      </c>
    </row>
    <row r="12" spans="1:10" x14ac:dyDescent="0.25">
      <c r="A12" t="s">
        <v>31</v>
      </c>
      <c r="B12" s="141">
        <v>43.1811913954771</v>
      </c>
      <c r="C12" s="38">
        <v>47.660875160875101</v>
      </c>
      <c r="D12" s="38">
        <f t="shared" si="0"/>
        <v>1428.9389744051225</v>
      </c>
      <c r="E12" s="38">
        <f t="shared" si="1"/>
        <v>4527.7831402831343</v>
      </c>
      <c r="H12" s="141">
        <v>79.052858647087206</v>
      </c>
      <c r="J12" s="141">
        <v>33.0916986823757</v>
      </c>
    </row>
    <row r="13" spans="1:10" x14ac:dyDescent="0.25">
      <c r="A13" s="32" t="s">
        <v>30</v>
      </c>
      <c r="B13">
        <v>57.391304347826001</v>
      </c>
      <c r="C13" s="38">
        <v>83.623188405797094</v>
      </c>
      <c r="D13" s="38">
        <f t="shared" si="0"/>
        <v>1072.0436883007742</v>
      </c>
      <c r="E13" s="38">
        <f t="shared" si="1"/>
        <v>7944.2028985507241</v>
      </c>
      <c r="H13">
        <v>96.022544283413794</v>
      </c>
      <c r="J13">
        <v>18.679549114331699</v>
      </c>
    </row>
    <row r="14" spans="1:10" x14ac:dyDescent="0.25">
      <c r="A14" t="s">
        <v>29</v>
      </c>
      <c r="B14">
        <v>95.097597597597598</v>
      </c>
      <c r="C14" s="38">
        <v>94.264264264264199</v>
      </c>
      <c r="D14" s="38">
        <f t="shared" si="0"/>
        <v>918.05050214624691</v>
      </c>
      <c r="E14" s="38">
        <f t="shared" si="1"/>
        <v>8955.1051051050981</v>
      </c>
      <c r="H14">
        <v>99.605600073685096</v>
      </c>
      <c r="J14">
        <v>9.6537717601547399</v>
      </c>
    </row>
    <row r="15" spans="1:10" x14ac:dyDescent="0.25">
      <c r="A15" t="s">
        <v>28</v>
      </c>
      <c r="B15">
        <v>70</v>
      </c>
      <c r="C15" s="38">
        <v>80.392156862745097</v>
      </c>
      <c r="D15" s="38">
        <f t="shared" si="0"/>
        <v>3317.2699057985269</v>
      </c>
      <c r="E15" s="38">
        <f t="shared" si="1"/>
        <v>7637.2549019607841</v>
      </c>
      <c r="H15">
        <v>90.047100736563706</v>
      </c>
      <c r="J15">
        <v>47.389570082836102</v>
      </c>
    </row>
    <row r="16" spans="1:10" x14ac:dyDescent="0.25">
      <c r="A16" t="s">
        <v>27</v>
      </c>
      <c r="B16">
        <v>55.252160112854803</v>
      </c>
      <c r="C16" s="38">
        <v>64.536236995238909</v>
      </c>
      <c r="D16" s="38">
        <f t="shared" si="0"/>
        <v>186.02292753671995</v>
      </c>
      <c r="E16" s="38">
        <f t="shared" si="1"/>
        <v>6130.9425145476962</v>
      </c>
      <c r="H16">
        <v>57.494264859228302</v>
      </c>
      <c r="J16">
        <v>3.3667991831769202</v>
      </c>
    </row>
    <row r="17" spans="1:10" x14ac:dyDescent="0.25">
      <c r="A17" t="s">
        <v>26</v>
      </c>
      <c r="B17">
        <v>70.400000000000006</v>
      </c>
      <c r="C17" s="38">
        <v>69.599999999999994</v>
      </c>
      <c r="D17" s="38">
        <f t="shared" si="0"/>
        <v>2764.3733333333289</v>
      </c>
      <c r="E17" s="38">
        <f t="shared" si="1"/>
        <v>6611.9999999999991</v>
      </c>
      <c r="H17">
        <v>90.255555555555503</v>
      </c>
      <c r="J17">
        <v>39.266666666666602</v>
      </c>
    </row>
    <row r="18" spans="1:10" x14ac:dyDescent="0.25">
      <c r="A18" t="s">
        <v>25</v>
      </c>
      <c r="B18">
        <v>63.989553924336498</v>
      </c>
      <c r="C18" s="38">
        <v>65.646590124850903</v>
      </c>
      <c r="D18" s="38">
        <f t="shared" si="0"/>
        <v>1946.5668296983793</v>
      </c>
      <c r="E18" s="38">
        <f t="shared" si="1"/>
        <v>6236.4260618608359</v>
      </c>
      <c r="H18">
        <v>91.896196624028207</v>
      </c>
      <c r="J18">
        <v>30.420071876107599</v>
      </c>
    </row>
    <row r="19" spans="1:10" x14ac:dyDescent="0.25">
      <c r="A19" t="s">
        <v>24</v>
      </c>
      <c r="B19" s="141">
        <v>63.344086021505298</v>
      </c>
      <c r="C19" s="38">
        <v>71.903225806451601</v>
      </c>
      <c r="D19" s="38">
        <f t="shared" si="0"/>
        <v>2870.6054245115884</v>
      </c>
      <c r="E19" s="38">
        <f t="shared" si="1"/>
        <v>6830.8064516129025</v>
      </c>
      <c r="H19" s="141">
        <v>87.616205533596798</v>
      </c>
      <c r="J19" s="141">
        <v>45.317654808959098</v>
      </c>
    </row>
    <row r="20" spans="1:10" x14ac:dyDescent="0.25">
      <c r="A20" t="s">
        <v>23</v>
      </c>
      <c r="B20" s="141">
        <v>69.758241758241695</v>
      </c>
      <c r="C20" s="38">
        <v>61.131868131868096</v>
      </c>
      <c r="D20" s="38">
        <f t="shared" si="0"/>
        <v>504.87955235100134</v>
      </c>
      <c r="E20" s="38">
        <f t="shared" si="1"/>
        <v>5807.5274725274694</v>
      </c>
      <c r="H20" s="141">
        <v>85.436710944449999</v>
      </c>
      <c r="J20" s="141">
        <v>7.23756132072167</v>
      </c>
    </row>
    <row r="21" spans="1:10" x14ac:dyDescent="0.25">
      <c r="A21" t="s">
        <v>22</v>
      </c>
      <c r="B21" s="141">
        <v>71.851851851851805</v>
      </c>
      <c r="C21" s="38">
        <v>78.148148148148096</v>
      </c>
      <c r="D21" s="38">
        <f t="shared" si="0"/>
        <v>2501.5089163237285</v>
      </c>
      <c r="E21" s="38">
        <f t="shared" si="1"/>
        <v>7424.0740740740694</v>
      </c>
      <c r="H21" s="141">
        <v>89.917695473251001</v>
      </c>
      <c r="J21" s="141">
        <v>34.814814814814802</v>
      </c>
    </row>
    <row r="22" spans="1:10" x14ac:dyDescent="0.25">
      <c r="A22" t="s">
        <v>21</v>
      </c>
      <c r="B22">
        <v>76.7916666666666</v>
      </c>
      <c r="C22" s="38">
        <v>80.125</v>
      </c>
      <c r="D22" s="38">
        <f t="shared" si="0"/>
        <v>3897.5519655703938</v>
      </c>
      <c r="E22" s="38">
        <f t="shared" si="1"/>
        <v>7611.875</v>
      </c>
      <c r="H22">
        <v>90.750256937307299</v>
      </c>
      <c r="J22">
        <v>50.754881808838597</v>
      </c>
    </row>
    <row r="23" spans="1:10" x14ac:dyDescent="0.25">
      <c r="A23" t="s">
        <v>20</v>
      </c>
      <c r="B23">
        <v>93.076109936574994</v>
      </c>
      <c r="C23" s="38">
        <v>91.035940803382601</v>
      </c>
      <c r="D23" s="38">
        <f t="shared" si="0"/>
        <v>2738.7107315579933</v>
      </c>
      <c r="E23" s="38">
        <f t="shared" si="1"/>
        <v>8648.4143763213469</v>
      </c>
      <c r="H23">
        <v>98.007398611618498</v>
      </c>
      <c r="J23">
        <v>29.424421942690099</v>
      </c>
    </row>
    <row r="24" spans="1:10" x14ac:dyDescent="0.25">
      <c r="A24" t="s">
        <v>19</v>
      </c>
      <c r="B24">
        <v>91.3333333333333</v>
      </c>
      <c r="C24" s="38">
        <v>96</v>
      </c>
      <c r="D24" s="38">
        <f t="shared" si="0"/>
        <v>6650.4197530864158</v>
      </c>
      <c r="E24" s="38">
        <f t="shared" si="1"/>
        <v>9120</v>
      </c>
      <c r="H24">
        <v>97.851851851851805</v>
      </c>
      <c r="J24">
        <v>72.814814814814795</v>
      </c>
    </row>
    <row r="25" spans="1:10" x14ac:dyDescent="0.25">
      <c r="A25" t="s">
        <v>18</v>
      </c>
      <c r="B25" s="141">
        <v>48.8</v>
      </c>
      <c r="C25" s="38">
        <v>70.399999999999991</v>
      </c>
      <c r="D25" s="38">
        <f t="shared" si="0"/>
        <v>363.28888888888866</v>
      </c>
      <c r="E25" s="38">
        <f t="shared" si="1"/>
        <v>6687.9999999999991</v>
      </c>
      <c r="H25" s="141">
        <v>58.177777777777699</v>
      </c>
      <c r="J25" s="141">
        <v>7.4444444444444402</v>
      </c>
    </row>
    <row r="26" spans="1:10" x14ac:dyDescent="0.25">
      <c r="A26" s="32" t="s">
        <v>17</v>
      </c>
      <c r="B26">
        <v>59.532212885154003</v>
      </c>
      <c r="C26" s="38">
        <v>80.075630252100808</v>
      </c>
      <c r="D26" s="38">
        <f t="shared" si="0"/>
        <v>1631.5988594246762</v>
      </c>
      <c r="E26" s="38">
        <f t="shared" si="1"/>
        <v>7607.1848739495772</v>
      </c>
      <c r="H26">
        <v>95.645651099378796</v>
      </c>
      <c r="J26">
        <v>27.406991615988801</v>
      </c>
    </row>
    <row r="27" spans="1:10" x14ac:dyDescent="0.25">
      <c r="A27" t="s">
        <v>16</v>
      </c>
      <c r="B27">
        <v>70.764604810996502</v>
      </c>
      <c r="C27" s="38">
        <v>78.772551546391696</v>
      </c>
      <c r="D27" s="38">
        <f t="shared" si="0"/>
        <v>978.5609748376113</v>
      </c>
      <c r="E27" s="38">
        <f t="shared" si="1"/>
        <v>7483.3923969072112</v>
      </c>
      <c r="H27">
        <v>84.286662384928206</v>
      </c>
      <c r="J27">
        <v>13.8283959537572</v>
      </c>
    </row>
    <row r="28" spans="1:10" x14ac:dyDescent="0.25">
      <c r="A28" t="s">
        <v>15</v>
      </c>
      <c r="B28">
        <v>47.339212195393301</v>
      </c>
      <c r="C28" s="38">
        <v>92.774006898853898</v>
      </c>
      <c r="D28" s="38">
        <f t="shared" si="0"/>
        <v>1759.9266344745261</v>
      </c>
      <c r="E28" s="38">
        <f t="shared" si="1"/>
        <v>8813.5306553911196</v>
      </c>
      <c r="H28">
        <v>92.309436824409104</v>
      </c>
      <c r="J28">
        <v>37.176931192061303</v>
      </c>
    </row>
    <row r="29" spans="1:10" x14ac:dyDescent="0.25">
      <c r="A29" t="s">
        <v>14</v>
      </c>
      <c r="B29" s="141">
        <v>71.1111111111111</v>
      </c>
      <c r="C29" s="38">
        <v>64.7222222222222</v>
      </c>
      <c r="D29" s="38">
        <f t="shared" si="0"/>
        <v>4600.2743484224911</v>
      </c>
      <c r="E29" s="38">
        <f t="shared" si="1"/>
        <v>6148.6111111111086</v>
      </c>
      <c r="H29" s="141">
        <v>81.604938271604894</v>
      </c>
      <c r="J29" s="141">
        <v>64.691358024691297</v>
      </c>
    </row>
    <row r="30" spans="1:10" x14ac:dyDescent="0.25">
      <c r="A30" t="s">
        <v>13</v>
      </c>
      <c r="B30">
        <v>89.329004329004306</v>
      </c>
      <c r="C30" s="38">
        <v>95.822510822510793</v>
      </c>
      <c r="D30" s="38">
        <f t="shared" si="0"/>
        <v>7081.7368265514669</v>
      </c>
      <c r="E30" s="38">
        <f t="shared" si="1"/>
        <v>9103.1385281385246</v>
      </c>
      <c r="H30">
        <v>93.798942364189898</v>
      </c>
      <c r="J30">
        <v>79.277015116713798</v>
      </c>
    </row>
    <row r="31" spans="1:10" x14ac:dyDescent="0.25">
      <c r="A31" t="s">
        <v>12</v>
      </c>
      <c r="B31" s="141">
        <v>68.626855600539798</v>
      </c>
      <c r="C31" s="38">
        <v>63.446903973219705</v>
      </c>
      <c r="D31" s="38">
        <f t="shared" si="0"/>
        <v>3074.8955709292845</v>
      </c>
      <c r="E31" s="38">
        <f t="shared" si="1"/>
        <v>6027.4558774558718</v>
      </c>
      <c r="H31" s="141">
        <v>87.818708433942902</v>
      </c>
      <c r="J31" s="141">
        <v>44.806009892504797</v>
      </c>
    </row>
    <row r="32" spans="1:10" x14ac:dyDescent="0.25">
      <c r="A32" t="s">
        <v>11</v>
      </c>
      <c r="B32">
        <v>62.331174838112801</v>
      </c>
      <c r="C32" s="38">
        <v>67.067530064754806</v>
      </c>
      <c r="D32" s="38">
        <f t="shared" si="0"/>
        <v>2316.0847820942877</v>
      </c>
      <c r="E32" s="38">
        <f t="shared" si="1"/>
        <v>6371.4153561517069</v>
      </c>
      <c r="H32">
        <v>88.046860518998997</v>
      </c>
      <c r="J32">
        <v>37.157727062094501</v>
      </c>
    </row>
    <row r="33" spans="1:10" x14ac:dyDescent="0.25">
      <c r="A33" t="s">
        <v>10</v>
      </c>
      <c r="B33">
        <v>64.380952380952294</v>
      </c>
      <c r="C33" s="38">
        <v>81.738095238095198</v>
      </c>
      <c r="D33" s="38">
        <f t="shared" si="0"/>
        <v>3683.2621946263903</v>
      </c>
      <c r="E33" s="38">
        <f t="shared" si="1"/>
        <v>7765.1190476190441</v>
      </c>
      <c r="H33">
        <v>81.038514051655397</v>
      </c>
      <c r="J33">
        <v>57.210433496415902</v>
      </c>
    </row>
    <row r="34" spans="1:10" x14ac:dyDescent="0.25">
      <c r="A34" s="32" t="s">
        <v>9</v>
      </c>
      <c r="B34">
        <v>79.415954415954403</v>
      </c>
      <c r="C34" s="38">
        <v>77.920227920227902</v>
      </c>
      <c r="D34" s="38">
        <f t="shared" si="0"/>
        <v>4088.2190973823003</v>
      </c>
      <c r="E34" s="38">
        <f t="shared" si="1"/>
        <v>7402.4216524216508</v>
      </c>
      <c r="H34">
        <v>97.918222683264105</v>
      </c>
      <c r="J34">
        <v>51.478561549100903</v>
      </c>
    </row>
    <row r="35" spans="1:10" x14ac:dyDescent="0.25">
      <c r="A35" t="s">
        <v>8</v>
      </c>
      <c r="B35">
        <v>61.7916666666666</v>
      </c>
      <c r="C35" s="38">
        <v>55.791666666666593</v>
      </c>
      <c r="D35" s="38">
        <f t="shared" si="0"/>
        <v>272.77857207697843</v>
      </c>
      <c r="E35" s="38">
        <f t="shared" si="1"/>
        <v>5300.2083333333267</v>
      </c>
      <c r="H35">
        <v>89.846405228758101</v>
      </c>
      <c r="J35">
        <v>4.4144880174291901</v>
      </c>
    </row>
    <row r="36" spans="1:10" x14ac:dyDescent="0.25">
      <c r="A36" t="s">
        <v>7</v>
      </c>
      <c r="B36">
        <v>35.072368421052602</v>
      </c>
      <c r="C36" s="38">
        <v>77.868421052631504</v>
      </c>
      <c r="D36" s="38">
        <f t="shared" si="0"/>
        <v>523.59431916412063</v>
      </c>
      <c r="E36" s="38">
        <f t="shared" si="1"/>
        <v>7397.4999999999927</v>
      </c>
      <c r="H36">
        <v>100</v>
      </c>
      <c r="J36">
        <v>14.9289695203426</v>
      </c>
    </row>
    <row r="37" spans="1:10" x14ac:dyDescent="0.25">
      <c r="A37" t="s">
        <v>6</v>
      </c>
      <c r="B37">
        <v>68.679271708683402</v>
      </c>
      <c r="C37" s="38">
        <v>68.910364145658193</v>
      </c>
      <c r="D37" s="38">
        <f t="shared" si="0"/>
        <v>1107.6572930122884</v>
      </c>
      <c r="E37" s="38">
        <f t="shared" si="1"/>
        <v>6546.4845938375283</v>
      </c>
      <c r="H37">
        <v>95.285006259894203</v>
      </c>
      <c r="J37">
        <v>16.1279708630376</v>
      </c>
    </row>
    <row r="38" spans="1:10" x14ac:dyDescent="0.25">
      <c r="A38" t="s">
        <v>5</v>
      </c>
      <c r="B38" s="141">
        <v>28.080808080808001</v>
      </c>
      <c r="C38" s="38">
        <v>63.636363636363605</v>
      </c>
      <c r="D38" s="38">
        <f t="shared" si="0"/>
        <v>0</v>
      </c>
      <c r="E38" s="38">
        <f t="shared" si="1"/>
        <v>6045.4545454545423</v>
      </c>
      <c r="H38" s="141">
        <v>78.765432098765402</v>
      </c>
      <c r="J38" s="141">
        <v>0</v>
      </c>
    </row>
    <row r="39" spans="1:10" x14ac:dyDescent="0.25">
      <c r="A39" t="s">
        <v>4</v>
      </c>
      <c r="B39" s="141">
        <v>92.091503267973806</v>
      </c>
      <c r="C39" s="38">
        <v>97.745098039215605</v>
      </c>
      <c r="D39" s="38">
        <f t="shared" si="0"/>
        <v>6575.9267801323322</v>
      </c>
      <c r="E39" s="38">
        <f t="shared" si="1"/>
        <v>9285.7843137254822</v>
      </c>
      <c r="H39" s="141">
        <v>95.1288819875776</v>
      </c>
      <c r="J39" s="141">
        <v>71.406444099378803</v>
      </c>
    </row>
    <row r="40" spans="1:10" x14ac:dyDescent="0.25">
      <c r="A40" t="s">
        <v>3</v>
      </c>
      <c r="B40">
        <v>95.136645962732899</v>
      </c>
      <c r="C40" s="38">
        <v>93.132505175983411</v>
      </c>
      <c r="D40" s="38">
        <f t="shared" si="0"/>
        <v>5772.350631909635</v>
      </c>
      <c r="E40" s="38">
        <f t="shared" si="1"/>
        <v>8847.5879917184247</v>
      </c>
      <c r="H40">
        <v>98.028944911297799</v>
      </c>
      <c r="J40">
        <v>60.674312968430598</v>
      </c>
    </row>
    <row r="41" spans="1:10" x14ac:dyDescent="0.25">
      <c r="A41" t="s">
        <v>2</v>
      </c>
      <c r="B41" s="141">
        <v>48.584708869943697</v>
      </c>
      <c r="C41" s="38">
        <v>56.471521857427895</v>
      </c>
      <c r="D41" s="38">
        <f t="shared" si="0"/>
        <v>707.16880301206027</v>
      </c>
      <c r="E41" s="38">
        <f t="shared" si="1"/>
        <v>5364.7945764556498</v>
      </c>
      <c r="H41" s="141">
        <v>92.729753975195607</v>
      </c>
      <c r="J41" s="141">
        <v>14.5553780080288</v>
      </c>
    </row>
    <row r="42" spans="1:10" x14ac:dyDescent="0.25">
      <c r="A42" t="s">
        <v>1</v>
      </c>
      <c r="B42">
        <v>86.6666666666666</v>
      </c>
      <c r="C42" s="38">
        <v>91.1666666666666</v>
      </c>
      <c r="D42" s="38">
        <f t="shared" si="0"/>
        <v>1931.1316692084977</v>
      </c>
      <c r="E42" s="38">
        <f t="shared" si="1"/>
        <v>8660.8333333333267</v>
      </c>
      <c r="H42">
        <v>99.452700253715093</v>
      </c>
      <c r="J42">
        <v>22.282288490867298</v>
      </c>
    </row>
    <row r="43" spans="1:10" x14ac:dyDescent="0.25">
      <c r="D43" s="38"/>
      <c r="E43" s="38"/>
    </row>
    <row r="44" spans="1:10" x14ac:dyDescent="0.25">
      <c r="A44" s="6" t="s">
        <v>0</v>
      </c>
      <c r="B44" s="139">
        <f>SUM(B3:B42)/COUNT(B3:B42)</f>
        <v>64.797416108885614</v>
      </c>
      <c r="C44" s="139">
        <f t="shared" ref="C44" si="2">SUM(C3:C42)/COUNT(C3:C42)</f>
        <v>75.493607222490041</v>
      </c>
      <c r="D44" s="139">
        <f t="shared" ref="D44:E44" si="3">SUM(D3:D42)/COUNT(D3:D42)</f>
        <v>2350.0746093275129</v>
      </c>
      <c r="E44" s="139">
        <f t="shared" si="3"/>
        <v>7171.8926861365526</v>
      </c>
      <c r="H44" s="139">
        <f>SUM(H3:H42)/COUNT(H3:H42)</f>
        <v>89.590257233023124</v>
      </c>
      <c r="J44" s="139">
        <f t="shared" ref="J44" si="4">SUM(J3:J42)/COUNT(J3:J42)</f>
        <v>32.672401297680047</v>
      </c>
    </row>
    <row r="45" spans="1:10" x14ac:dyDescent="0.25">
      <c r="A45" s="6" t="s">
        <v>72</v>
      </c>
      <c r="B45" s="139">
        <f>MAX(B3:B42)</f>
        <v>95.136645962732899</v>
      </c>
      <c r="C45" s="139">
        <f t="shared" ref="C45" si="5">MAX(C3:C42)</f>
        <v>97.745098039215605</v>
      </c>
      <c r="D45" s="139">
        <f t="shared" ref="D45:E45" si="6">MAX(D3:D42)</f>
        <v>7973.8882575757461</v>
      </c>
      <c r="E45" s="139">
        <f t="shared" si="6"/>
        <v>9285.7843137254822</v>
      </c>
      <c r="H45" s="139">
        <f>MAX(H3:H42)</f>
        <v>100</v>
      </c>
      <c r="J45" s="139">
        <f t="shared" ref="J45" si="7">MAX(J3:J42)</f>
        <v>98.222587719298204</v>
      </c>
    </row>
    <row r="46" spans="1:10" x14ac:dyDescent="0.25">
      <c r="A46" s="6" t="s">
        <v>73</v>
      </c>
      <c r="B46" s="139">
        <f>MIN(B3:B42)</f>
        <v>16.159993197750602</v>
      </c>
      <c r="C46" s="139">
        <f t="shared" ref="C46" si="8">MIN(C3:C42)</f>
        <v>47.660875160875101</v>
      </c>
      <c r="D46" s="139">
        <f t="shared" ref="D46:E46" si="9">MIN(D3:D42)</f>
        <v>0</v>
      </c>
      <c r="E46" s="139">
        <f t="shared" si="9"/>
        <v>4527.7831402831343</v>
      </c>
      <c r="H46" s="139">
        <f>MIN(H3:H42)</f>
        <v>57.494264859228302</v>
      </c>
      <c r="J46" s="139">
        <f t="shared" ref="J46" si="10">MIN(J3:J42)</f>
        <v>0</v>
      </c>
    </row>
    <row r="47" spans="1:10" x14ac:dyDescent="0.25">
      <c r="D47" s="38"/>
      <c r="E47" s="38"/>
    </row>
    <row r="48" spans="1:10" x14ac:dyDescent="0.25">
      <c r="D48" s="38"/>
      <c r="E48" s="38"/>
      <c r="H48" t="s">
        <v>196</v>
      </c>
    </row>
    <row r="49" spans="1:10" x14ac:dyDescent="0.25">
      <c r="B49" t="s">
        <v>194</v>
      </c>
      <c r="C49" s="75" t="s">
        <v>190</v>
      </c>
      <c r="D49" s="38"/>
      <c r="E49" s="38"/>
      <c r="H49" t="s">
        <v>193</v>
      </c>
      <c r="J49" t="s">
        <v>195</v>
      </c>
    </row>
    <row r="50" spans="1:10" x14ac:dyDescent="0.25">
      <c r="A50" t="s">
        <v>199</v>
      </c>
      <c r="B50">
        <v>17.322123162713801</v>
      </c>
      <c r="C50">
        <v>26.689041111608304</v>
      </c>
      <c r="D50" s="38">
        <f t="shared" ref="D50:D66" si="11">B50*J50</f>
        <v>24.900058269924486</v>
      </c>
      <c r="E50" s="38">
        <f t="shared" ref="E50:E66" si="12">C50*98</f>
        <v>2615.5260289376138</v>
      </c>
      <c r="H50">
        <v>82.3058065838337</v>
      </c>
      <c r="J50">
        <v>1.4374714944598901</v>
      </c>
    </row>
    <row r="51" spans="1:10" x14ac:dyDescent="0.25">
      <c r="A51" t="s">
        <v>200</v>
      </c>
      <c r="B51">
        <v>83.830188679245197</v>
      </c>
      <c r="C51">
        <v>88.999999999999901</v>
      </c>
      <c r="D51" s="38">
        <f t="shared" si="11"/>
        <v>2739.3315533404448</v>
      </c>
      <c r="E51" s="38">
        <f t="shared" si="12"/>
        <v>8721.9999999999909</v>
      </c>
      <c r="H51">
        <v>95.408805031446505</v>
      </c>
      <c r="J51">
        <v>32.677148846960101</v>
      </c>
    </row>
    <row r="52" spans="1:10" x14ac:dyDescent="0.25">
      <c r="A52" t="s">
        <v>201</v>
      </c>
      <c r="B52">
        <v>62.826802507836902</v>
      </c>
      <c r="C52">
        <v>93.617554858934099</v>
      </c>
      <c r="D52" s="38">
        <f t="shared" si="11"/>
        <v>555.66488319298639</v>
      </c>
      <c r="E52" s="38">
        <f t="shared" si="12"/>
        <v>9174.520376175542</v>
      </c>
      <c r="H52">
        <v>98.286071055123699</v>
      </c>
      <c r="J52">
        <v>8.8443922181727093</v>
      </c>
    </row>
    <row r="53" spans="1:10" x14ac:dyDescent="0.25">
      <c r="A53" t="s">
        <v>202</v>
      </c>
      <c r="B53">
        <v>66.861198738170302</v>
      </c>
      <c r="C53">
        <v>84.200841219768591</v>
      </c>
      <c r="D53" s="38">
        <f t="shared" si="11"/>
        <v>6239.9879588810627</v>
      </c>
      <c r="E53" s="38">
        <f t="shared" si="12"/>
        <v>8251.6824395373224</v>
      </c>
      <c r="H53">
        <v>69.204930482533001</v>
      </c>
      <c r="J53">
        <v>93.327491529384204</v>
      </c>
    </row>
    <row r="54" spans="1:10" x14ac:dyDescent="0.25">
      <c r="A54" t="s">
        <v>203</v>
      </c>
      <c r="B54">
        <v>33.896604938271601</v>
      </c>
      <c r="C54">
        <v>88.5416666666666</v>
      </c>
      <c r="D54" s="38">
        <f t="shared" si="11"/>
        <v>0.17436525174005585</v>
      </c>
      <c r="E54" s="38">
        <f t="shared" si="12"/>
        <v>8677.0833333333267</v>
      </c>
      <c r="H54">
        <v>96.524348422496502</v>
      </c>
      <c r="J54">
        <v>5.1440329218099797E-3</v>
      </c>
    </row>
    <row r="55" spans="1:10" x14ac:dyDescent="0.25">
      <c r="A55" t="s">
        <v>204</v>
      </c>
      <c r="B55">
        <v>91.593662845781196</v>
      </c>
      <c r="C55">
        <v>95.559455023419005</v>
      </c>
      <c r="D55" s="38">
        <f t="shared" si="11"/>
        <v>6781.5528427495183</v>
      </c>
      <c r="E55" s="38">
        <f t="shared" si="12"/>
        <v>9364.8265922950632</v>
      </c>
      <c r="H55">
        <v>97.516658900567805</v>
      </c>
      <c r="J55">
        <v>74.039541951366303</v>
      </c>
    </row>
    <row r="56" spans="1:10" x14ac:dyDescent="0.25">
      <c r="A56" t="s">
        <v>205</v>
      </c>
      <c r="B56">
        <v>99.2085522945479</v>
      </c>
      <c r="C56">
        <v>97.752995937617598</v>
      </c>
      <c r="D56" s="38">
        <f t="shared" si="11"/>
        <v>779.00463440289354</v>
      </c>
      <c r="E56" s="38">
        <f t="shared" si="12"/>
        <v>9579.7936018865239</v>
      </c>
      <c r="H56">
        <v>99.950469109130694</v>
      </c>
      <c r="J56">
        <v>7.8521923401325999</v>
      </c>
    </row>
    <row r="57" spans="1:10" x14ac:dyDescent="0.25">
      <c r="A57" t="s">
        <v>206</v>
      </c>
      <c r="B57">
        <v>83.308379544054205</v>
      </c>
      <c r="C57">
        <v>86.842712398165204</v>
      </c>
      <c r="D57" s="38">
        <f t="shared" si="11"/>
        <v>3795.6030512938755</v>
      </c>
      <c r="E57" s="38">
        <f t="shared" si="12"/>
        <v>8510.5858150201893</v>
      </c>
      <c r="H57">
        <v>95.223694610620399</v>
      </c>
      <c r="J57">
        <v>45.560879614597802</v>
      </c>
    </row>
    <row r="58" spans="1:10" x14ac:dyDescent="0.25">
      <c r="A58" t="s">
        <v>207</v>
      </c>
      <c r="B58">
        <v>65</v>
      </c>
      <c r="C58">
        <v>92.148648648648603</v>
      </c>
      <c r="D58" s="38">
        <f t="shared" si="11"/>
        <v>2083.12312312312</v>
      </c>
      <c r="E58" s="38">
        <f t="shared" si="12"/>
        <v>9030.5675675675629</v>
      </c>
      <c r="H58">
        <v>88.351351351351298</v>
      </c>
      <c r="J58">
        <v>32.048048048048003</v>
      </c>
    </row>
    <row r="59" spans="1:10" x14ac:dyDescent="0.25">
      <c r="A59" t="s">
        <v>208</v>
      </c>
      <c r="B59">
        <v>86.138194326644793</v>
      </c>
      <c r="C59">
        <v>88.67166665417821</v>
      </c>
      <c r="D59" s="38">
        <f t="shared" si="11"/>
        <v>4194.0955396026766</v>
      </c>
      <c r="E59" s="38">
        <f t="shared" si="12"/>
        <v>8689.8233321094649</v>
      </c>
      <c r="H59">
        <v>94.989212726081604</v>
      </c>
      <c r="J59">
        <v>48.690311799412001</v>
      </c>
    </row>
    <row r="60" spans="1:10" x14ac:dyDescent="0.25">
      <c r="A60" t="s">
        <v>209</v>
      </c>
      <c r="B60">
        <v>96.580086580086501</v>
      </c>
      <c r="C60">
        <v>95.454545454545396</v>
      </c>
      <c r="D60" s="38">
        <f t="shared" si="11"/>
        <v>815.28644515657425</v>
      </c>
      <c r="E60" s="38">
        <f t="shared" si="12"/>
        <v>9354.5454545454486</v>
      </c>
      <c r="H60">
        <v>99.725829725829698</v>
      </c>
      <c r="J60">
        <v>8.4415584415584402</v>
      </c>
    </row>
    <row r="61" spans="1:10" x14ac:dyDescent="0.25">
      <c r="A61" t="s">
        <v>210</v>
      </c>
      <c r="B61">
        <v>84.991143317230197</v>
      </c>
      <c r="C61">
        <v>90.755612389883495</v>
      </c>
      <c r="D61" s="38">
        <f t="shared" si="11"/>
        <v>3948.4985037108836</v>
      </c>
      <c r="E61" s="38">
        <f t="shared" si="12"/>
        <v>8894.0500142085821</v>
      </c>
      <c r="H61">
        <v>92.995397603094403</v>
      </c>
      <c r="J61">
        <v>46.457764298723198</v>
      </c>
    </row>
    <row r="62" spans="1:10" x14ac:dyDescent="0.25">
      <c r="A62" t="s">
        <v>211</v>
      </c>
      <c r="B62">
        <v>35.517241379310299</v>
      </c>
      <c r="C62">
        <v>78.119122257053291</v>
      </c>
      <c r="D62" s="38">
        <f t="shared" si="11"/>
        <v>658.1390600415541</v>
      </c>
      <c r="E62" s="38">
        <f t="shared" si="12"/>
        <v>7655.673981191223</v>
      </c>
      <c r="H62">
        <v>94.8798328108672</v>
      </c>
      <c r="J62">
        <v>18.5301288749564</v>
      </c>
    </row>
    <row r="63" spans="1:10" x14ac:dyDescent="0.25">
      <c r="A63" t="s">
        <v>212</v>
      </c>
      <c r="B63">
        <v>79.436363636363595</v>
      </c>
      <c r="C63">
        <v>97.672727272727201</v>
      </c>
      <c r="D63" s="38">
        <f t="shared" si="11"/>
        <v>1150.7841689623433</v>
      </c>
      <c r="E63" s="38">
        <f t="shared" si="12"/>
        <v>9571.9272727272655</v>
      </c>
      <c r="H63">
        <v>97.581818181818093</v>
      </c>
      <c r="J63">
        <v>14.486868686868601</v>
      </c>
    </row>
    <row r="64" spans="1:10" x14ac:dyDescent="0.25">
      <c r="A64" t="s">
        <v>213</v>
      </c>
      <c r="B64">
        <v>90.4305555555555</v>
      </c>
      <c r="C64">
        <v>94.0833333333333</v>
      </c>
      <c r="D64" s="38">
        <f t="shared" si="11"/>
        <v>6299.8558170438901</v>
      </c>
      <c r="E64" s="38">
        <f t="shared" si="12"/>
        <v>9220.1666666666642</v>
      </c>
      <c r="H64">
        <v>96.3472222222222</v>
      </c>
      <c r="J64">
        <v>69.665123456790099</v>
      </c>
    </row>
    <row r="65" spans="1:10" x14ac:dyDescent="0.25">
      <c r="A65" t="s">
        <v>214</v>
      </c>
      <c r="B65">
        <v>69.060057589469295</v>
      </c>
      <c r="C65">
        <v>78.783011106540499</v>
      </c>
      <c r="D65" s="38">
        <f t="shared" si="11"/>
        <v>464.00411752710426</v>
      </c>
      <c r="E65" s="38">
        <f t="shared" si="12"/>
        <v>7720.7350884409689</v>
      </c>
      <c r="H65">
        <v>69.059525084260002</v>
      </c>
      <c r="J65">
        <v>6.7188492700860198</v>
      </c>
    </row>
    <row r="66" spans="1:10" x14ac:dyDescent="0.25">
      <c r="A66" t="s">
        <v>215</v>
      </c>
      <c r="B66">
        <v>94.405405405405304</v>
      </c>
      <c r="C66">
        <v>95.675675675675592</v>
      </c>
      <c r="D66" s="38">
        <f t="shared" si="11"/>
        <v>3415.0375781186485</v>
      </c>
      <c r="E66" s="38">
        <f t="shared" si="12"/>
        <v>9376.2162162162076</v>
      </c>
      <c r="H66">
        <v>98.046546546546494</v>
      </c>
      <c r="J66">
        <v>36.174174174174098</v>
      </c>
    </row>
    <row r="68" spans="1:10" x14ac:dyDescent="0.25">
      <c r="A68" s="6" t="s">
        <v>0</v>
      </c>
      <c r="B68" s="139">
        <f xml:space="preserve"> AVERAGE(B50:B66)</f>
        <v>72.965091794158042</v>
      </c>
      <c r="C68" s="139">
        <f xml:space="preserve"> AVERAGE(C50:C66)</f>
        <v>86.680506471103811</v>
      </c>
      <c r="D68" s="139">
        <f t="shared" ref="D68:E68" si="13" xml:space="preserve"> AVERAGE(D50:D66)</f>
        <v>2585.0025706276024</v>
      </c>
      <c r="E68" s="139">
        <f t="shared" si="13"/>
        <v>8494.689634168175</v>
      </c>
      <c r="H68" s="139">
        <f t="shared" ref="H68:J68" si="14" xml:space="preserve"> AVERAGE(H50:H66)</f>
        <v>92.141030614577843</v>
      </c>
      <c r="J68" s="139">
        <f t="shared" si="14"/>
        <v>32.056299357565436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6"/>
  <sheetViews>
    <sheetView topLeftCell="A43" zoomScale="85" zoomScaleNormal="85" workbookViewId="0">
      <selection activeCell="A48" sqref="A48:A64"/>
    </sheetView>
  </sheetViews>
  <sheetFormatPr defaultRowHeight="15" x14ac:dyDescent="0.25"/>
  <cols>
    <col min="1" max="1" width="18" style="73" customWidth="1"/>
    <col min="2" max="3" width="9.140625" style="56"/>
    <col min="5" max="6" width="9.140625" style="56"/>
    <col min="8" max="8" width="9.140625" style="56"/>
    <col min="9" max="9" width="9.140625" style="74"/>
    <col min="10" max="16384" width="9.140625" style="72"/>
  </cols>
  <sheetData>
    <row r="1" spans="1:9" x14ac:dyDescent="0.25">
      <c r="A1" s="73" t="s">
        <v>71</v>
      </c>
      <c r="B1" s="56" t="s">
        <v>76</v>
      </c>
      <c r="C1" s="56" t="s">
        <v>51</v>
      </c>
      <c r="E1" s="56" t="s">
        <v>76</v>
      </c>
      <c r="F1" s="56" t="s">
        <v>50</v>
      </c>
      <c r="H1" s="56" t="s">
        <v>76</v>
      </c>
      <c r="I1" s="74" t="s">
        <v>187</v>
      </c>
    </row>
    <row r="2" spans="1:9" x14ac:dyDescent="0.25">
      <c r="A2" s="73" t="s">
        <v>44</v>
      </c>
      <c r="B2" s="56" t="s">
        <v>43</v>
      </c>
      <c r="C2" s="56" t="s">
        <v>43</v>
      </c>
      <c r="E2" s="56" t="s">
        <v>43</v>
      </c>
      <c r="F2" s="56" t="s">
        <v>43</v>
      </c>
      <c r="H2" s="56" t="s">
        <v>43</v>
      </c>
      <c r="I2" s="74" t="s">
        <v>43</v>
      </c>
    </row>
    <row r="3" spans="1:9" x14ac:dyDescent="0.25">
      <c r="A3" s="124" t="s">
        <v>89</v>
      </c>
      <c r="B3" s="56">
        <v>0.83090909090909004</v>
      </c>
      <c r="C3" s="56">
        <v>0.87</v>
      </c>
      <c r="E3" s="56">
        <v>0.83090909090909004</v>
      </c>
      <c r="F3" s="56">
        <v>0.86</v>
      </c>
      <c r="H3" s="56">
        <v>0.83090909090909004</v>
      </c>
      <c r="I3" s="125">
        <v>0.80610000000000004</v>
      </c>
    </row>
    <row r="4" spans="1:9" x14ac:dyDescent="0.25">
      <c r="A4" s="124" t="s">
        <v>90</v>
      </c>
      <c r="B4" s="56">
        <v>0.83768115942028898</v>
      </c>
      <c r="C4" s="56">
        <v>0.84637681159420297</v>
      </c>
      <c r="E4" s="56">
        <v>0.83768115942028898</v>
      </c>
      <c r="F4" s="56">
        <v>0.852173913043478</v>
      </c>
      <c r="H4" s="56">
        <v>0.83768115942028898</v>
      </c>
      <c r="I4" s="125">
        <v>0.80710000000000004</v>
      </c>
    </row>
    <row r="5" spans="1:9" x14ac:dyDescent="0.25">
      <c r="A5" s="124" t="s">
        <v>91</v>
      </c>
      <c r="B5" s="56">
        <v>0.53304569064294405</v>
      </c>
      <c r="C5" s="56">
        <v>0.56451814648610898</v>
      </c>
      <c r="E5" s="56">
        <v>0.53304569064294405</v>
      </c>
      <c r="F5" s="56">
        <v>0.50762743485855599</v>
      </c>
      <c r="H5" s="56">
        <v>0.53304569064294405</v>
      </c>
      <c r="I5" s="125">
        <v>0.75660000000000005</v>
      </c>
    </row>
    <row r="6" spans="1:9" x14ac:dyDescent="0.25">
      <c r="A6" s="124" t="s">
        <v>92</v>
      </c>
      <c r="B6" s="56">
        <v>0.86868080212871301</v>
      </c>
      <c r="C6" s="56">
        <v>0.86717366304886101</v>
      </c>
      <c r="E6" s="56">
        <v>0.86868080212871301</v>
      </c>
      <c r="F6" s="56">
        <v>0.88637489192750896</v>
      </c>
      <c r="H6" s="56">
        <v>0.86868080212871301</v>
      </c>
      <c r="I6" s="125">
        <v>0.78949999999999998</v>
      </c>
    </row>
    <row r="7" spans="1:9" x14ac:dyDescent="0.25">
      <c r="A7" s="124" t="s">
        <v>93</v>
      </c>
      <c r="B7" s="56">
        <v>0.66806429070579998</v>
      </c>
      <c r="C7" s="56">
        <v>0.67735849056603703</v>
      </c>
      <c r="E7" s="56">
        <v>0.66806429070579998</v>
      </c>
      <c r="F7" s="56">
        <v>0.67561146051712095</v>
      </c>
      <c r="H7" s="56">
        <v>0.66806429070579998</v>
      </c>
      <c r="I7" s="125">
        <v>0.73470000000000002</v>
      </c>
    </row>
    <row r="8" spans="1:9" x14ac:dyDescent="0.25">
      <c r="A8" s="124" t="s">
        <v>94</v>
      </c>
      <c r="B8" s="56">
        <v>0.71018062397372705</v>
      </c>
      <c r="C8" s="56">
        <v>0.73386699507389097</v>
      </c>
      <c r="E8" s="56">
        <v>0.71018062397372705</v>
      </c>
      <c r="F8" s="56">
        <v>0.72018062397372695</v>
      </c>
      <c r="H8" s="56">
        <v>0.71018062397372705</v>
      </c>
      <c r="I8" s="125">
        <v>0.65110000000000001</v>
      </c>
    </row>
    <row r="9" spans="1:9" x14ac:dyDescent="0.25">
      <c r="A9" s="124" t="s">
        <v>95</v>
      </c>
      <c r="B9" s="56">
        <v>0.65600975874220602</v>
      </c>
      <c r="C9" s="56">
        <v>0.62721062618595802</v>
      </c>
      <c r="E9" s="56">
        <v>0.65600975874220602</v>
      </c>
      <c r="F9" s="56">
        <v>0.63416644076985595</v>
      </c>
      <c r="H9" s="56">
        <v>0.65600975874220602</v>
      </c>
      <c r="I9" s="125">
        <v>0.61219999999999997</v>
      </c>
    </row>
    <row r="10" spans="1:9" x14ac:dyDescent="0.25">
      <c r="A10" s="124" t="s">
        <v>96</v>
      </c>
      <c r="B10" s="56">
        <v>0.92305753461486695</v>
      </c>
      <c r="C10" s="56">
        <v>0.87035891920957098</v>
      </c>
      <c r="E10" s="56">
        <v>0.92305753461486695</v>
      </c>
      <c r="F10" s="56">
        <v>0.87096047855894598</v>
      </c>
      <c r="H10" s="56">
        <v>0.92305753461486695</v>
      </c>
      <c r="I10" s="125">
        <v>0.8609</v>
      </c>
    </row>
    <row r="11" spans="1:9" x14ac:dyDescent="0.25">
      <c r="A11" s="124" t="s">
        <v>97</v>
      </c>
      <c r="B11" s="56">
        <v>0.554516129032258</v>
      </c>
      <c r="C11" s="56">
        <v>0.54516129032257998</v>
      </c>
      <c r="E11" s="56">
        <v>0.554516129032258</v>
      </c>
      <c r="F11" s="56">
        <v>0.52817204301075205</v>
      </c>
      <c r="H11" s="56">
        <v>0.554516129032258</v>
      </c>
      <c r="I11" s="125">
        <v>0.52769999999999995</v>
      </c>
    </row>
    <row r="12" spans="1:9" x14ac:dyDescent="0.25">
      <c r="A12" s="124" t="s">
        <v>98</v>
      </c>
      <c r="B12" s="56">
        <v>0.47660875160875099</v>
      </c>
      <c r="C12" s="56">
        <v>0.471166574738003</v>
      </c>
      <c r="E12" s="56">
        <v>0.47660875160875099</v>
      </c>
      <c r="F12" s="56">
        <v>0.46097168597168497</v>
      </c>
      <c r="H12" s="56">
        <v>0.47660875160875099</v>
      </c>
      <c r="I12" s="125">
        <v>0.42970000000000003</v>
      </c>
    </row>
    <row r="13" spans="1:9" x14ac:dyDescent="0.25">
      <c r="A13" s="124" t="s">
        <v>30</v>
      </c>
      <c r="B13" s="56">
        <v>0.836231884057971</v>
      </c>
      <c r="C13" s="56">
        <v>0.84927536231884004</v>
      </c>
      <c r="E13" s="56">
        <v>0.836231884057971</v>
      </c>
      <c r="F13" s="56">
        <v>0.84927536231884004</v>
      </c>
      <c r="H13" s="56">
        <v>0.836231884057971</v>
      </c>
      <c r="I13" s="125">
        <v>0.80310000000000004</v>
      </c>
    </row>
    <row r="14" spans="1:9" x14ac:dyDescent="0.25">
      <c r="A14" s="124" t="s">
        <v>99</v>
      </c>
      <c r="B14" s="56">
        <v>0.94264264264264197</v>
      </c>
      <c r="C14" s="56">
        <v>0.95375375375375304</v>
      </c>
      <c r="E14" s="56">
        <v>0.94264264264264197</v>
      </c>
      <c r="F14" s="56">
        <v>0.94279279279279204</v>
      </c>
      <c r="H14" s="56">
        <v>0.94264264264264197</v>
      </c>
      <c r="I14" s="125">
        <v>0.95630000000000004</v>
      </c>
    </row>
    <row r="15" spans="1:9" x14ac:dyDescent="0.25">
      <c r="A15" s="124" t="s">
        <v>100</v>
      </c>
      <c r="B15" s="56">
        <v>0.80392156862745101</v>
      </c>
      <c r="C15" s="56">
        <v>0.80695187165775395</v>
      </c>
      <c r="E15" s="56">
        <v>0.80392156862745101</v>
      </c>
      <c r="F15" s="56">
        <v>0.78609625668449201</v>
      </c>
      <c r="H15" s="56">
        <v>0.80392156862745101</v>
      </c>
      <c r="I15" s="125">
        <v>0.78569999999999995</v>
      </c>
    </row>
    <row r="16" spans="1:9" x14ac:dyDescent="0.25">
      <c r="A16" s="124" t="s">
        <v>101</v>
      </c>
      <c r="B16" s="56">
        <v>0.64536236995238905</v>
      </c>
      <c r="C16" s="56">
        <v>0.65196614353729399</v>
      </c>
      <c r="E16" s="56">
        <v>0.64536236995238905</v>
      </c>
      <c r="F16" s="56">
        <v>0.66321636395697303</v>
      </c>
      <c r="H16" s="56">
        <v>0.64536236995238905</v>
      </c>
      <c r="I16" s="125">
        <v>0.55520000000000003</v>
      </c>
    </row>
    <row r="17" spans="1:9" x14ac:dyDescent="0.25">
      <c r="A17" s="124" t="s">
        <v>102</v>
      </c>
      <c r="B17" s="56">
        <v>0.69599999999999995</v>
      </c>
      <c r="C17" s="56">
        <v>0.72499999999999898</v>
      </c>
      <c r="E17" s="56">
        <v>0.69599999999999995</v>
      </c>
      <c r="F17" s="56">
        <v>0.72099999999999997</v>
      </c>
      <c r="H17" s="56">
        <v>0.69599999999999995</v>
      </c>
      <c r="I17" s="125">
        <v>0.68969999999999998</v>
      </c>
    </row>
    <row r="18" spans="1:9" x14ac:dyDescent="0.25">
      <c r="A18" s="124" t="s">
        <v>103</v>
      </c>
      <c r="B18" s="56">
        <v>0.65646590124850901</v>
      </c>
      <c r="C18" s="56">
        <v>0.66632442436790196</v>
      </c>
      <c r="E18" s="56">
        <v>0.65646590124850901</v>
      </c>
      <c r="F18" s="56">
        <v>0.65826369282890995</v>
      </c>
      <c r="H18" s="56">
        <v>0.65646590124850901</v>
      </c>
      <c r="I18" s="125">
        <v>0.7077</v>
      </c>
    </row>
    <row r="19" spans="1:9" x14ac:dyDescent="0.25">
      <c r="A19" s="124" t="s">
        <v>104</v>
      </c>
      <c r="B19" s="56">
        <v>0.71903225806451598</v>
      </c>
      <c r="C19" s="56">
        <v>0.71580645161290302</v>
      </c>
      <c r="E19" s="56">
        <v>0.71903225806451598</v>
      </c>
      <c r="F19" s="56">
        <v>0.71580645161290302</v>
      </c>
      <c r="H19" s="56">
        <v>0.71903225806451598</v>
      </c>
      <c r="I19" s="125">
        <v>0.6714</v>
      </c>
    </row>
    <row r="20" spans="1:9" x14ac:dyDescent="0.25">
      <c r="A20" s="124" t="s">
        <v>105</v>
      </c>
      <c r="B20" s="56">
        <v>0.61131868131868095</v>
      </c>
      <c r="C20" s="56">
        <v>0.71670329670329602</v>
      </c>
      <c r="E20" s="56">
        <v>0.61131868131868095</v>
      </c>
      <c r="F20" s="56">
        <v>0.59</v>
      </c>
      <c r="H20" s="56">
        <v>0.61131868131868095</v>
      </c>
      <c r="I20" s="125">
        <v>0.35439999999999999</v>
      </c>
    </row>
    <row r="21" spans="1:9" x14ac:dyDescent="0.25">
      <c r="A21" s="124" t="s">
        <v>106</v>
      </c>
      <c r="B21" s="56">
        <v>0.781481481481481</v>
      </c>
      <c r="C21" s="56">
        <v>0.79629629629629595</v>
      </c>
      <c r="E21" s="56">
        <v>0.781481481481481</v>
      </c>
      <c r="F21" s="56">
        <v>0.83703703703703702</v>
      </c>
      <c r="H21" s="56">
        <v>0.781481481481481</v>
      </c>
      <c r="I21" s="125">
        <v>0.75880000000000003</v>
      </c>
    </row>
    <row r="22" spans="1:9" x14ac:dyDescent="0.25">
      <c r="A22" s="124" t="s">
        <v>107</v>
      </c>
      <c r="B22" s="56">
        <v>0.80125000000000002</v>
      </c>
      <c r="C22" s="56">
        <v>0.83291666666666597</v>
      </c>
      <c r="E22" s="56">
        <v>0.80125000000000002</v>
      </c>
      <c r="F22" s="56">
        <v>0.800416666666666</v>
      </c>
      <c r="H22" s="56">
        <v>0.80125000000000002</v>
      </c>
      <c r="I22" s="125">
        <v>0.80649999999999999</v>
      </c>
    </row>
    <row r="23" spans="1:9" x14ac:dyDescent="0.25">
      <c r="A23" s="124" t="s">
        <v>108</v>
      </c>
      <c r="B23" s="56">
        <v>0.91035940803382598</v>
      </c>
      <c r="C23" s="56">
        <v>0.92373150105708202</v>
      </c>
      <c r="E23" s="56">
        <v>0.91035940803382598</v>
      </c>
      <c r="F23" s="56">
        <v>0.93773784355179701</v>
      </c>
      <c r="H23" s="56">
        <v>0.91035940803382598</v>
      </c>
      <c r="I23" s="125">
        <v>0.92390000000000005</v>
      </c>
    </row>
    <row r="24" spans="1:9" x14ac:dyDescent="0.25">
      <c r="A24" s="124" t="s">
        <v>109</v>
      </c>
      <c r="B24" s="56">
        <v>0.96</v>
      </c>
      <c r="C24" s="56">
        <v>0.94666666666666599</v>
      </c>
      <c r="E24" s="56">
        <v>0.96</v>
      </c>
      <c r="F24" s="56">
        <v>0.95333333333333303</v>
      </c>
      <c r="H24" s="56">
        <v>0.96</v>
      </c>
      <c r="I24" s="125">
        <v>0.95479999999999998</v>
      </c>
    </row>
    <row r="25" spans="1:9" x14ac:dyDescent="0.25">
      <c r="A25" s="124" t="s">
        <v>110</v>
      </c>
      <c r="B25" s="56">
        <v>0.70399999999999996</v>
      </c>
      <c r="C25" s="56">
        <v>0.71799999999999997</v>
      </c>
      <c r="E25" s="56">
        <v>0.70399999999999996</v>
      </c>
      <c r="F25" s="56">
        <v>0.72</v>
      </c>
      <c r="H25" s="56">
        <v>0.70399999999999996</v>
      </c>
      <c r="I25" s="125">
        <v>0.4022</v>
      </c>
    </row>
    <row r="26" spans="1:9" x14ac:dyDescent="0.25">
      <c r="A26" s="124" t="s">
        <v>111</v>
      </c>
      <c r="B26" s="56">
        <v>0.80075630252100805</v>
      </c>
      <c r="C26" s="56">
        <v>0.79775910364145597</v>
      </c>
      <c r="E26" s="56">
        <v>0.80075630252100805</v>
      </c>
      <c r="F26" s="56">
        <v>0.77885154061624595</v>
      </c>
      <c r="H26" s="56">
        <v>0.80075630252100805</v>
      </c>
      <c r="I26" s="125">
        <v>0.74629999999999996</v>
      </c>
    </row>
    <row r="27" spans="1:9" x14ac:dyDescent="0.25">
      <c r="A27" s="124" t="s">
        <v>112</v>
      </c>
      <c r="B27" s="56">
        <v>0.787725515463917</v>
      </c>
      <c r="C27" s="56">
        <v>0.80022551546391696</v>
      </c>
      <c r="E27" s="56">
        <v>0.787725515463917</v>
      </c>
      <c r="F27" s="56">
        <v>0.79814218213058397</v>
      </c>
      <c r="H27" s="56">
        <v>0.787725515463917</v>
      </c>
      <c r="I27" s="125">
        <v>0.73770000000000002</v>
      </c>
    </row>
    <row r="28" spans="1:9" x14ac:dyDescent="0.25">
      <c r="A28" s="124" t="s">
        <v>113</v>
      </c>
      <c r="B28" s="56">
        <v>0.927740068988539</v>
      </c>
      <c r="C28" s="56">
        <v>0.842202626015355</v>
      </c>
      <c r="E28" s="56">
        <v>0.927740068988539</v>
      </c>
      <c r="F28" s="56">
        <v>0.85736897741181695</v>
      </c>
      <c r="H28" s="56">
        <v>0.927740068988539</v>
      </c>
      <c r="I28" s="125">
        <v>0.77549999999999997</v>
      </c>
    </row>
    <row r="29" spans="1:9" x14ac:dyDescent="0.25">
      <c r="A29" s="124" t="s">
        <v>114</v>
      </c>
      <c r="B29" s="56">
        <v>0.64722222222222203</v>
      </c>
      <c r="C29" s="56">
        <v>0.64166666666666605</v>
      </c>
      <c r="E29" s="56">
        <v>0.64722222222222203</v>
      </c>
      <c r="F29" s="56">
        <v>0.57499999999999996</v>
      </c>
      <c r="H29" s="56">
        <v>0.64722222222222203</v>
      </c>
      <c r="I29" s="125">
        <v>0.81481000000000003</v>
      </c>
    </row>
    <row r="30" spans="1:9" x14ac:dyDescent="0.25">
      <c r="A30" s="124" t="s">
        <v>115</v>
      </c>
      <c r="B30" s="56">
        <v>0.95822510822510798</v>
      </c>
      <c r="C30" s="56">
        <v>0.96774891774891703</v>
      </c>
      <c r="E30" s="56">
        <v>0.95822510822510798</v>
      </c>
      <c r="F30" s="56">
        <v>0.94913419913419905</v>
      </c>
      <c r="H30" s="56">
        <v>0.95822510822510798</v>
      </c>
      <c r="I30" s="125">
        <v>0.96640000000000004</v>
      </c>
    </row>
    <row r="31" spans="1:9" x14ac:dyDescent="0.25">
      <c r="A31" s="124" t="s">
        <v>116</v>
      </c>
      <c r="B31" s="56">
        <v>0.63446903973219704</v>
      </c>
      <c r="C31" s="56">
        <v>0.72027402422139197</v>
      </c>
      <c r="E31" s="56">
        <v>0.63446903973219704</v>
      </c>
      <c r="F31" s="56">
        <v>0.70320249925513001</v>
      </c>
      <c r="H31" s="56">
        <v>0.63446903973219704</v>
      </c>
      <c r="I31" s="125">
        <v>0.70699999999999996</v>
      </c>
    </row>
    <row r="32" spans="1:9" x14ac:dyDescent="0.25">
      <c r="A32" s="124" t="s">
        <v>117</v>
      </c>
      <c r="B32" s="56">
        <v>0.67067530064754799</v>
      </c>
      <c r="C32" s="56">
        <v>0.68607770582793703</v>
      </c>
      <c r="E32" s="56">
        <v>0.67067530064754799</v>
      </c>
      <c r="F32" s="56">
        <v>0.70578168362627103</v>
      </c>
      <c r="H32" s="56">
        <v>0.67067530064754799</v>
      </c>
      <c r="I32" s="125">
        <v>0.64549999999999996</v>
      </c>
    </row>
    <row r="33" spans="1:9" x14ac:dyDescent="0.25">
      <c r="A33" s="124" t="s">
        <v>118</v>
      </c>
      <c r="B33" s="56">
        <v>0.81738095238095199</v>
      </c>
      <c r="C33" s="56">
        <v>0.81309523809523798</v>
      </c>
      <c r="E33" s="56">
        <v>0.81738095238095199</v>
      </c>
      <c r="F33" s="56">
        <v>0.71976190476190405</v>
      </c>
      <c r="H33" s="56">
        <v>0.81738095238095199</v>
      </c>
      <c r="I33" s="125">
        <v>0.86319999999999997</v>
      </c>
    </row>
    <row r="34" spans="1:9" x14ac:dyDescent="0.25">
      <c r="A34" s="124" t="s">
        <v>119</v>
      </c>
      <c r="B34" s="56">
        <v>0.77920227920227902</v>
      </c>
      <c r="C34" s="56">
        <v>0.80555555555555503</v>
      </c>
      <c r="E34" s="56">
        <v>0.77920227920227902</v>
      </c>
      <c r="F34" s="56">
        <v>0.78319088319088304</v>
      </c>
      <c r="H34" s="56">
        <v>0.77920227920227902</v>
      </c>
      <c r="I34" s="125">
        <v>0.6946</v>
      </c>
    </row>
    <row r="35" spans="1:9" x14ac:dyDescent="0.25">
      <c r="A35" s="124" t="s">
        <v>120</v>
      </c>
      <c r="B35" s="56">
        <v>0.55791666666666595</v>
      </c>
      <c r="C35" s="56">
        <v>0.56374999999999997</v>
      </c>
      <c r="E35" s="56">
        <v>0.55791666666666595</v>
      </c>
      <c r="F35" s="56">
        <v>0.51833333333333298</v>
      </c>
      <c r="H35" s="56">
        <v>0.55791666666666595</v>
      </c>
      <c r="I35" s="125">
        <v>0.42099999999999999</v>
      </c>
    </row>
    <row r="36" spans="1:9" x14ac:dyDescent="0.25">
      <c r="A36" s="124" t="s">
        <v>121</v>
      </c>
      <c r="B36" s="56">
        <v>0.77868421052631498</v>
      </c>
      <c r="C36" s="56">
        <v>0.74111842105263104</v>
      </c>
      <c r="E36" s="56">
        <v>0.77868421052631498</v>
      </c>
      <c r="F36" s="56">
        <v>0.72437499999999999</v>
      </c>
      <c r="H36" s="56">
        <v>0.77868421052631498</v>
      </c>
      <c r="I36" s="125">
        <v>0.73129999999999995</v>
      </c>
    </row>
    <row r="37" spans="1:9" x14ac:dyDescent="0.25">
      <c r="A37" s="124" t="s">
        <v>122</v>
      </c>
      <c r="B37" s="56">
        <v>0.68910364145658198</v>
      </c>
      <c r="C37" s="56">
        <v>0.63959383753501398</v>
      </c>
      <c r="E37" s="56">
        <v>0.68910364145658198</v>
      </c>
      <c r="F37" s="56">
        <v>0.64081232492997198</v>
      </c>
      <c r="H37" s="56">
        <v>0.68910364145658198</v>
      </c>
      <c r="I37" s="125">
        <v>0.69399999999999995</v>
      </c>
    </row>
    <row r="38" spans="1:9" x14ac:dyDescent="0.25">
      <c r="A38" s="124" t="s">
        <v>123</v>
      </c>
      <c r="B38" s="56">
        <v>0.63636363636363602</v>
      </c>
      <c r="C38" s="56">
        <v>0.64242424242424201</v>
      </c>
      <c r="E38" s="56">
        <v>0.63636363636363602</v>
      </c>
      <c r="F38" s="56">
        <v>0.30505050505050502</v>
      </c>
      <c r="H38" s="56">
        <v>0.63636363636363602</v>
      </c>
      <c r="I38" s="125">
        <v>0.99070000000000003</v>
      </c>
    </row>
    <row r="39" spans="1:9" x14ac:dyDescent="0.25">
      <c r="A39" s="124" t="s">
        <v>124</v>
      </c>
      <c r="B39" s="56">
        <v>0.97745098039215605</v>
      </c>
      <c r="C39" s="56">
        <v>0.92712418300653598</v>
      </c>
      <c r="E39" s="56">
        <v>0.97745098039215605</v>
      </c>
      <c r="F39" s="56">
        <v>0.94411764705882295</v>
      </c>
      <c r="H39" s="56">
        <v>0.97745098039215605</v>
      </c>
      <c r="I39" s="125">
        <v>0.95569999999999999</v>
      </c>
    </row>
    <row r="40" spans="1:9" x14ac:dyDescent="0.25">
      <c r="A40" s="124" t="s">
        <v>125</v>
      </c>
      <c r="B40" s="56">
        <v>0.93132505175983404</v>
      </c>
      <c r="C40" s="56">
        <v>0.96424430641821901</v>
      </c>
      <c r="E40" s="56">
        <v>0.93132505175983404</v>
      </c>
      <c r="F40" s="56">
        <v>0.96997929606625199</v>
      </c>
      <c r="H40" s="56">
        <v>0.93132505175983404</v>
      </c>
      <c r="I40" s="125">
        <v>0.95689999999999997</v>
      </c>
    </row>
    <row r="41" spans="1:9" x14ac:dyDescent="0.25">
      <c r="A41" s="124" t="s">
        <v>126</v>
      </c>
      <c r="B41" s="56">
        <v>0.56471521857427898</v>
      </c>
      <c r="C41" s="56">
        <v>0.57145837112279996</v>
      </c>
      <c r="E41" s="56">
        <v>0.56471521857427898</v>
      </c>
      <c r="F41" s="56">
        <v>0.56205332849628098</v>
      </c>
      <c r="H41" s="56">
        <v>0.56471521857427898</v>
      </c>
      <c r="I41" s="125">
        <v>0.50780000000000003</v>
      </c>
    </row>
    <row r="42" spans="1:9" x14ac:dyDescent="0.25">
      <c r="A42" s="124" t="s">
        <v>127</v>
      </c>
      <c r="B42" s="56">
        <v>0.91166666666666596</v>
      </c>
      <c r="C42" s="56">
        <v>0.95833333333333304</v>
      </c>
      <c r="E42" s="56">
        <v>0.91166666666666596</v>
      </c>
      <c r="F42" s="56">
        <v>0.94916666666666605</v>
      </c>
      <c r="H42" s="56">
        <v>0.91166666666666596</v>
      </c>
      <c r="I42" s="125">
        <v>0.92079999999999995</v>
      </c>
    </row>
    <row r="43" spans="1:9" x14ac:dyDescent="0.25">
      <c r="I43" s="126"/>
    </row>
    <row r="44" spans="1:9" x14ac:dyDescent="0.25">
      <c r="A44" s="73" t="s">
        <v>0</v>
      </c>
      <c r="B44" s="56">
        <f>SUM(B3:B42)/COUNT(B3:B42)</f>
        <v>0.75493607222490056</v>
      </c>
      <c r="C44" s="56">
        <f>SUM(C3:C42)/COUNT(C3:C42)</f>
        <v>0.76148089999982171</v>
      </c>
      <c r="E44" s="56">
        <f>SUM(E3:E42)/COUNT(E3:E42)</f>
        <v>0.75493607222490056</v>
      </c>
      <c r="F44" s="56">
        <f>SUM(F3:F42)/COUNT(F3:F42)</f>
        <v>0.74138841862860594</v>
      </c>
      <c r="H44" s="56">
        <f>SUM(H3:H42)/COUNT(H3:H42)</f>
        <v>0.75493607222490056</v>
      </c>
      <c r="I44" s="74">
        <f>SUM(I3:I42)/COUNT(I3:I42)</f>
        <v>0.73686275000000001</v>
      </c>
    </row>
    <row r="46" spans="1:9" x14ac:dyDescent="0.25">
      <c r="I46" s="72"/>
    </row>
    <row r="47" spans="1:9" x14ac:dyDescent="0.25">
      <c r="A47" s="124" t="s">
        <v>70</v>
      </c>
      <c r="B47" s="56" t="s">
        <v>76</v>
      </c>
      <c r="C47" s="56" t="s">
        <v>51</v>
      </c>
      <c r="E47" s="56" t="s">
        <v>76</v>
      </c>
      <c r="F47" s="56" t="s">
        <v>50</v>
      </c>
      <c r="H47" s="56" t="s">
        <v>76</v>
      </c>
      <c r="I47" s="126" t="s">
        <v>188</v>
      </c>
    </row>
    <row r="48" spans="1:9" x14ac:dyDescent="0.25">
      <c r="A48" s="124" t="s">
        <v>58</v>
      </c>
      <c r="B48" s="56">
        <v>0.26689041111608303</v>
      </c>
      <c r="C48" s="56">
        <v>0.2712</v>
      </c>
      <c r="E48" s="56">
        <v>0.26689041111608303</v>
      </c>
      <c r="F48" s="56">
        <v>0.25609999999999999</v>
      </c>
      <c r="H48" s="56">
        <v>0.26689041111608303</v>
      </c>
      <c r="I48" s="125">
        <v>0.19869999999999999</v>
      </c>
    </row>
    <row r="49" spans="1:9" x14ac:dyDescent="0.25">
      <c r="A49" s="124" t="s">
        <v>60</v>
      </c>
      <c r="B49" s="56">
        <v>0.88999999999999901</v>
      </c>
      <c r="C49" s="56">
        <v>0.89449999999999996</v>
      </c>
      <c r="E49" s="56">
        <v>0.88999999999999901</v>
      </c>
      <c r="F49" s="56">
        <v>0.8921</v>
      </c>
      <c r="H49" s="56">
        <v>0.88999999999999901</v>
      </c>
      <c r="I49" s="125">
        <v>0.87109999999999999</v>
      </c>
    </row>
    <row r="50" spans="1:9" x14ac:dyDescent="0.25">
      <c r="A50" s="124" t="s">
        <v>57</v>
      </c>
      <c r="B50" s="56">
        <v>0.93617554858934104</v>
      </c>
      <c r="C50" s="56">
        <v>0.90739999999999998</v>
      </c>
      <c r="E50" s="56">
        <v>0.93617554858934104</v>
      </c>
      <c r="F50" s="56">
        <v>0.84509999999999996</v>
      </c>
      <c r="H50" s="56">
        <v>0.93617554858934104</v>
      </c>
      <c r="I50" s="125">
        <v>0.84450000000000003</v>
      </c>
    </row>
    <row r="51" spans="1:9" x14ac:dyDescent="0.25">
      <c r="A51" s="124" t="s">
        <v>67</v>
      </c>
      <c r="B51" s="56">
        <v>0.84200841219768596</v>
      </c>
      <c r="C51" s="56">
        <v>0.84260000000000002</v>
      </c>
      <c r="E51" s="56">
        <v>0.84200841219768596</v>
      </c>
      <c r="F51" s="56">
        <v>0.8347</v>
      </c>
      <c r="H51" s="56">
        <v>0.84200841219768596</v>
      </c>
      <c r="I51" s="125">
        <v>0.80689999999999995</v>
      </c>
    </row>
    <row r="52" spans="1:9" x14ac:dyDescent="0.25">
      <c r="A52" s="124" t="s">
        <v>68</v>
      </c>
      <c r="B52" s="56">
        <v>0.88541666666666596</v>
      </c>
      <c r="C52" s="56">
        <v>0.77180000000000004</v>
      </c>
      <c r="E52" s="56">
        <v>0.88541666666666596</v>
      </c>
      <c r="F52" s="56">
        <v>0.63980000000000004</v>
      </c>
      <c r="H52" s="56">
        <v>0.88541666666666596</v>
      </c>
      <c r="I52" s="125">
        <v>0.82479999999999998</v>
      </c>
    </row>
    <row r="53" spans="1:9" x14ac:dyDescent="0.25">
      <c r="A53" s="124" t="s">
        <v>61</v>
      </c>
      <c r="B53" s="56">
        <v>0.95559455023419004</v>
      </c>
      <c r="C53" s="56">
        <v>0.95209999999999995</v>
      </c>
      <c r="E53" s="56">
        <v>0.95559455023419004</v>
      </c>
      <c r="F53" s="56">
        <v>0.94130000000000003</v>
      </c>
      <c r="H53" s="56">
        <v>0.95559455023419004</v>
      </c>
      <c r="I53" s="125">
        <v>0.95650000000000002</v>
      </c>
    </row>
    <row r="54" spans="1:9" x14ac:dyDescent="0.25">
      <c r="A54" s="124" t="s">
        <v>66</v>
      </c>
      <c r="B54" s="56">
        <v>0.97752995937617604</v>
      </c>
      <c r="C54" s="56">
        <v>0.98509999999999998</v>
      </c>
      <c r="E54" s="56">
        <v>0.97752995937617604</v>
      </c>
      <c r="F54" s="56">
        <v>0.96640000000000004</v>
      </c>
      <c r="H54" s="56">
        <v>0.97752995937617604</v>
      </c>
      <c r="I54" s="125">
        <v>0.99370000000000003</v>
      </c>
    </row>
    <row r="55" spans="1:9" x14ac:dyDescent="0.25">
      <c r="A55" s="124" t="s">
        <v>69</v>
      </c>
      <c r="B55" s="56">
        <v>0.868427123981652</v>
      </c>
      <c r="C55" s="56">
        <v>0.84089999999999998</v>
      </c>
      <c r="E55" s="56">
        <v>0.868427123981652</v>
      </c>
      <c r="F55" s="56">
        <v>0.82509999999999994</v>
      </c>
      <c r="H55" s="56">
        <v>0.868427123981652</v>
      </c>
      <c r="I55" s="125">
        <v>0.89980000000000004</v>
      </c>
    </row>
    <row r="56" spans="1:9" x14ac:dyDescent="0.25">
      <c r="A56" s="124" t="s">
        <v>149</v>
      </c>
      <c r="B56" s="56">
        <v>0.92148648648648601</v>
      </c>
      <c r="C56" s="56">
        <v>0.92567567567567499</v>
      </c>
      <c r="E56" s="56">
        <v>0.92148648648648601</v>
      </c>
      <c r="F56" s="56">
        <v>0.88175675675675602</v>
      </c>
      <c r="H56" s="56">
        <v>0.92148648648648601</v>
      </c>
      <c r="I56" s="125">
        <v>0.75070000000000003</v>
      </c>
    </row>
    <row r="57" spans="1:9" x14ac:dyDescent="0.25">
      <c r="A57" s="124" t="s">
        <v>63</v>
      </c>
      <c r="B57" s="56">
        <v>0.88671666654178205</v>
      </c>
      <c r="C57" s="56">
        <v>0.89590000000000003</v>
      </c>
      <c r="E57" s="56">
        <v>0.88671666654178205</v>
      </c>
      <c r="F57" s="56">
        <v>0.8609</v>
      </c>
      <c r="H57" s="56">
        <v>0.88671666654178205</v>
      </c>
      <c r="I57" s="125">
        <v>0.90739999999999998</v>
      </c>
    </row>
    <row r="58" spans="1:9" x14ac:dyDescent="0.25">
      <c r="A58" s="124" t="s">
        <v>55</v>
      </c>
      <c r="B58" s="56">
        <v>0.95454545454545403</v>
      </c>
      <c r="C58" s="56">
        <v>0.94240000000000002</v>
      </c>
      <c r="E58" s="56">
        <v>0.95454545454545403</v>
      </c>
      <c r="F58" s="56">
        <v>0.91769999999999996</v>
      </c>
      <c r="H58" s="56">
        <v>0.95454545454545403</v>
      </c>
      <c r="I58" s="125">
        <v>0.96730000000000005</v>
      </c>
    </row>
    <row r="59" spans="1:9" x14ac:dyDescent="0.25">
      <c r="A59" s="124" t="s">
        <v>59</v>
      </c>
      <c r="B59" s="56">
        <v>0.907556123898835</v>
      </c>
      <c r="C59" s="56">
        <v>0.91320000000000001</v>
      </c>
      <c r="E59" s="56">
        <v>0.907556123898835</v>
      </c>
      <c r="F59" s="56">
        <v>0.90259999999999996</v>
      </c>
      <c r="H59" s="56">
        <v>0.907556123898835</v>
      </c>
      <c r="I59" s="125">
        <v>0.90010000000000001</v>
      </c>
    </row>
    <row r="60" spans="1:9" x14ac:dyDescent="0.25">
      <c r="A60" s="124" t="s">
        <v>56</v>
      </c>
      <c r="B60" s="56">
        <v>0.78119122257053297</v>
      </c>
      <c r="C60" s="56">
        <v>0.83199999999999996</v>
      </c>
      <c r="E60" s="56">
        <v>0.78119122257053297</v>
      </c>
      <c r="F60" s="56">
        <v>0.74039999999999995</v>
      </c>
      <c r="H60" s="56">
        <v>0.78119122257053297</v>
      </c>
      <c r="I60" s="125">
        <v>0.75249999999999995</v>
      </c>
    </row>
    <row r="61" spans="1:9" x14ac:dyDescent="0.25">
      <c r="A61" s="124" t="s">
        <v>62</v>
      </c>
      <c r="B61" s="56">
        <v>0.976727272727272</v>
      </c>
      <c r="C61" s="56">
        <v>0.9627</v>
      </c>
      <c r="E61" s="56">
        <v>0.976727272727272</v>
      </c>
      <c r="F61" s="56">
        <v>0.9375</v>
      </c>
      <c r="H61" s="56">
        <v>0.976727272727272</v>
      </c>
      <c r="I61" s="125">
        <v>0.99050000000000005</v>
      </c>
    </row>
    <row r="62" spans="1:9" x14ac:dyDescent="0.25">
      <c r="A62" s="124" t="s">
        <v>64</v>
      </c>
      <c r="B62" s="56">
        <v>0.94083333333333297</v>
      </c>
      <c r="C62" s="56">
        <v>0.93899999999999995</v>
      </c>
      <c r="E62" s="56">
        <v>0.94083333333333297</v>
      </c>
      <c r="F62" s="56">
        <v>0.93940000000000001</v>
      </c>
      <c r="H62" s="56">
        <v>0.94083333333333297</v>
      </c>
      <c r="I62" s="125">
        <v>0.92410000000000003</v>
      </c>
    </row>
    <row r="63" spans="1:9" x14ac:dyDescent="0.25">
      <c r="A63" s="124" t="s">
        <v>54</v>
      </c>
      <c r="B63" s="56">
        <v>0.78783011106540501</v>
      </c>
      <c r="C63" s="56">
        <v>0.7883</v>
      </c>
      <c r="E63" s="56">
        <v>0.78783011106540501</v>
      </c>
      <c r="F63" s="56">
        <v>0.78600000000000003</v>
      </c>
      <c r="H63" s="56">
        <v>0.78783011106540501</v>
      </c>
      <c r="I63" s="125">
        <v>0.60089999999999999</v>
      </c>
    </row>
    <row r="64" spans="1:9" x14ac:dyDescent="0.25">
      <c r="A64" s="124" t="s">
        <v>65</v>
      </c>
      <c r="B64" s="56">
        <v>0.95675675675675598</v>
      </c>
      <c r="C64" s="56">
        <v>0.96809999999999996</v>
      </c>
      <c r="E64" s="56">
        <v>0.95675675675675598</v>
      </c>
      <c r="F64" s="56">
        <v>0.97529999999999994</v>
      </c>
      <c r="H64" s="56">
        <v>0.95675675675675598</v>
      </c>
      <c r="I64" s="125">
        <v>0.94769999999999999</v>
      </c>
    </row>
    <row r="65" spans="1:9" x14ac:dyDescent="0.25">
      <c r="I65" s="125"/>
    </row>
    <row r="66" spans="1:9" x14ac:dyDescent="0.25">
      <c r="A66" s="73" t="s">
        <v>0</v>
      </c>
      <c r="B66" s="74">
        <f>AVERAGE(B48:B64)</f>
        <v>0.86680506471103813</v>
      </c>
      <c r="C66" s="74">
        <f>AVERAGE(C48:C64)</f>
        <v>0.8607573926868044</v>
      </c>
      <c r="E66" s="74">
        <f>AVERAGE(E48:E64)</f>
        <v>0.86680506471103813</v>
      </c>
      <c r="F66" s="74">
        <f>AVERAGE(F48:F64)</f>
        <v>0.83189157392686808</v>
      </c>
      <c r="H66" s="74">
        <f>AVERAGE(H48:H64)</f>
        <v>0.86680506471103813</v>
      </c>
      <c r="I66" s="74">
        <f>AVERAGE(I48:I64)</f>
        <v>0.83159999999999989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"/>
  <sheetViews>
    <sheetView topLeftCell="A2" zoomScale="70" zoomScaleNormal="70" workbookViewId="0">
      <selection activeCell="B70" sqref="B70"/>
    </sheetView>
  </sheetViews>
  <sheetFormatPr defaultRowHeight="15" x14ac:dyDescent="0.25"/>
  <cols>
    <col min="1" max="1" width="18" style="1" customWidth="1"/>
    <col min="16" max="17" width="9.140625" style="28"/>
  </cols>
  <sheetData>
    <row r="1" spans="1:17" s="1" customFormat="1" x14ac:dyDescent="0.25">
      <c r="A1" s="12" t="s">
        <v>53</v>
      </c>
      <c r="B1" s="12"/>
      <c r="C1" s="12"/>
      <c r="D1" s="12"/>
      <c r="E1" s="12"/>
      <c r="F1" s="12"/>
      <c r="G1" s="12"/>
      <c r="H1" s="12"/>
      <c r="I1" s="12"/>
      <c r="P1" s="2"/>
      <c r="Q1" s="2"/>
    </row>
    <row r="2" spans="1:17" x14ac:dyDescent="0.25">
      <c r="A2" s="3" t="s">
        <v>71</v>
      </c>
      <c r="B2" s="17" t="s">
        <v>51</v>
      </c>
      <c r="C2" s="18"/>
      <c r="D2" s="19" t="s">
        <v>50</v>
      </c>
      <c r="E2" s="20"/>
      <c r="F2" s="21" t="s">
        <v>49</v>
      </c>
      <c r="G2" s="22"/>
      <c r="H2" s="75" t="s">
        <v>48</v>
      </c>
      <c r="I2" s="75"/>
      <c r="J2" s="17" t="s">
        <v>47</v>
      </c>
      <c r="K2" s="18"/>
      <c r="L2" s="21" t="s">
        <v>46</v>
      </c>
      <c r="M2" s="22"/>
      <c r="N2" t="s">
        <v>45</v>
      </c>
      <c r="O2" s="20"/>
      <c r="P2" s="111" t="s">
        <v>152</v>
      </c>
      <c r="Q2" s="112"/>
    </row>
    <row r="3" spans="1:17" x14ac:dyDescent="0.25">
      <c r="A3" s="3" t="s">
        <v>44</v>
      </c>
      <c r="B3" s="5" t="s">
        <v>43</v>
      </c>
      <c r="C3" s="5" t="s">
        <v>41</v>
      </c>
      <c r="D3" s="3" t="s">
        <v>43</v>
      </c>
      <c r="E3" s="3" t="s">
        <v>41</v>
      </c>
      <c r="F3" s="4" t="s">
        <v>43</v>
      </c>
      <c r="G3" s="4" t="s">
        <v>41</v>
      </c>
      <c r="H3" s="75" t="s">
        <v>43</v>
      </c>
      <c r="I3" s="75" t="s">
        <v>41</v>
      </c>
      <c r="J3" s="5" t="s">
        <v>43</v>
      </c>
      <c r="K3" s="5" t="s">
        <v>41</v>
      </c>
      <c r="L3" s="4" t="s">
        <v>43</v>
      </c>
      <c r="M3" s="4" t="s">
        <v>41</v>
      </c>
      <c r="N3" s="3" t="s">
        <v>43</v>
      </c>
      <c r="O3" s="3" t="s">
        <v>41</v>
      </c>
      <c r="P3" s="113" t="s">
        <v>43</v>
      </c>
      <c r="Q3" s="113" t="s">
        <v>41</v>
      </c>
    </row>
    <row r="4" spans="1:17" ht="15" customHeight="1" x14ac:dyDescent="0.25">
      <c r="A4" s="64" t="s">
        <v>89</v>
      </c>
      <c r="B4" s="9">
        <v>0.87</v>
      </c>
      <c r="C4" s="9">
        <v>0.100334152454487</v>
      </c>
      <c r="D4" s="7">
        <v>0.86</v>
      </c>
      <c r="E4" s="7">
        <v>0.101818181818181</v>
      </c>
      <c r="F4" s="8">
        <v>0.85</v>
      </c>
      <c r="G4" s="8">
        <v>9.2015988549601094E-2</v>
      </c>
      <c r="H4" s="38">
        <v>0.83090909090909004</v>
      </c>
      <c r="I4" s="38">
        <v>8.8625873505119496E-2</v>
      </c>
      <c r="J4" s="9">
        <v>0.85090909090909095</v>
      </c>
      <c r="K4" s="9">
        <v>9.0654188089584697E-2</v>
      </c>
      <c r="L4" s="8">
        <v>0.85181818181818103</v>
      </c>
      <c r="M4" s="8">
        <v>0.115210909722162</v>
      </c>
      <c r="N4">
        <v>0.81454545454545402</v>
      </c>
      <c r="O4">
        <v>0.13244053710163101</v>
      </c>
      <c r="P4" s="114">
        <v>0.79359999999999997</v>
      </c>
      <c r="Q4" s="114">
        <v>0.11509999999999999</v>
      </c>
    </row>
    <row r="5" spans="1:17" ht="15.75" thickBot="1" x14ac:dyDescent="0.3">
      <c r="A5" s="68" t="s">
        <v>90</v>
      </c>
      <c r="B5" s="9">
        <v>0.84637681159420297</v>
      </c>
      <c r="C5" s="9">
        <v>3.50233216625929E-2</v>
      </c>
      <c r="D5" s="7">
        <v>0.852173913043478</v>
      </c>
      <c r="E5" s="7">
        <v>3.2276894856985601E-2</v>
      </c>
      <c r="F5" s="8">
        <v>0.83188405797101395</v>
      </c>
      <c r="G5" s="8">
        <v>4.0579710144927499E-2</v>
      </c>
      <c r="H5" s="38">
        <v>0.83768115942028898</v>
      </c>
      <c r="I5" s="38">
        <v>4.24021415603704E-2</v>
      </c>
      <c r="J5" s="9">
        <v>0.85362318840579698</v>
      </c>
      <c r="K5" s="9">
        <v>3.9130434782608699E-2</v>
      </c>
      <c r="L5" s="8">
        <v>0.84492753623188399</v>
      </c>
      <c r="M5" s="8">
        <v>3.8915135020572499E-2</v>
      </c>
      <c r="N5">
        <v>0.84637681159420297</v>
      </c>
      <c r="O5">
        <v>1.9658927487319601E-2</v>
      </c>
      <c r="P5" s="114">
        <v>0.8145</v>
      </c>
      <c r="Q5" s="114">
        <v>4.2900000000000001E-2</v>
      </c>
    </row>
    <row r="6" spans="1:17" x14ac:dyDescent="0.25">
      <c r="A6" s="66" t="s">
        <v>91</v>
      </c>
      <c r="B6" s="9">
        <v>0.56451814648610898</v>
      </c>
      <c r="C6" s="9">
        <v>0.117936989097132</v>
      </c>
      <c r="D6" s="7">
        <v>0.50762743485855599</v>
      </c>
      <c r="E6" s="7">
        <v>0.101160366999761</v>
      </c>
      <c r="F6" s="8">
        <v>0.46747689381556601</v>
      </c>
      <c r="G6" s="8">
        <v>0.100985111492814</v>
      </c>
      <c r="H6" s="38">
        <v>0.53304569064294405</v>
      </c>
      <c r="I6" s="38">
        <v>0.10670180616941299</v>
      </c>
      <c r="J6" s="9">
        <v>0.570740900340442</v>
      </c>
      <c r="K6" s="9">
        <v>0.107187739189311</v>
      </c>
      <c r="L6" s="8">
        <v>0.56712969842260397</v>
      </c>
      <c r="M6" s="8">
        <v>7.2152825616793995E-2</v>
      </c>
      <c r="N6">
        <v>0.57663207755885104</v>
      </c>
      <c r="O6">
        <v>7.7511005077534098E-2</v>
      </c>
      <c r="P6" s="114">
        <v>0.74739999999999995</v>
      </c>
      <c r="Q6" s="114">
        <v>6.6400000000000001E-2</v>
      </c>
    </row>
    <row r="7" spans="1:17" x14ac:dyDescent="0.25">
      <c r="A7" s="64" t="s">
        <v>92</v>
      </c>
      <c r="B7" s="9">
        <v>0.86717366304886101</v>
      </c>
      <c r="C7" s="9">
        <v>3.3808376384923802E-2</v>
      </c>
      <c r="D7" s="7">
        <v>0.88637489192750896</v>
      </c>
      <c r="E7" s="7">
        <v>1.9623302190752898E-2</v>
      </c>
      <c r="F7" s="8">
        <v>0.87997364290330904</v>
      </c>
      <c r="G7" s="8">
        <v>2.6931426975444199E-2</v>
      </c>
      <c r="H7" s="38">
        <v>0.86868080212871301</v>
      </c>
      <c r="I7" s="38">
        <v>1.8200647769449602E-2</v>
      </c>
      <c r="J7" s="9">
        <v>0.88949661302913496</v>
      </c>
      <c r="K7" s="9">
        <v>2.4727874896849501E-2</v>
      </c>
      <c r="L7" s="8">
        <v>0.88481403137669601</v>
      </c>
      <c r="M7" s="8">
        <v>3.0086918131379502E-2</v>
      </c>
      <c r="N7">
        <v>0.88312096564344</v>
      </c>
      <c r="O7">
        <v>2.8856704075869599E-2</v>
      </c>
      <c r="P7" s="114">
        <v>0.79039999999999999</v>
      </c>
      <c r="Q7" s="114">
        <v>6.4600000000000005E-2</v>
      </c>
    </row>
    <row r="8" spans="1:17" x14ac:dyDescent="0.25">
      <c r="A8" s="64" t="s">
        <v>93</v>
      </c>
      <c r="B8" s="9">
        <v>0.67735849056603703</v>
      </c>
      <c r="C8" s="9">
        <v>4.684887064025E-2</v>
      </c>
      <c r="D8" s="7">
        <v>0.67561146051712095</v>
      </c>
      <c r="E8" s="7">
        <v>6.76975744458332E-2</v>
      </c>
      <c r="F8" s="8">
        <v>0.65317959468902798</v>
      </c>
      <c r="G8" s="8">
        <v>4.5390301778105997E-2</v>
      </c>
      <c r="H8" s="38">
        <v>0.66806429070579998</v>
      </c>
      <c r="I8" s="38">
        <v>6.1572437683213799E-2</v>
      </c>
      <c r="J8" s="9">
        <v>0.70709294199860195</v>
      </c>
      <c r="K8" s="9">
        <v>6.9614980318194103E-2</v>
      </c>
      <c r="L8" s="8">
        <v>0.68654786862334005</v>
      </c>
      <c r="M8" s="8">
        <v>5.7803508835067401E-2</v>
      </c>
      <c r="N8">
        <v>0.66809923130677795</v>
      </c>
      <c r="O8">
        <v>5.6859523943134399E-2</v>
      </c>
      <c r="P8" s="114">
        <v>0.63090000000000002</v>
      </c>
      <c r="Q8" s="114">
        <v>4.65E-2</v>
      </c>
    </row>
    <row r="9" spans="1:17" x14ac:dyDescent="0.25">
      <c r="A9" s="64" t="s">
        <v>94</v>
      </c>
      <c r="B9" s="9">
        <v>0.73386699507389097</v>
      </c>
      <c r="C9" s="9">
        <v>6.7301803250268993E-2</v>
      </c>
      <c r="D9" s="7">
        <v>0.72018062397372695</v>
      </c>
      <c r="E9" s="7">
        <v>5.50847297600787E-2</v>
      </c>
      <c r="F9" s="8">
        <v>0.70316912972085299</v>
      </c>
      <c r="G9" s="8">
        <v>4.5062557459461798E-2</v>
      </c>
      <c r="H9" s="38">
        <v>0.71018062397372705</v>
      </c>
      <c r="I9" s="38">
        <v>6.4396409235188606E-2</v>
      </c>
      <c r="J9" s="9">
        <v>0.71994252873563203</v>
      </c>
      <c r="K9" s="9">
        <v>7.9750919349952196E-2</v>
      </c>
      <c r="L9" s="8">
        <v>0.71709359605911305</v>
      </c>
      <c r="M9" s="8">
        <v>7.0987652591198602E-2</v>
      </c>
      <c r="N9">
        <v>0.65400656814449898</v>
      </c>
      <c r="O9">
        <v>5.3863212701967797E-2</v>
      </c>
      <c r="P9" s="114">
        <v>0.65349999999999997</v>
      </c>
      <c r="Q9" s="114">
        <v>6.0699999999999997E-2</v>
      </c>
    </row>
    <row r="10" spans="1:17" x14ac:dyDescent="0.25">
      <c r="A10" s="64" t="s">
        <v>95</v>
      </c>
      <c r="B10" s="9">
        <v>0.62721062618595802</v>
      </c>
      <c r="C10" s="9">
        <v>8.8349823631544797E-2</v>
      </c>
      <c r="D10" s="7">
        <v>0.63416644076985595</v>
      </c>
      <c r="E10" s="7">
        <v>8.7689208524389106E-2</v>
      </c>
      <c r="F10" s="8">
        <v>0.64918948224451001</v>
      </c>
      <c r="G10" s="8">
        <v>8.5138842125720496E-2</v>
      </c>
      <c r="H10" s="38">
        <v>0.65600975874220602</v>
      </c>
      <c r="I10" s="38">
        <v>8.9231702857377804E-2</v>
      </c>
      <c r="J10" s="9">
        <v>0.60483870967741904</v>
      </c>
      <c r="K10" s="9">
        <v>7.0117369134561694E-2</v>
      </c>
      <c r="L10" s="8">
        <v>0.64636486852805597</v>
      </c>
      <c r="M10" s="8">
        <v>6.3809284867331395E-2</v>
      </c>
      <c r="N10">
        <v>0.63468419625914796</v>
      </c>
      <c r="O10">
        <v>6.5051790190764E-2</v>
      </c>
      <c r="P10" s="114">
        <v>0.61080000000000001</v>
      </c>
      <c r="Q10" s="114">
        <v>6.88E-2</v>
      </c>
    </row>
    <row r="11" spans="1:17" x14ac:dyDescent="0.25">
      <c r="A11" s="64" t="s">
        <v>96</v>
      </c>
      <c r="B11" s="9">
        <v>0.87035891920957098</v>
      </c>
      <c r="C11" s="9">
        <v>2.5470533918615399E-2</v>
      </c>
      <c r="D11" s="7">
        <v>0.87096047855894598</v>
      </c>
      <c r="E11" s="7">
        <v>3.4209204162588797E-2</v>
      </c>
      <c r="F11" s="8">
        <v>0.91435676838284696</v>
      </c>
      <c r="G11" s="8">
        <v>1.6524444575425699E-2</v>
      </c>
      <c r="H11" s="38">
        <v>0.92305753461486695</v>
      </c>
      <c r="I11" s="38">
        <v>2.41996535431123E-2</v>
      </c>
      <c r="J11" s="9">
        <v>0.91203454765425396</v>
      </c>
      <c r="K11" s="9">
        <v>2.0979311815980201E-2</v>
      </c>
      <c r="L11" s="8">
        <v>0.91148675897298004</v>
      </c>
      <c r="M11" s="8">
        <v>2.9980254791490499E-2</v>
      </c>
      <c r="N11">
        <v>0.91956244118833097</v>
      </c>
      <c r="O11">
        <v>1.3547491299918E-2</v>
      </c>
      <c r="P11" s="114">
        <v>0.85650000000000004</v>
      </c>
      <c r="Q11" s="114">
        <v>1.8100000000000002E-2</v>
      </c>
    </row>
    <row r="12" spans="1:17" x14ac:dyDescent="0.25">
      <c r="A12" s="64" t="s">
        <v>97</v>
      </c>
      <c r="B12" s="9">
        <v>0.54516129032257998</v>
      </c>
      <c r="C12" s="9">
        <v>7.3951608017416695E-2</v>
      </c>
      <c r="D12" s="7">
        <v>0.52817204301075205</v>
      </c>
      <c r="E12" s="7">
        <v>5.9320934683381503E-2</v>
      </c>
      <c r="F12" s="8">
        <v>0.55806451612903196</v>
      </c>
      <c r="G12" s="8">
        <v>4.0795081079772803E-2</v>
      </c>
      <c r="H12" s="38">
        <v>0.554516129032258</v>
      </c>
      <c r="I12" s="38">
        <v>7.9893341432928699E-2</v>
      </c>
      <c r="J12" s="9">
        <v>0.57107526881720405</v>
      </c>
      <c r="K12" s="9">
        <v>4.5152200826201597E-2</v>
      </c>
      <c r="L12" s="8">
        <v>0.55526881720430099</v>
      </c>
      <c r="M12" s="8">
        <v>8.0159397221323203E-2</v>
      </c>
      <c r="N12">
        <v>0.554516129032258</v>
      </c>
      <c r="O12">
        <v>4.8815427943617699E-2</v>
      </c>
      <c r="P12" s="114">
        <v>0.53139999999999998</v>
      </c>
      <c r="Q12" s="114">
        <v>7.4499999999999997E-2</v>
      </c>
    </row>
    <row r="13" spans="1:17" x14ac:dyDescent="0.25">
      <c r="A13" s="64" t="s">
        <v>98</v>
      </c>
      <c r="B13" s="9">
        <v>0.471166574738003</v>
      </c>
      <c r="C13" s="9">
        <v>4.1216860029639799E-2</v>
      </c>
      <c r="D13" s="7">
        <v>0.46097168597168497</v>
      </c>
      <c r="E13" s="7">
        <v>2.5773168079023401E-2</v>
      </c>
      <c r="F13" s="8">
        <v>0.46913035484464</v>
      </c>
      <c r="G13" s="8">
        <v>2.45223496041094E-2</v>
      </c>
      <c r="H13" s="38">
        <v>0.47660875160875099</v>
      </c>
      <c r="I13" s="38">
        <v>2.9943978492441001E-2</v>
      </c>
      <c r="J13" s="9">
        <v>0.498956609670895</v>
      </c>
      <c r="K13" s="9">
        <v>4.2719053274374197E-2</v>
      </c>
      <c r="L13" s="8">
        <v>0.48741956241956202</v>
      </c>
      <c r="M13" s="8">
        <v>4.0613372099858602E-2</v>
      </c>
      <c r="N13">
        <v>0.49758227615370398</v>
      </c>
      <c r="O13">
        <v>3.9852216439938998E-2</v>
      </c>
      <c r="P13" s="114">
        <v>0.42770000000000002</v>
      </c>
      <c r="Q13" s="114">
        <v>3.6900000000000002E-2</v>
      </c>
    </row>
    <row r="14" spans="1:17" x14ac:dyDescent="0.25">
      <c r="A14" s="68" t="s">
        <v>30</v>
      </c>
      <c r="B14" s="9">
        <v>0.84927536231884004</v>
      </c>
      <c r="C14" s="9">
        <v>4.8588564099246903E-2</v>
      </c>
      <c r="D14" s="7">
        <v>0.84927536231884004</v>
      </c>
      <c r="E14" s="7">
        <v>5.1931805412083802E-2</v>
      </c>
      <c r="F14" s="8">
        <v>0.83768115942028898</v>
      </c>
      <c r="G14" s="8">
        <v>5.5679341195068198E-2</v>
      </c>
      <c r="H14" s="38">
        <v>0.836231884057971</v>
      </c>
      <c r="I14" s="38">
        <v>5.0641754230887299E-2</v>
      </c>
      <c r="J14" s="9">
        <v>0.86376811594202896</v>
      </c>
      <c r="K14" s="9">
        <v>4.4054156966871399E-2</v>
      </c>
      <c r="L14" s="8">
        <v>0.84927536231884004</v>
      </c>
      <c r="M14" s="8">
        <v>5.7315130241406297E-2</v>
      </c>
      <c r="N14">
        <v>0.84782608695652095</v>
      </c>
      <c r="O14">
        <v>4.8610173423908401E-2</v>
      </c>
      <c r="P14" s="114">
        <v>0.79569999999999996</v>
      </c>
      <c r="Q14" s="114">
        <v>5.1200000000000002E-2</v>
      </c>
    </row>
    <row r="15" spans="1:17" x14ac:dyDescent="0.25">
      <c r="A15" s="64" t="s">
        <v>99</v>
      </c>
      <c r="B15" s="9">
        <v>0.95375375375375304</v>
      </c>
      <c r="C15" s="9">
        <v>3.1917415686844502E-2</v>
      </c>
      <c r="D15" s="7">
        <v>0.94279279279279204</v>
      </c>
      <c r="E15" s="7">
        <v>3.9152641363286299E-2</v>
      </c>
      <c r="F15" s="8">
        <v>0.92620120120120097</v>
      </c>
      <c r="G15" s="8">
        <v>3.8720183767763601E-2</v>
      </c>
      <c r="H15" s="38">
        <v>0.94264264264264197</v>
      </c>
      <c r="I15" s="38">
        <v>3.0652703581993099E-2</v>
      </c>
      <c r="J15" s="9">
        <v>0.95645645645645605</v>
      </c>
      <c r="K15" s="9">
        <v>4.0433347329859003E-2</v>
      </c>
      <c r="L15" s="8">
        <v>0.93190690690690603</v>
      </c>
      <c r="M15" s="8">
        <v>4.0625328419609003E-2</v>
      </c>
      <c r="N15">
        <v>0.92650150150150101</v>
      </c>
      <c r="O15">
        <v>4.8179776727171199E-2</v>
      </c>
      <c r="P15" s="114">
        <v>0.95350000000000001</v>
      </c>
      <c r="Q15" s="114">
        <v>3.4500000000000003E-2</v>
      </c>
    </row>
    <row r="16" spans="1:17" x14ac:dyDescent="0.25">
      <c r="A16" s="64" t="s">
        <v>100</v>
      </c>
      <c r="B16" s="9">
        <v>0.80695187165775395</v>
      </c>
      <c r="C16" s="9">
        <v>5.6680848322898499E-2</v>
      </c>
      <c r="D16" s="7">
        <v>0.78609625668449201</v>
      </c>
      <c r="E16" s="7">
        <v>5.4668810683925297E-2</v>
      </c>
      <c r="F16" s="8">
        <v>0.78885918003565003</v>
      </c>
      <c r="G16" s="8">
        <v>7.4541407296971701E-2</v>
      </c>
      <c r="H16" s="38">
        <v>0.80392156862745101</v>
      </c>
      <c r="I16" s="38">
        <v>4.6675435515002098E-2</v>
      </c>
      <c r="J16" s="9">
        <v>0.81871657754010696</v>
      </c>
      <c r="K16" s="9">
        <v>4.5610163169461003E-2</v>
      </c>
      <c r="L16" s="8">
        <v>0.76568627450980398</v>
      </c>
      <c r="M16" s="8">
        <v>9.3042707172308503E-2</v>
      </c>
      <c r="N16">
        <v>0.79491978609625602</v>
      </c>
      <c r="O16">
        <v>7.6143976312440603E-2</v>
      </c>
      <c r="P16" s="114">
        <v>0.80700000000000005</v>
      </c>
      <c r="Q16" s="114">
        <v>7.51E-2</v>
      </c>
    </row>
    <row r="17" spans="1:17" x14ac:dyDescent="0.25">
      <c r="A17" s="64" t="s">
        <v>101</v>
      </c>
      <c r="B17" s="9">
        <v>0.65196614353729399</v>
      </c>
      <c r="C17" s="9">
        <v>2.3915352747988301E-2</v>
      </c>
      <c r="D17" s="7">
        <v>0.66321636395697303</v>
      </c>
      <c r="E17" s="7">
        <v>3.3468477616755803E-2</v>
      </c>
      <c r="F17" s="8">
        <v>0.64724034561805599</v>
      </c>
      <c r="G17" s="8">
        <v>2.89961597714017E-2</v>
      </c>
      <c r="H17" s="38">
        <v>0.64536236995238905</v>
      </c>
      <c r="I17" s="38">
        <v>3.2344394221348299E-2</v>
      </c>
      <c r="J17" s="9">
        <v>0.66320754716981101</v>
      </c>
      <c r="K17" s="9">
        <v>3.3135673859244201E-2</v>
      </c>
      <c r="L17" s="8">
        <v>0.65853464997354905</v>
      </c>
      <c r="M17" s="8">
        <v>3.1185574444214499E-2</v>
      </c>
      <c r="N17">
        <v>0.65101393052371703</v>
      </c>
      <c r="O17">
        <v>2.9762052058914201E-2</v>
      </c>
      <c r="P17" s="114">
        <v>0.5554</v>
      </c>
      <c r="Q17" s="114">
        <v>3.2000000000000001E-2</v>
      </c>
    </row>
    <row r="18" spans="1:17" x14ac:dyDescent="0.25">
      <c r="A18" s="64" t="s">
        <v>102</v>
      </c>
      <c r="B18" s="9">
        <v>0.72499999999999898</v>
      </c>
      <c r="C18" s="9">
        <v>3.3837848631377197E-2</v>
      </c>
      <c r="D18" s="7">
        <v>0.72099999999999997</v>
      </c>
      <c r="E18" s="7">
        <v>3.1128764832546701E-2</v>
      </c>
      <c r="F18" s="8">
        <v>0.70099999999999996</v>
      </c>
      <c r="G18" s="8">
        <v>3.7536648758246902E-2</v>
      </c>
      <c r="H18" s="38">
        <v>0.69599999999999995</v>
      </c>
      <c r="I18" s="38">
        <v>2.1071307505705399E-2</v>
      </c>
      <c r="J18" s="9">
        <v>0.70899999999999896</v>
      </c>
      <c r="K18" s="9">
        <v>5.0685303589896702E-2</v>
      </c>
      <c r="L18" s="8">
        <v>0.69399999999999995</v>
      </c>
      <c r="M18" s="8">
        <v>5.3888774341229899E-2</v>
      </c>
      <c r="N18">
        <v>0.71799999999999997</v>
      </c>
      <c r="O18">
        <v>3.9698866482558402E-2</v>
      </c>
      <c r="P18" s="114">
        <v>0.70499999999999996</v>
      </c>
      <c r="Q18" s="114">
        <v>4.2500000000000003E-2</v>
      </c>
    </row>
    <row r="19" spans="1:17" x14ac:dyDescent="0.25">
      <c r="A19" s="64" t="s">
        <v>103</v>
      </c>
      <c r="B19" s="9">
        <v>0.66632442436790196</v>
      </c>
      <c r="C19" s="9">
        <v>0.13348567836413799</v>
      </c>
      <c r="D19" s="7">
        <v>0.65826369282890995</v>
      </c>
      <c r="E19" s="7">
        <v>8.9659933793723195E-2</v>
      </c>
      <c r="F19" s="8">
        <v>0.61557657318526804</v>
      </c>
      <c r="G19" s="8">
        <v>0.13118849805227201</v>
      </c>
      <c r="H19" s="38">
        <v>0.65646590124850901</v>
      </c>
      <c r="I19" s="38">
        <v>0.12915699214640999</v>
      </c>
      <c r="J19" s="9">
        <v>0.68227366836062397</v>
      </c>
      <c r="K19" s="9">
        <v>0.13912968410002599</v>
      </c>
      <c r="L19" s="8">
        <v>0.66462481962481901</v>
      </c>
      <c r="M19" s="8">
        <v>0.12259443773952</v>
      </c>
      <c r="N19">
        <v>0.67039682539682499</v>
      </c>
      <c r="O19">
        <v>0.114507789057475</v>
      </c>
      <c r="P19" s="114">
        <v>0.73609999999999998</v>
      </c>
      <c r="Q19" s="114">
        <v>0.1191</v>
      </c>
    </row>
    <row r="20" spans="1:17" x14ac:dyDescent="0.25">
      <c r="A20" s="64" t="s">
        <v>104</v>
      </c>
      <c r="B20" s="9">
        <v>0.71580645161290302</v>
      </c>
      <c r="C20" s="9">
        <v>5.5638382008730503E-2</v>
      </c>
      <c r="D20" s="7">
        <v>0.71580645161290302</v>
      </c>
      <c r="E20" s="7">
        <v>5.4258047468661898E-2</v>
      </c>
      <c r="F20" s="8">
        <v>0.71526881720430102</v>
      </c>
      <c r="G20" s="8">
        <v>5.3248718865492699E-2</v>
      </c>
      <c r="H20" s="38">
        <v>0.71903225806451598</v>
      </c>
      <c r="I20" s="38">
        <v>4.3276197023451299E-2</v>
      </c>
      <c r="J20" s="9">
        <v>0.70268817204301004</v>
      </c>
      <c r="K20" s="9">
        <v>4.4005302448030102E-2</v>
      </c>
      <c r="L20" s="8">
        <v>0.70247311827956904</v>
      </c>
      <c r="M20" s="8">
        <v>4.0573555859441203E-2</v>
      </c>
      <c r="N20">
        <v>0.728709677419354</v>
      </c>
      <c r="O20">
        <v>4.4347637082350101E-2</v>
      </c>
      <c r="P20" s="114">
        <v>0.66969999999999996</v>
      </c>
      <c r="Q20" s="114">
        <v>5.4600000000000003E-2</v>
      </c>
    </row>
    <row r="21" spans="1:17" x14ac:dyDescent="0.25">
      <c r="A21" s="64" t="s">
        <v>105</v>
      </c>
      <c r="B21" s="9">
        <v>0.71670329670329602</v>
      </c>
      <c r="C21" s="9">
        <v>0.11551306298981801</v>
      </c>
      <c r="D21" s="7">
        <v>0.59</v>
      </c>
      <c r="E21" s="7">
        <v>0.154181306835069</v>
      </c>
      <c r="F21" s="8">
        <v>0.40615384615384598</v>
      </c>
      <c r="G21" s="8">
        <v>0.11599753483757699</v>
      </c>
      <c r="H21" s="38">
        <v>0.61131868131868095</v>
      </c>
      <c r="I21" s="38">
        <v>0.15822348032412401</v>
      </c>
      <c r="J21" s="9">
        <v>0.73208791208791202</v>
      </c>
      <c r="K21" s="9">
        <v>0.10492612452241699</v>
      </c>
      <c r="L21" s="8">
        <v>0.63758241758241696</v>
      </c>
      <c r="M21" s="8">
        <v>0.126599702224408</v>
      </c>
      <c r="N21">
        <v>0.65241758241758196</v>
      </c>
      <c r="O21">
        <v>0.103566458620955</v>
      </c>
      <c r="P21" s="114">
        <v>0.35699999999999998</v>
      </c>
      <c r="Q21" s="114">
        <v>9.11E-2</v>
      </c>
    </row>
    <row r="22" spans="1:17" x14ac:dyDescent="0.25">
      <c r="A22" s="64" t="s">
        <v>106</v>
      </c>
      <c r="B22" s="9">
        <v>0.79629629629629595</v>
      </c>
      <c r="C22" s="9">
        <v>9.4062408142224399E-2</v>
      </c>
      <c r="D22" s="7">
        <v>0.83703703703703702</v>
      </c>
      <c r="E22" s="7">
        <v>8.1481481481481405E-2</v>
      </c>
      <c r="F22" s="8">
        <v>0.79259259259259196</v>
      </c>
      <c r="G22" s="8">
        <v>0.110119027757914</v>
      </c>
      <c r="H22" s="38">
        <v>0.781481481481481</v>
      </c>
      <c r="I22" s="38">
        <v>6.0745257284654498E-2</v>
      </c>
      <c r="J22" s="9">
        <v>0.81481481481481399</v>
      </c>
      <c r="K22" s="9">
        <v>7.2198476628214506E-2</v>
      </c>
      <c r="L22" s="8">
        <v>0.80740740740740702</v>
      </c>
      <c r="M22" s="8">
        <v>8.5746940020668294E-2</v>
      </c>
      <c r="N22">
        <v>0.79629629629629595</v>
      </c>
      <c r="O22">
        <v>8.6463833555027694E-2</v>
      </c>
      <c r="P22" s="114">
        <v>0.77039999999999997</v>
      </c>
      <c r="Q22" s="114">
        <v>8.8900000000000007E-2</v>
      </c>
    </row>
    <row r="23" spans="1:17" x14ac:dyDescent="0.25">
      <c r="A23" s="64" t="s">
        <v>107</v>
      </c>
      <c r="B23" s="9">
        <v>0.83291666666666597</v>
      </c>
      <c r="C23" s="9">
        <v>8.9548442817902196E-2</v>
      </c>
      <c r="D23" s="7">
        <v>0.800416666666666</v>
      </c>
      <c r="E23" s="7">
        <v>9.2523457986490004E-2</v>
      </c>
      <c r="F23" s="8">
        <v>0.8</v>
      </c>
      <c r="G23" s="8">
        <v>5.2572700985291598E-2</v>
      </c>
      <c r="H23" s="38">
        <v>0.80125000000000002</v>
      </c>
      <c r="I23" s="38">
        <v>7.9757662467139903E-2</v>
      </c>
      <c r="J23" s="9">
        <v>0.80583333333333296</v>
      </c>
      <c r="K23" s="9">
        <v>0.109293819079071</v>
      </c>
      <c r="L23" s="8">
        <v>0.819583333333333</v>
      </c>
      <c r="M23" s="8">
        <v>6.3493492667446694E-2</v>
      </c>
      <c r="N23">
        <v>0.800416666666666</v>
      </c>
      <c r="O23">
        <v>0.11368893354725</v>
      </c>
      <c r="P23" s="114">
        <v>0.8075</v>
      </c>
      <c r="Q23" s="114">
        <v>0.1109</v>
      </c>
    </row>
    <row r="24" spans="1:17" x14ac:dyDescent="0.25">
      <c r="A24" s="64" t="s">
        <v>108</v>
      </c>
      <c r="B24" s="9">
        <v>0.92373150105708202</v>
      </c>
      <c r="C24" s="9">
        <v>6.3400299121882303E-2</v>
      </c>
      <c r="D24" s="7">
        <v>0.93773784355179701</v>
      </c>
      <c r="E24" s="7">
        <v>3.3014835978907101E-2</v>
      </c>
      <c r="F24" s="8">
        <v>0.90068710359408</v>
      </c>
      <c r="G24" s="8">
        <v>6.5843361349499099E-2</v>
      </c>
      <c r="H24" s="38">
        <v>0.91035940803382598</v>
      </c>
      <c r="I24" s="38">
        <v>5.01324626834189E-2</v>
      </c>
      <c r="J24" s="9">
        <v>0.92610993657505203</v>
      </c>
      <c r="K24" s="9">
        <v>6.4137470581505193E-2</v>
      </c>
      <c r="L24" s="8">
        <v>0.93308668076109902</v>
      </c>
      <c r="M24" s="8">
        <v>4.5793880622128399E-2</v>
      </c>
      <c r="N24">
        <v>0.93298097251585599</v>
      </c>
      <c r="O24">
        <v>5.2407094772169302E-2</v>
      </c>
      <c r="P24" s="114">
        <v>0.92159999999999997</v>
      </c>
      <c r="Q24" s="114">
        <v>5.4100000000000002E-2</v>
      </c>
    </row>
    <row r="25" spans="1:17" x14ac:dyDescent="0.25">
      <c r="A25" s="64" t="s">
        <v>109</v>
      </c>
      <c r="B25" s="9">
        <v>0.94666666666666599</v>
      </c>
      <c r="C25" s="9">
        <v>3.9999999999999897E-2</v>
      </c>
      <c r="D25" s="7">
        <v>0.95333333333333303</v>
      </c>
      <c r="E25" s="7">
        <v>3.0550504633038902E-2</v>
      </c>
      <c r="F25" s="8">
        <v>0.94</v>
      </c>
      <c r="G25" s="8">
        <v>5.5377492419453798E-2</v>
      </c>
      <c r="H25" s="38">
        <v>0.96</v>
      </c>
      <c r="I25" s="38">
        <v>4.4221663871405303E-2</v>
      </c>
      <c r="J25" s="9">
        <v>0.95333333333333303</v>
      </c>
      <c r="K25" s="9">
        <v>3.0550504633038902E-2</v>
      </c>
      <c r="L25" s="8">
        <v>0.93333333333333302</v>
      </c>
      <c r="M25" s="8">
        <v>5.96284793999943E-2</v>
      </c>
      <c r="N25">
        <v>0.94666666666666599</v>
      </c>
      <c r="O25">
        <v>3.9999999999999897E-2</v>
      </c>
      <c r="P25" s="114">
        <v>0.93330000000000002</v>
      </c>
      <c r="Q25" s="114">
        <v>5.16E-2</v>
      </c>
    </row>
    <row r="26" spans="1:17" ht="15" customHeight="1" x14ac:dyDescent="0.25">
      <c r="A26" s="64" t="s">
        <v>110</v>
      </c>
      <c r="B26" s="9">
        <v>0.71799999999999997</v>
      </c>
      <c r="C26" s="9">
        <v>3.2802438933713401E-2</v>
      </c>
      <c r="D26" s="7">
        <v>0.72</v>
      </c>
      <c r="E26" s="7">
        <v>3.09838667696593E-2</v>
      </c>
      <c r="F26" s="8">
        <v>0.70399999999999996</v>
      </c>
      <c r="G26" s="8">
        <v>5.35163526410386E-2</v>
      </c>
      <c r="H26" s="38">
        <v>0.70399999999999996</v>
      </c>
      <c r="I26" s="38">
        <v>5.4258639865002102E-2</v>
      </c>
      <c r="J26" s="9">
        <v>0.72</v>
      </c>
      <c r="K26" s="9">
        <v>4.38178046004132E-2</v>
      </c>
      <c r="L26" s="8">
        <v>0.70799999999999996</v>
      </c>
      <c r="M26" s="8">
        <v>3.2496153618543799E-2</v>
      </c>
      <c r="N26">
        <v>0.71399999999999997</v>
      </c>
      <c r="O26" s="1">
        <v>5.3702886328390202E-2</v>
      </c>
      <c r="P26" s="114">
        <v>0.40200000000000002</v>
      </c>
      <c r="Q26" s="114">
        <v>9.4799999999999995E-2</v>
      </c>
    </row>
    <row r="27" spans="1:17" x14ac:dyDescent="0.25">
      <c r="A27" s="64" t="s">
        <v>111</v>
      </c>
      <c r="B27" s="9">
        <v>0.79775910364145597</v>
      </c>
      <c r="C27" s="9">
        <v>0.13340875394380899</v>
      </c>
      <c r="D27" s="7">
        <v>0.77885154061624595</v>
      </c>
      <c r="E27" s="7">
        <v>9.2883924973199597E-2</v>
      </c>
      <c r="F27" s="8">
        <v>0.77310924369747802</v>
      </c>
      <c r="G27" s="8">
        <v>9.7830670552471299E-2</v>
      </c>
      <c r="H27" s="38">
        <v>0.80075630252100805</v>
      </c>
      <c r="I27" s="38">
        <v>0.113065730555829</v>
      </c>
      <c r="J27" s="9">
        <v>0.76865546218487302</v>
      </c>
      <c r="K27" s="9">
        <v>0.10350588832032</v>
      </c>
      <c r="L27" s="8">
        <v>0.75341736694677797</v>
      </c>
      <c r="M27" s="8">
        <v>0.108890187920163</v>
      </c>
      <c r="N27">
        <v>0.77296918767506995</v>
      </c>
      <c r="O27" s="1">
        <v>0.113683137785849</v>
      </c>
      <c r="P27" s="114">
        <v>0.73870000000000002</v>
      </c>
      <c r="Q27" s="114">
        <v>8.77E-2</v>
      </c>
    </row>
    <row r="28" spans="1:17" x14ac:dyDescent="0.25">
      <c r="A28" s="64" t="s">
        <v>112</v>
      </c>
      <c r="B28" s="9">
        <v>0.80022551546391696</v>
      </c>
      <c r="C28" s="9">
        <v>4.5269112558011901E-2</v>
      </c>
      <c r="D28" s="7">
        <v>0.79814218213058397</v>
      </c>
      <c r="E28" s="7">
        <v>4.1893833802451E-2</v>
      </c>
      <c r="F28" s="8">
        <v>0.79190292096219905</v>
      </c>
      <c r="G28" s="8">
        <v>4.2586090246881703E-2</v>
      </c>
      <c r="H28" s="38">
        <v>0.787725515463917</v>
      </c>
      <c r="I28" s="38">
        <v>5.0623541345779899E-2</v>
      </c>
      <c r="J28" s="9">
        <v>0.82417310996563498</v>
      </c>
      <c r="K28" s="9">
        <v>5.7212057447727498E-2</v>
      </c>
      <c r="L28" s="8">
        <v>0.79812070446735395</v>
      </c>
      <c r="M28" s="8">
        <v>5.3581700317681398E-2</v>
      </c>
      <c r="N28">
        <v>0.80542310996563504</v>
      </c>
      <c r="O28">
        <v>5.7016591415735902E-2</v>
      </c>
      <c r="P28" s="114">
        <v>0.73680000000000001</v>
      </c>
      <c r="Q28" s="114">
        <v>5.5899999999999998E-2</v>
      </c>
    </row>
    <row r="29" spans="1:17" x14ac:dyDescent="0.25">
      <c r="A29" s="64" t="s">
        <v>113</v>
      </c>
      <c r="B29" s="9">
        <v>0.842202626015355</v>
      </c>
      <c r="C29" s="9">
        <v>4.1671329455548398E-2</v>
      </c>
      <c r="D29" s="7">
        <v>0.85736897741181695</v>
      </c>
      <c r="E29" s="7">
        <v>7.2082275948568697E-2</v>
      </c>
      <c r="F29" s="8">
        <v>0.88315066206742998</v>
      </c>
      <c r="G29" s="8">
        <v>6.8958525250523095E-2</v>
      </c>
      <c r="H29" s="38">
        <v>0.927740068988539</v>
      </c>
      <c r="I29" s="38">
        <v>2.7581444756156901E-2</v>
      </c>
      <c r="J29" s="9">
        <v>0.97034883720930198</v>
      </c>
      <c r="K29" s="9">
        <v>2.2810029279616999E-2</v>
      </c>
      <c r="L29" s="8">
        <v>0.97034883720930198</v>
      </c>
      <c r="M29" s="8">
        <v>3.0553568960644401E-2</v>
      </c>
      <c r="N29">
        <v>0.96761155001668997</v>
      </c>
      <c r="O29">
        <v>2.09564415260317E-2</v>
      </c>
      <c r="P29" s="114">
        <v>0.77910000000000001</v>
      </c>
      <c r="Q29" s="114">
        <v>5.4199999999999998E-2</v>
      </c>
    </row>
    <row r="30" spans="1:17" x14ac:dyDescent="0.25">
      <c r="A30" s="64" t="s">
        <v>114</v>
      </c>
      <c r="B30" s="9">
        <v>0.64166666666666605</v>
      </c>
      <c r="C30" s="9">
        <v>9.3334986757841298E-2</v>
      </c>
      <c r="D30" s="7">
        <v>0.57499999999999996</v>
      </c>
      <c r="E30" s="7">
        <v>7.9591937677191096E-2</v>
      </c>
      <c r="F30" s="8">
        <v>0.6</v>
      </c>
      <c r="G30" s="8">
        <v>4.9999999999999899E-2</v>
      </c>
      <c r="H30" s="38">
        <v>0.64722222222222203</v>
      </c>
      <c r="I30" s="38">
        <v>6.3403956725073998E-2</v>
      </c>
      <c r="J30" s="9">
        <v>0.72777777777777697</v>
      </c>
      <c r="K30" s="9">
        <v>5.6655772373253102E-2</v>
      </c>
      <c r="L30" s="8">
        <v>0.65</v>
      </c>
      <c r="M30" s="8">
        <v>5.8531409738070701E-2</v>
      </c>
      <c r="N30">
        <v>0.73333333333333295</v>
      </c>
      <c r="O30">
        <v>5.2996622300941397E-2</v>
      </c>
      <c r="P30" s="114">
        <v>0.81940000000000002</v>
      </c>
      <c r="Q30" s="114">
        <v>4.3400000000000001E-2</v>
      </c>
    </row>
    <row r="31" spans="1:17" x14ac:dyDescent="0.25">
      <c r="A31" s="64" t="s">
        <v>115</v>
      </c>
      <c r="B31" s="9">
        <v>0.96774891774891703</v>
      </c>
      <c r="C31" s="9">
        <v>2.9320017472683899E-2</v>
      </c>
      <c r="D31" s="7">
        <v>0.94913419913419905</v>
      </c>
      <c r="E31" s="7">
        <v>2.43398244337549E-2</v>
      </c>
      <c r="F31" s="8">
        <v>0.94956709956709895</v>
      </c>
      <c r="G31" s="8">
        <v>3.7715169194490597E-2</v>
      </c>
      <c r="H31" s="38">
        <v>0.95822510822510798</v>
      </c>
      <c r="I31" s="38">
        <v>3.1959224456884601E-2</v>
      </c>
      <c r="J31" s="9">
        <v>0.96774891774891703</v>
      </c>
      <c r="K31" s="9">
        <v>2.9320017472683899E-2</v>
      </c>
      <c r="L31" s="8">
        <v>0.95367965367965302</v>
      </c>
      <c r="M31" s="8">
        <v>4.1648531500625703E-2</v>
      </c>
      <c r="N31">
        <v>0.96753246753246702</v>
      </c>
      <c r="O31">
        <v>3.6322384352213001E-2</v>
      </c>
      <c r="P31" s="114">
        <v>0.97230000000000005</v>
      </c>
      <c r="Q31" s="114">
        <v>2.2599999999999999E-2</v>
      </c>
    </row>
    <row r="32" spans="1:17" x14ac:dyDescent="0.25">
      <c r="A32" s="64" t="s">
        <v>116</v>
      </c>
      <c r="B32" s="9">
        <v>0.72027402422139197</v>
      </c>
      <c r="C32" s="9">
        <v>7.1185652750837894E-2</v>
      </c>
      <c r="D32" s="7">
        <v>0.70320249925513001</v>
      </c>
      <c r="E32" s="7">
        <v>4.5964141255188697E-2</v>
      </c>
      <c r="F32" s="8">
        <v>0.648554077501446</v>
      </c>
      <c r="G32" s="8">
        <v>8.2486391135515397E-2</v>
      </c>
      <c r="H32" s="38">
        <v>0.63446903973219704</v>
      </c>
      <c r="I32" s="38">
        <v>6.9812155210347407E-2</v>
      </c>
      <c r="J32" s="9">
        <v>0.70865099812468202</v>
      </c>
      <c r="K32" s="9">
        <v>4.9946093569532397E-2</v>
      </c>
      <c r="L32" s="8">
        <v>0.68648763517184497</v>
      </c>
      <c r="M32" s="8">
        <v>6.0465176919826599E-2</v>
      </c>
      <c r="N32">
        <v>0.70192044797307895</v>
      </c>
      <c r="O32">
        <v>4.9527326903830798E-2</v>
      </c>
      <c r="P32" s="114">
        <v>0.70330000000000004</v>
      </c>
      <c r="Q32" s="114">
        <v>3.5299999999999998E-2</v>
      </c>
    </row>
    <row r="33" spans="1:17" x14ac:dyDescent="0.25">
      <c r="A33" s="64" t="s">
        <v>117</v>
      </c>
      <c r="B33" s="9">
        <v>0.68607770582793703</v>
      </c>
      <c r="C33" s="9">
        <v>5.55253775367879E-2</v>
      </c>
      <c r="D33" s="7">
        <v>0.70578168362627103</v>
      </c>
      <c r="E33" s="7">
        <v>3.7682499939566301E-2</v>
      </c>
      <c r="F33" s="8">
        <v>0.69033302497687299</v>
      </c>
      <c r="G33" s="8">
        <v>5.21632712000136E-2</v>
      </c>
      <c r="H33" s="38">
        <v>0.67067530064754799</v>
      </c>
      <c r="I33" s="38">
        <v>4.98748820709084E-2</v>
      </c>
      <c r="J33" s="9">
        <v>0.70777058279370897</v>
      </c>
      <c r="K33" s="9">
        <v>4.5829135897814198E-2</v>
      </c>
      <c r="L33" s="8">
        <v>0.66873265494912104</v>
      </c>
      <c r="M33" s="8">
        <v>5.8014758362816998E-2</v>
      </c>
      <c r="N33">
        <v>0.68839037927844504</v>
      </c>
      <c r="O33">
        <v>4.6081572348003197E-2</v>
      </c>
      <c r="P33" s="114">
        <v>0.64490000000000003</v>
      </c>
      <c r="Q33" s="114">
        <v>3.9899999999999998E-2</v>
      </c>
    </row>
    <row r="34" spans="1:17" x14ac:dyDescent="0.25">
      <c r="A34" s="64" t="s">
        <v>118</v>
      </c>
      <c r="B34" s="9">
        <v>0.81309523809523798</v>
      </c>
      <c r="C34" s="9">
        <v>0.10019963066995</v>
      </c>
      <c r="D34" s="7">
        <v>0.71976190476190405</v>
      </c>
      <c r="E34" s="7">
        <v>0.13383430544965899</v>
      </c>
      <c r="F34" s="8">
        <v>0.80190476190476101</v>
      </c>
      <c r="G34" s="8">
        <v>8.6927916028362306E-2</v>
      </c>
      <c r="H34" s="38">
        <v>0.81738095238095199</v>
      </c>
      <c r="I34" s="38">
        <v>9.74740502707796E-2</v>
      </c>
      <c r="J34" s="9">
        <v>0.84166666666666601</v>
      </c>
      <c r="K34" s="9">
        <v>0.10233803087004401</v>
      </c>
      <c r="L34" s="8">
        <v>0.78880952380952296</v>
      </c>
      <c r="M34" s="8">
        <v>6.7813687004355597E-2</v>
      </c>
      <c r="N34">
        <v>0.76499999999999901</v>
      </c>
      <c r="O34">
        <v>7.0662960370012504E-2</v>
      </c>
      <c r="P34" s="114">
        <v>0.85550000000000004</v>
      </c>
      <c r="Q34" s="114">
        <v>7.51E-2</v>
      </c>
    </row>
    <row r="35" spans="1:17" x14ac:dyDescent="0.25">
      <c r="A35" s="64" t="s">
        <v>119</v>
      </c>
      <c r="B35" s="9">
        <v>0.80555555555555503</v>
      </c>
      <c r="C35" s="9">
        <v>6.8076414856794401E-2</v>
      </c>
      <c r="D35" s="7">
        <v>0.78319088319088304</v>
      </c>
      <c r="E35" s="7">
        <v>6.7410080552343002E-2</v>
      </c>
      <c r="F35" s="8">
        <v>0.73831908831908799</v>
      </c>
      <c r="G35" s="8">
        <v>9.7092182111520806E-2</v>
      </c>
      <c r="H35" s="38">
        <v>0.77920227920227902</v>
      </c>
      <c r="I35" s="38">
        <v>8.2222241965829307E-2</v>
      </c>
      <c r="J35" s="9">
        <v>0.78276353276353206</v>
      </c>
      <c r="K35" s="9">
        <v>4.0387818501531302E-2</v>
      </c>
      <c r="L35" s="8">
        <v>0.77905982905982896</v>
      </c>
      <c r="M35" s="8">
        <v>7.1300387529156795E-2</v>
      </c>
      <c r="N35">
        <v>0.76452991452991403</v>
      </c>
      <c r="O35">
        <v>6.3232621812853995E-2</v>
      </c>
      <c r="P35" s="114">
        <v>0.69699999999999995</v>
      </c>
      <c r="Q35" s="114">
        <v>6.5500000000000003E-2</v>
      </c>
    </row>
    <row r="36" spans="1:17" x14ac:dyDescent="0.25">
      <c r="A36" s="64" t="s">
        <v>120</v>
      </c>
      <c r="B36" s="9">
        <v>0.56374999999999997</v>
      </c>
      <c r="C36" s="9">
        <v>0.103246771539517</v>
      </c>
      <c r="D36" s="7">
        <v>0.51833333333333298</v>
      </c>
      <c r="E36" s="7">
        <v>0.12570909982088699</v>
      </c>
      <c r="F36" s="8">
        <v>0.57791666666666597</v>
      </c>
      <c r="G36" s="8">
        <v>0.134164725658837</v>
      </c>
      <c r="H36" s="38">
        <v>0.55791666666666595</v>
      </c>
      <c r="I36" s="38">
        <v>0.14081175870249199</v>
      </c>
      <c r="J36" s="9">
        <v>0.54458333333333298</v>
      </c>
      <c r="K36" s="9">
        <v>0.139344322732495</v>
      </c>
      <c r="L36" s="8">
        <v>0.55791666666666595</v>
      </c>
      <c r="M36" s="8">
        <v>0.127563301279534</v>
      </c>
      <c r="N36">
        <v>0.58333333333333304</v>
      </c>
      <c r="O36">
        <v>0.112792828771257</v>
      </c>
      <c r="P36" s="114">
        <v>0.40500000000000003</v>
      </c>
      <c r="Q36" s="114">
        <v>8.43E-2</v>
      </c>
    </row>
    <row r="37" spans="1:17" x14ac:dyDescent="0.25">
      <c r="A37" s="64" t="s">
        <v>121</v>
      </c>
      <c r="B37" s="9">
        <v>0.74111842105263104</v>
      </c>
      <c r="C37" s="9">
        <v>4.2310071603885099E-2</v>
      </c>
      <c r="D37" s="7">
        <v>0.72437499999999999</v>
      </c>
      <c r="E37" s="7">
        <v>4.7546622291797701E-2</v>
      </c>
      <c r="F37" s="8">
        <v>0.76198464912280695</v>
      </c>
      <c r="G37" s="8">
        <v>3.9320091351755897E-2</v>
      </c>
      <c r="H37" s="38">
        <v>0.77868421052631498</v>
      </c>
      <c r="I37" s="38">
        <v>3.0983093787521399E-2</v>
      </c>
      <c r="J37" s="9">
        <v>0.74516447368421002</v>
      </c>
      <c r="K37" s="9">
        <v>5.5356442996293602E-2</v>
      </c>
      <c r="L37" s="8">
        <v>0.75360745614035096</v>
      </c>
      <c r="M37" s="8">
        <v>4.20103682684572E-2</v>
      </c>
      <c r="N37">
        <v>0.786995614035087</v>
      </c>
      <c r="O37">
        <v>4.8753339177414097E-2</v>
      </c>
      <c r="P37" s="114">
        <v>0.73070000000000002</v>
      </c>
      <c r="Q37" s="114">
        <v>2.5600000000000001E-2</v>
      </c>
    </row>
    <row r="38" spans="1:17" x14ac:dyDescent="0.25">
      <c r="A38" s="64" t="s">
        <v>122</v>
      </c>
      <c r="B38" s="9">
        <v>0.63959383753501398</v>
      </c>
      <c r="C38" s="9">
        <v>5.4939678991811E-2</v>
      </c>
      <c r="D38" s="7">
        <v>0.64081232492997198</v>
      </c>
      <c r="E38" s="7">
        <v>6.8017849319368898E-2</v>
      </c>
      <c r="F38" s="8">
        <v>0.70214285714285696</v>
      </c>
      <c r="G38" s="8">
        <v>3.2788670322318601E-2</v>
      </c>
      <c r="H38" s="38">
        <v>0.68910364145658198</v>
      </c>
      <c r="I38" s="38">
        <v>4.3037864327257598E-2</v>
      </c>
      <c r="J38" s="9">
        <v>0.66684873949579804</v>
      </c>
      <c r="K38" s="9">
        <v>5.97828947087767E-2</v>
      </c>
      <c r="L38" s="8">
        <v>0.68079831932773105</v>
      </c>
      <c r="M38" s="8">
        <v>2.9502158677509101E-2</v>
      </c>
      <c r="N38">
        <v>0.66911764705882304</v>
      </c>
      <c r="O38">
        <v>5.1374421872028397E-2</v>
      </c>
      <c r="P38" s="114">
        <v>0.70099999999999996</v>
      </c>
      <c r="Q38" s="114">
        <v>5.6000000000000001E-2</v>
      </c>
    </row>
    <row r="39" spans="1:17" x14ac:dyDescent="0.25">
      <c r="A39" s="64" t="s">
        <v>123</v>
      </c>
      <c r="B39" s="9">
        <v>0.64242424242424201</v>
      </c>
      <c r="C39" s="9">
        <v>3.6754354340727699E-2</v>
      </c>
      <c r="D39" s="7">
        <v>0.30505050505050502</v>
      </c>
      <c r="E39" s="7">
        <v>6.0572381214403802E-2</v>
      </c>
      <c r="F39" s="8">
        <v>0.62525252525252495</v>
      </c>
      <c r="G39" s="8">
        <v>4.5723112314166703E-2</v>
      </c>
      <c r="H39" s="38">
        <v>0.63636363636363602</v>
      </c>
      <c r="I39" s="38">
        <v>6.9249036367687297E-2</v>
      </c>
      <c r="J39" s="9">
        <v>0.884848484848484</v>
      </c>
      <c r="K39" s="9">
        <v>2.6028482276212302E-2</v>
      </c>
      <c r="L39" s="8">
        <v>0.864646464646464</v>
      </c>
      <c r="M39" s="8">
        <v>4.7420988259820197E-2</v>
      </c>
      <c r="N39">
        <v>0.82020202020202004</v>
      </c>
      <c r="O39">
        <v>4.08560574063771E-2</v>
      </c>
      <c r="P39" s="114">
        <v>0.99390000000000001</v>
      </c>
      <c r="Q39" s="114">
        <v>8.0999999999999996E-3</v>
      </c>
    </row>
    <row r="40" spans="1:17" x14ac:dyDescent="0.25">
      <c r="A40" s="64" t="s">
        <v>124</v>
      </c>
      <c r="B40" s="9">
        <v>0.92712418300653598</v>
      </c>
      <c r="C40" s="9">
        <v>0.10834750348478001</v>
      </c>
      <c r="D40" s="7">
        <v>0.94411764705882295</v>
      </c>
      <c r="E40" s="7">
        <v>4.3044314614511997E-2</v>
      </c>
      <c r="F40" s="8">
        <v>0.97189542483660096</v>
      </c>
      <c r="G40" s="8">
        <v>2.81197709337241E-2</v>
      </c>
      <c r="H40" s="38">
        <v>0.97745098039215605</v>
      </c>
      <c r="I40" s="38">
        <v>2.7631293887487501E-2</v>
      </c>
      <c r="J40" s="9">
        <v>0.93267973856209097</v>
      </c>
      <c r="K40" s="9">
        <v>4.1419554294783903E-2</v>
      </c>
      <c r="L40" s="8">
        <v>0.95555555555555505</v>
      </c>
      <c r="M40" s="8">
        <v>3.3333333333333298E-2</v>
      </c>
      <c r="N40">
        <v>0.95522875816993402</v>
      </c>
      <c r="O40">
        <v>3.3456455939284098E-2</v>
      </c>
      <c r="P40" s="114">
        <v>0.95520000000000005</v>
      </c>
      <c r="Q40" s="114">
        <v>4.8500000000000001E-2</v>
      </c>
    </row>
    <row r="41" spans="1:17" x14ac:dyDescent="0.25">
      <c r="A41" s="64" t="s">
        <v>125</v>
      </c>
      <c r="B41" s="9">
        <v>0.96424430641821901</v>
      </c>
      <c r="C41" s="9">
        <v>1.71855246613579E-2</v>
      </c>
      <c r="D41" s="7">
        <v>0.96997929606625199</v>
      </c>
      <c r="E41" s="7">
        <v>2.06369516901144E-2</v>
      </c>
      <c r="F41" s="8">
        <v>0.94136645962732901</v>
      </c>
      <c r="G41" s="8">
        <v>2.5874914630377999E-2</v>
      </c>
      <c r="H41" s="38">
        <v>0.93132505175983404</v>
      </c>
      <c r="I41" s="38">
        <v>2.8440310356370398E-2</v>
      </c>
      <c r="J41" s="9">
        <v>0.95703933747411996</v>
      </c>
      <c r="K41" s="9">
        <v>2.6455423027403301E-2</v>
      </c>
      <c r="L41" s="8">
        <v>0.95567287784679</v>
      </c>
      <c r="M41" s="8">
        <v>1.9606843884124502E-2</v>
      </c>
      <c r="N41">
        <v>0.95855072463768098</v>
      </c>
      <c r="O41">
        <v>1.6190899794832299E-2</v>
      </c>
      <c r="P41" s="114">
        <v>0.95569999999999999</v>
      </c>
      <c r="Q41" s="114">
        <v>2.5899999999999999E-2</v>
      </c>
    </row>
    <row r="42" spans="1:17" x14ac:dyDescent="0.25">
      <c r="A42" s="64" t="s">
        <v>126</v>
      </c>
      <c r="B42" s="9">
        <v>0.57145837112279996</v>
      </c>
      <c r="C42" s="9">
        <v>1.8614954067752199E-2</v>
      </c>
      <c r="D42" s="7">
        <v>0.56205332849628098</v>
      </c>
      <c r="E42" s="7">
        <v>3.1186130076356199E-2</v>
      </c>
      <c r="F42" s="8">
        <v>0.56540903319426805</v>
      </c>
      <c r="G42" s="8">
        <v>3.4382685933603198E-2</v>
      </c>
      <c r="H42" s="38">
        <v>0.56471521857427898</v>
      </c>
      <c r="I42" s="38">
        <v>2.5318162530957301E-2</v>
      </c>
      <c r="J42" s="9">
        <v>0.56607563939778704</v>
      </c>
      <c r="K42" s="9">
        <v>2.2419979609231901E-2</v>
      </c>
      <c r="L42" s="8">
        <v>0.57149011427534901</v>
      </c>
      <c r="M42" s="8">
        <v>2.9562808440207099E-2</v>
      </c>
      <c r="N42">
        <v>0.58425086159985395</v>
      </c>
      <c r="O42">
        <v>1.8786010491636598E-2</v>
      </c>
      <c r="P42" s="114">
        <v>0.50470000000000004</v>
      </c>
      <c r="Q42" s="114">
        <v>3.9100000000000003E-2</v>
      </c>
    </row>
    <row r="43" spans="1:17" x14ac:dyDescent="0.25">
      <c r="A43" s="64" t="s">
        <v>127</v>
      </c>
      <c r="B43" s="9">
        <v>0.95833333333333304</v>
      </c>
      <c r="C43" s="9">
        <v>6.8819409406875198E-2</v>
      </c>
      <c r="D43" s="7">
        <v>0.94916666666666605</v>
      </c>
      <c r="E43" s="7">
        <v>6.8358735116052699E-2</v>
      </c>
      <c r="F43" s="8">
        <v>0.88555555555555499</v>
      </c>
      <c r="G43" s="8">
        <v>8.0697193489222593E-2</v>
      </c>
      <c r="H43" s="38">
        <v>0.91166666666666596</v>
      </c>
      <c r="I43" s="38">
        <v>0.102211654043079</v>
      </c>
      <c r="J43" s="9">
        <v>0.94333333333333302</v>
      </c>
      <c r="K43" s="9">
        <v>8.6986589004665896E-2</v>
      </c>
      <c r="L43" s="8">
        <v>0.92083333333333295</v>
      </c>
      <c r="M43" s="8">
        <v>8.4100634163284796E-2</v>
      </c>
      <c r="N43">
        <v>0.92388888888888898</v>
      </c>
      <c r="O43">
        <v>6.4204534280860703E-2</v>
      </c>
      <c r="P43" s="114">
        <v>0.92810000000000004</v>
      </c>
      <c r="Q43" s="114">
        <v>6.5699999999999995E-2</v>
      </c>
    </row>
    <row r="44" spans="1:17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"/>
      <c r="O44" s="1"/>
      <c r="P44" s="115"/>
      <c r="Q44" s="115"/>
    </row>
    <row r="45" spans="1:17" x14ac:dyDescent="0.25">
      <c r="A45" s="6" t="s">
        <v>0</v>
      </c>
      <c r="B45" s="9">
        <f t="shared" ref="B45:Q45" si="0">SUM(B4:B43)/COUNT(B4:B43)</f>
        <v>0.76148089999982171</v>
      </c>
      <c r="C45" s="9">
        <f t="shared" si="0"/>
        <v>6.3446065626315135E-2</v>
      </c>
      <c r="D45" s="7">
        <f t="shared" si="0"/>
        <v>0.74138841862860594</v>
      </c>
      <c r="E45" s="7">
        <f t="shared" si="0"/>
        <v>6.0560310213800483E-2</v>
      </c>
      <c r="F45" s="8">
        <f t="shared" si="0"/>
        <v>0.74150123275252655</v>
      </c>
      <c r="G45" s="8">
        <f t="shared" si="0"/>
        <v>6.0702865545928984E-2</v>
      </c>
      <c r="H45" s="7">
        <f t="shared" si="0"/>
        <v>0.75493607222490056</v>
      </c>
      <c r="I45" s="7">
        <f t="shared" si="0"/>
        <v>6.1500658608239958E-2</v>
      </c>
      <c r="J45" s="9">
        <f t="shared" si="0"/>
        <v>0.77667823080647991</v>
      </c>
      <c r="K45" s="9">
        <f t="shared" si="0"/>
        <v>5.9445260889201303E-2</v>
      </c>
      <c r="L45" s="8">
        <f t="shared" si="0"/>
        <v>0.76418855541933595</v>
      </c>
      <c r="M45" s="8">
        <f t="shared" si="0"/>
        <v>6.0415081505692692E-2</v>
      </c>
      <c r="N45" s="7">
        <f t="shared" si="0"/>
        <v>0.76693875955285418</v>
      </c>
      <c r="O45" s="7">
        <f t="shared" si="0"/>
        <v>5.7110763019486678E-2</v>
      </c>
      <c r="P45" s="114">
        <f t="shared" si="0"/>
        <v>0.73480500000000004</v>
      </c>
      <c r="Q45" s="114">
        <f t="shared" si="0"/>
        <v>5.8192500000000015E-2</v>
      </c>
    </row>
    <row r="46" spans="1:17" x14ac:dyDescent="0.25">
      <c r="A46" s="6" t="s">
        <v>72</v>
      </c>
      <c r="B46" s="9">
        <f t="shared" ref="B46:I46" si="1">MAX(B4:B43)</f>
        <v>0.96774891774891703</v>
      </c>
      <c r="C46" s="9">
        <f t="shared" si="1"/>
        <v>0.13348567836413799</v>
      </c>
      <c r="D46" s="7">
        <f t="shared" si="1"/>
        <v>0.96997929606625199</v>
      </c>
      <c r="E46" s="7">
        <f t="shared" si="1"/>
        <v>0.154181306835069</v>
      </c>
      <c r="F46" s="8">
        <f t="shared" si="1"/>
        <v>0.97189542483660096</v>
      </c>
      <c r="G46" s="8">
        <f t="shared" si="1"/>
        <v>0.134164725658837</v>
      </c>
      <c r="H46" s="7">
        <f t="shared" si="1"/>
        <v>0.97745098039215605</v>
      </c>
      <c r="I46" s="7">
        <f t="shared" si="1"/>
        <v>0.15822348032412401</v>
      </c>
      <c r="J46" s="9">
        <f t="shared" ref="J46:O46" si="2">MAX(J4:J43)</f>
        <v>0.97034883720930198</v>
      </c>
      <c r="K46" s="9">
        <f t="shared" si="2"/>
        <v>0.139344322732495</v>
      </c>
      <c r="L46" s="8">
        <f t="shared" si="2"/>
        <v>0.97034883720930198</v>
      </c>
      <c r="M46" s="8">
        <f t="shared" si="2"/>
        <v>0.127563301279534</v>
      </c>
      <c r="N46" s="7">
        <f t="shared" si="2"/>
        <v>0.96761155001668997</v>
      </c>
      <c r="O46" s="7">
        <f t="shared" si="2"/>
        <v>0.13244053710163101</v>
      </c>
      <c r="P46" s="114">
        <f>MAX(P4:P43)</f>
        <v>0.99390000000000001</v>
      </c>
      <c r="Q46" s="114">
        <f>MAX(Q4:Q43)</f>
        <v>0.1191</v>
      </c>
    </row>
    <row r="47" spans="1:17" x14ac:dyDescent="0.25">
      <c r="A47" s="6" t="s">
        <v>73</v>
      </c>
      <c r="B47" s="9">
        <f t="shared" ref="B47:I47" si="3">MIN(B4:B43)</f>
        <v>0.471166574738003</v>
      </c>
      <c r="C47" s="9">
        <f t="shared" si="3"/>
        <v>1.71855246613579E-2</v>
      </c>
      <c r="D47" s="7">
        <f t="shared" si="3"/>
        <v>0.30505050505050502</v>
      </c>
      <c r="E47" s="7">
        <f t="shared" si="3"/>
        <v>1.9623302190752898E-2</v>
      </c>
      <c r="F47" s="8">
        <f t="shared" si="3"/>
        <v>0.40615384615384598</v>
      </c>
      <c r="G47" s="8">
        <f t="shared" si="3"/>
        <v>1.6524444575425699E-2</v>
      </c>
      <c r="H47" s="7">
        <f t="shared" si="3"/>
        <v>0.47660875160875099</v>
      </c>
      <c r="I47" s="7">
        <f t="shared" si="3"/>
        <v>1.8200647769449602E-2</v>
      </c>
      <c r="J47" s="9">
        <f t="shared" ref="J47:O47" si="4">MIN(J4:J43)</f>
        <v>0.498956609670895</v>
      </c>
      <c r="K47" s="9">
        <f t="shared" si="4"/>
        <v>2.0979311815980201E-2</v>
      </c>
      <c r="L47" s="8">
        <f t="shared" si="4"/>
        <v>0.48741956241956202</v>
      </c>
      <c r="M47" s="8">
        <f t="shared" si="4"/>
        <v>1.9606843884124502E-2</v>
      </c>
      <c r="N47" s="7">
        <f t="shared" si="4"/>
        <v>0.49758227615370398</v>
      </c>
      <c r="O47" s="7">
        <f t="shared" si="4"/>
        <v>1.3547491299918E-2</v>
      </c>
      <c r="P47" s="114">
        <f>MIN(P4:P43)</f>
        <v>0.35699999999999998</v>
      </c>
      <c r="Q47" s="114">
        <f>MIN(Q4:Q43)</f>
        <v>8.0999999999999996E-3</v>
      </c>
    </row>
    <row r="49" spans="1:17" x14ac:dyDescent="0.25">
      <c r="A49" s="3"/>
      <c r="B49" s="24" t="s">
        <v>51</v>
      </c>
      <c r="C49" s="24"/>
      <c r="D49" s="12" t="s">
        <v>50</v>
      </c>
      <c r="E49" s="12"/>
      <c r="F49" s="25" t="s">
        <v>49</v>
      </c>
      <c r="G49" s="25"/>
      <c r="H49" s="12" t="s">
        <v>48</v>
      </c>
      <c r="I49" s="12"/>
      <c r="J49" s="24" t="s">
        <v>47</v>
      </c>
      <c r="K49" s="24"/>
      <c r="L49" s="25" t="s">
        <v>46</v>
      </c>
      <c r="M49" s="25"/>
      <c r="N49" s="12"/>
      <c r="O49" s="12"/>
      <c r="P49" s="111" t="s">
        <v>152</v>
      </c>
      <c r="Q49" s="112"/>
    </row>
    <row r="50" spans="1:17" x14ac:dyDescent="0.25">
      <c r="A50" s="3" t="s">
        <v>70</v>
      </c>
      <c r="B50" s="5" t="s">
        <v>43</v>
      </c>
      <c r="C50" s="5" t="s">
        <v>41</v>
      </c>
      <c r="D50" s="3" t="s">
        <v>43</v>
      </c>
      <c r="E50" s="3" t="s">
        <v>41</v>
      </c>
      <c r="F50" s="4" t="s">
        <v>43</v>
      </c>
      <c r="G50" s="4" t="s">
        <v>41</v>
      </c>
      <c r="H50" s="3" t="s">
        <v>43</v>
      </c>
      <c r="I50" s="3" t="s">
        <v>41</v>
      </c>
      <c r="J50" s="5" t="s">
        <v>43</v>
      </c>
      <c r="K50" s="5" t="s">
        <v>41</v>
      </c>
      <c r="L50" s="4" t="s">
        <v>43</v>
      </c>
      <c r="M50" s="4" t="s">
        <v>41</v>
      </c>
      <c r="N50" s="3"/>
      <c r="O50" s="3"/>
      <c r="P50" s="113" t="s">
        <v>43</v>
      </c>
      <c r="Q50" s="113" t="s">
        <v>41</v>
      </c>
    </row>
    <row r="51" spans="1:17" x14ac:dyDescent="0.25">
      <c r="A51" s="10" t="s">
        <v>58</v>
      </c>
      <c r="B51" s="13">
        <v>0.27120408936008999</v>
      </c>
      <c r="C51" s="13">
        <v>1.3785231307641E-2</v>
      </c>
      <c r="D51" s="13">
        <v>0.25611109198765297</v>
      </c>
      <c r="E51" s="13">
        <v>8.1702801971269504E-3</v>
      </c>
      <c r="F51" s="8">
        <v>0.25682707399999999</v>
      </c>
      <c r="G51" s="8">
        <v>1.8229022000000001E-2</v>
      </c>
      <c r="H51" s="38">
        <v>0.26689041111608303</v>
      </c>
      <c r="I51" s="38">
        <v>1.7256321964827001E-2</v>
      </c>
      <c r="J51" s="13">
        <v>0.259711082808394</v>
      </c>
      <c r="K51" s="13">
        <v>1.37986136398225E-2</v>
      </c>
      <c r="L51" s="8">
        <v>0.264971945888265</v>
      </c>
      <c r="M51" s="8">
        <v>1.0841032410416699E-2</v>
      </c>
      <c r="N51" s="7"/>
      <c r="O51" s="7"/>
      <c r="P51" s="115">
        <v>0.19908781109083967</v>
      </c>
      <c r="Q51" s="115">
        <v>1.6029637928841371E-2</v>
      </c>
    </row>
    <row r="52" spans="1:17" x14ac:dyDescent="0.25">
      <c r="A52" s="10" t="s">
        <v>60</v>
      </c>
      <c r="B52" s="13">
        <v>0.894528301886792</v>
      </c>
      <c r="C52" s="13">
        <v>7.47369898880692E-3</v>
      </c>
      <c r="D52" s="13">
        <v>0.89207547169811297</v>
      </c>
      <c r="E52" s="13">
        <v>9.7238480956416008E-3</v>
      </c>
      <c r="F52" s="8">
        <v>0.89396226400000001</v>
      </c>
      <c r="G52" s="8">
        <v>1.3389580999999999E-2</v>
      </c>
      <c r="H52" s="38">
        <v>0.88999999999999901</v>
      </c>
      <c r="I52" s="38">
        <v>9.9141921927695404E-3</v>
      </c>
      <c r="J52" s="13">
        <v>0.89867924528301801</v>
      </c>
      <c r="K52" s="13">
        <v>9.2837091321830503E-3</v>
      </c>
      <c r="L52" s="8">
        <v>0.898867924528301</v>
      </c>
      <c r="M52" s="8">
        <v>1.0713260050247799E-2</v>
      </c>
      <c r="N52" s="7"/>
      <c r="O52" s="7"/>
      <c r="P52" s="115">
        <v>0.87509433962264094</v>
      </c>
      <c r="Q52" s="115">
        <v>1.028835474046161E-2</v>
      </c>
    </row>
    <row r="53" spans="1:17" x14ac:dyDescent="0.25">
      <c r="A53" s="10" t="s">
        <v>57</v>
      </c>
      <c r="B53" s="13">
        <v>0.90736775078369902</v>
      </c>
      <c r="C53" s="13">
        <v>1.78066077057774E-2</v>
      </c>
      <c r="D53" s="13">
        <v>0.84511755485893403</v>
      </c>
      <c r="E53" s="13">
        <v>2.25140510477989E-2</v>
      </c>
      <c r="F53" s="8">
        <v>0.912371669</v>
      </c>
      <c r="G53" s="8">
        <v>3.0447864000000002E-2</v>
      </c>
      <c r="H53" s="38">
        <v>0.93617554858934104</v>
      </c>
      <c r="I53" s="38">
        <v>9.8774074563811702E-3</v>
      </c>
      <c r="J53" s="13">
        <v>0.93397923197492105</v>
      </c>
      <c r="K53" s="13">
        <v>2.25311576590028E-2</v>
      </c>
      <c r="L53" s="8">
        <v>0.949304467084639</v>
      </c>
      <c r="M53" s="8">
        <v>1.37227934780455E-2</v>
      </c>
      <c r="N53" s="7"/>
      <c r="O53" s="7"/>
      <c r="P53" s="115">
        <v>0.8469837382445139</v>
      </c>
      <c r="Q53" s="115">
        <v>2.3624837402563031E-2</v>
      </c>
    </row>
    <row r="54" spans="1:17" x14ac:dyDescent="0.25">
      <c r="A54" s="10" t="s">
        <v>67</v>
      </c>
      <c r="B54" s="13">
        <v>0.84258675078864298</v>
      </c>
      <c r="C54" s="13">
        <v>6.5591882960045096E-3</v>
      </c>
      <c r="D54" s="13">
        <v>0.83470031545741297</v>
      </c>
      <c r="E54" s="13">
        <v>7.2211502474823896E-3</v>
      </c>
      <c r="F54" s="8">
        <v>0.84973711900000004</v>
      </c>
      <c r="G54" s="8">
        <v>7.7798620000000002E-3</v>
      </c>
      <c r="H54" s="38">
        <v>0.84200841219768596</v>
      </c>
      <c r="I54" s="38">
        <v>8.4392637658103706E-3</v>
      </c>
      <c r="J54" s="13">
        <v>0.832176656151419</v>
      </c>
      <c r="K54" s="13">
        <v>5.7776474733191004E-3</v>
      </c>
      <c r="L54" s="8">
        <v>0.83874868559411098</v>
      </c>
      <c r="M54" s="8">
        <v>7.2853666139699597E-3</v>
      </c>
      <c r="N54" s="7"/>
      <c r="O54" s="7"/>
      <c r="P54" s="115">
        <v>0.80594111461619289</v>
      </c>
      <c r="Q54" s="115">
        <v>8.9652374430109275E-3</v>
      </c>
    </row>
    <row r="55" spans="1:17" x14ac:dyDescent="0.25">
      <c r="A55" s="10" t="s">
        <v>68</v>
      </c>
      <c r="B55" s="13">
        <v>0.77183641975308603</v>
      </c>
      <c r="C55" s="13">
        <v>2.31893922690714E-2</v>
      </c>
      <c r="D55" s="13">
        <v>0.63981481481481395</v>
      </c>
      <c r="E55" s="13">
        <v>1.6062731865295301E-2</v>
      </c>
      <c r="F55" s="8">
        <v>0.86658950599999995</v>
      </c>
      <c r="G55" s="8">
        <v>1.1648168E-2</v>
      </c>
      <c r="H55" s="38">
        <v>0.88541666666666596</v>
      </c>
      <c r="I55" s="38">
        <v>4.7721129926130397E-3</v>
      </c>
      <c r="J55" s="13">
        <v>0.86998456790123402</v>
      </c>
      <c r="K55" s="13">
        <v>1.06707690477926E-2</v>
      </c>
      <c r="L55" s="8">
        <v>0.88279320987654297</v>
      </c>
      <c r="M55" s="8">
        <v>1.01983290610697E-2</v>
      </c>
      <c r="N55" s="7"/>
      <c r="O55" s="7"/>
      <c r="P55" s="115">
        <v>0.82669753086419684</v>
      </c>
      <c r="Q55" s="115">
        <v>9.2392330301005621E-3</v>
      </c>
    </row>
    <row r="56" spans="1:17" x14ac:dyDescent="0.25">
      <c r="A56" s="10" t="s">
        <v>61</v>
      </c>
      <c r="B56" s="13">
        <v>0.952119390437556</v>
      </c>
      <c r="C56" s="13">
        <v>6.4249430336370903E-3</v>
      </c>
      <c r="D56" s="38">
        <v>0.94133762126529497</v>
      </c>
      <c r="E56" s="38">
        <v>7.64360891062635E-3</v>
      </c>
      <c r="F56" s="8">
        <v>0.94700790000000001</v>
      </c>
      <c r="G56" s="8">
        <v>8.7659839999999992E-3</v>
      </c>
      <c r="H56" s="38">
        <v>0.95559455023419004</v>
      </c>
      <c r="I56" s="38">
        <v>6.0434880124856797E-3</v>
      </c>
      <c r="J56" s="13">
        <v>0.95742003496176797</v>
      </c>
      <c r="K56" s="38">
        <v>6.8798619981113801E-3</v>
      </c>
      <c r="L56" s="8">
        <v>0.95723755320994397</v>
      </c>
      <c r="M56" s="8">
        <v>9.8785590380160108E-3</v>
      </c>
      <c r="N56" s="7"/>
      <c r="O56" s="7"/>
      <c r="P56" s="115">
        <v>0.95760218310892842</v>
      </c>
      <c r="Q56" s="110">
        <v>1.0103792628411983E-2</v>
      </c>
    </row>
    <row r="57" spans="1:17" x14ac:dyDescent="0.25">
      <c r="A57" s="10" t="s">
        <v>66</v>
      </c>
      <c r="B57" s="13">
        <v>0.98508146499807803</v>
      </c>
      <c r="C57" s="13">
        <v>4.7258314072062104E-3</v>
      </c>
      <c r="D57" s="38">
        <v>0.96643051459720797</v>
      </c>
      <c r="E57" s="38">
        <v>6.3062999085587296E-3</v>
      </c>
      <c r="F57" s="8">
        <v>0.97534607100000004</v>
      </c>
      <c r="G57" s="8">
        <v>4.607987E-3</v>
      </c>
      <c r="H57" s="38">
        <v>0.97752995937617604</v>
      </c>
      <c r="I57" s="38">
        <v>3.7015164966593202E-3</v>
      </c>
      <c r="J57" s="13">
        <v>0.98344236451088396</v>
      </c>
      <c r="K57" s="38">
        <v>2.92888715879961E-3</v>
      </c>
      <c r="L57" s="8">
        <v>0.97570755371891604</v>
      </c>
      <c r="M57" s="8">
        <v>3.61009204349593E-3</v>
      </c>
      <c r="N57" s="7"/>
      <c r="O57" s="7"/>
      <c r="P57" s="115">
        <v>0.99354006704066267</v>
      </c>
      <c r="Q57" s="110">
        <v>2.250296625011217E-3</v>
      </c>
    </row>
    <row r="58" spans="1:17" x14ac:dyDescent="0.25">
      <c r="A58" s="10" t="s">
        <v>69</v>
      </c>
      <c r="B58" s="13">
        <v>0.84085815020195798</v>
      </c>
      <c r="C58" s="13">
        <v>1.7462627058802499E-2</v>
      </c>
      <c r="D58" s="38">
        <v>0.82512049017594202</v>
      </c>
      <c r="E58" s="38">
        <v>1.56135030355069E-2</v>
      </c>
      <c r="F58" s="8">
        <v>0.86194940799999997</v>
      </c>
      <c r="G58" s="8">
        <v>1.4755552E-2</v>
      </c>
      <c r="H58" s="38">
        <v>0.868427123981652</v>
      </c>
      <c r="I58" s="38">
        <v>1.37739519291986E-2</v>
      </c>
      <c r="J58" s="13">
        <v>0.86231806668035804</v>
      </c>
      <c r="K58" s="38">
        <v>1.83890972785711E-2</v>
      </c>
      <c r="L58" s="8">
        <v>0.86639282535770501</v>
      </c>
      <c r="M58" s="8">
        <v>1.4471023749819E-2</v>
      </c>
      <c r="N58" s="7"/>
      <c r="O58" s="7"/>
      <c r="P58" s="115">
        <v>0.89914013828986072</v>
      </c>
      <c r="Q58" s="110">
        <v>1.7488890153555755E-2</v>
      </c>
    </row>
    <row r="59" spans="1:17" x14ac:dyDescent="0.25">
      <c r="A59" s="10" t="s">
        <v>149</v>
      </c>
      <c r="B59" s="13"/>
      <c r="C59" s="13"/>
      <c r="D59" s="38"/>
      <c r="E59" s="38"/>
      <c r="F59" s="8"/>
      <c r="G59" s="8"/>
      <c r="H59" s="38"/>
      <c r="I59" s="38"/>
      <c r="J59" s="13"/>
      <c r="K59" s="38"/>
      <c r="L59" s="8"/>
      <c r="M59" s="8"/>
      <c r="N59" s="7"/>
      <c r="O59" s="7"/>
      <c r="P59" s="115">
        <v>0.75243243243243219</v>
      </c>
      <c r="Q59" s="110">
        <v>8.1778779948781695E-3</v>
      </c>
    </row>
    <row r="60" spans="1:17" x14ac:dyDescent="0.25">
      <c r="A60" s="10" t="s">
        <v>63</v>
      </c>
      <c r="B60" s="13">
        <v>0.89588541177193504</v>
      </c>
      <c r="C60" s="13">
        <v>1.0085959496509801E-2</v>
      </c>
      <c r="D60" s="38">
        <v>0.86092118060780998</v>
      </c>
      <c r="E60" s="38">
        <v>1.11730813454523E-2</v>
      </c>
      <c r="F60" s="8">
        <v>0.87599441499999997</v>
      </c>
      <c r="G60" s="8">
        <v>1.0050211999999999E-2</v>
      </c>
      <c r="H60" s="38">
        <v>0.88671666654178205</v>
      </c>
      <c r="I60" s="38">
        <v>1.31250744423789E-2</v>
      </c>
      <c r="J60" s="13">
        <v>0.89028422747598901</v>
      </c>
      <c r="K60" s="38">
        <v>7.5399620553289999E-3</v>
      </c>
      <c r="L60" s="8">
        <v>0.88516338702164499</v>
      </c>
      <c r="M60" s="8">
        <v>9.2027864162006895E-3</v>
      </c>
      <c r="N60" s="7"/>
      <c r="O60" s="7"/>
      <c r="P60" s="115">
        <v>0.90582522739464921</v>
      </c>
      <c r="Q60" s="110">
        <v>1.3178908858216704E-2</v>
      </c>
    </row>
    <row r="61" spans="1:17" x14ac:dyDescent="0.25">
      <c r="A61" s="10" t="s">
        <v>55</v>
      </c>
      <c r="B61" s="13">
        <v>0.94242424242424205</v>
      </c>
      <c r="C61" s="13">
        <v>1.47504112877929E-2</v>
      </c>
      <c r="D61" s="38">
        <v>0.91774891774891698</v>
      </c>
      <c r="E61" s="38">
        <v>1.6312938252308801E-2</v>
      </c>
      <c r="F61" s="8">
        <v>0.92207792200000005</v>
      </c>
      <c r="G61" s="8">
        <v>1.5487917E-2</v>
      </c>
      <c r="H61" s="38">
        <v>0.95454545454545403</v>
      </c>
      <c r="I61" s="38">
        <v>1.0470464608179899E-2</v>
      </c>
      <c r="J61" s="13">
        <v>0.95194805194805199</v>
      </c>
      <c r="K61" s="38">
        <v>1.71474478963968E-2</v>
      </c>
      <c r="L61" s="8">
        <v>0.94329004329004296</v>
      </c>
      <c r="M61" s="8">
        <v>2.0529706842215299E-2</v>
      </c>
      <c r="N61" s="7"/>
      <c r="O61" s="7"/>
      <c r="P61" s="115">
        <v>0.96623376623376567</v>
      </c>
      <c r="Q61" s="110">
        <v>7.0100766530926707E-3</v>
      </c>
    </row>
    <row r="62" spans="1:17" x14ac:dyDescent="0.25">
      <c r="A62" s="10" t="s">
        <v>59</v>
      </c>
      <c r="B62" s="13">
        <v>0.91320829781187796</v>
      </c>
      <c r="C62" s="13">
        <v>1.0424920249847799E-2</v>
      </c>
      <c r="D62" s="38">
        <v>0.90255138770484</v>
      </c>
      <c r="E62" s="38">
        <v>2.1815937785776101E-2</v>
      </c>
      <c r="F62" s="8">
        <v>0.90755659799999999</v>
      </c>
      <c r="G62" s="8">
        <v>2.0364935000000001E-2</v>
      </c>
      <c r="H62" s="38">
        <v>0.907556123898835</v>
      </c>
      <c r="I62" s="38">
        <v>1.4874654391608601E-2</v>
      </c>
      <c r="J62" s="13">
        <v>0.88884247418774198</v>
      </c>
      <c r="K62" s="38">
        <v>1.7841552921763901E-2</v>
      </c>
      <c r="L62" s="8">
        <v>0.90494411291086396</v>
      </c>
      <c r="M62" s="8">
        <v>1.9400521702207001E-2</v>
      </c>
      <c r="N62" s="7"/>
      <c r="O62" s="7"/>
      <c r="P62" s="115">
        <v>0.89449559533958478</v>
      </c>
      <c r="Q62" s="110">
        <v>1.171355790653476E-2</v>
      </c>
    </row>
    <row r="63" spans="1:17" x14ac:dyDescent="0.25">
      <c r="A63" s="10" t="s">
        <v>56</v>
      </c>
      <c r="B63" s="13">
        <v>0.83197492163009401</v>
      </c>
      <c r="C63" s="13">
        <v>2.1038196533620698E-2</v>
      </c>
      <c r="D63" s="38">
        <v>0.74043887147335397</v>
      </c>
      <c r="E63" s="38">
        <v>2.5343426873238501E-2</v>
      </c>
      <c r="F63" s="8">
        <v>0.78244514099999996</v>
      </c>
      <c r="G63" s="8">
        <v>2.5203449999999999E-2</v>
      </c>
      <c r="H63" s="38">
        <v>0.78119122257053297</v>
      </c>
      <c r="I63" s="38">
        <v>1.8428762955108501E-2</v>
      </c>
      <c r="J63" s="13">
        <v>0.80470219435736701</v>
      </c>
      <c r="K63" s="38">
        <v>1.94786663108539E-2</v>
      </c>
      <c r="L63" s="8">
        <v>0.79937304075235105</v>
      </c>
      <c r="M63" s="8">
        <v>3.40237330437997E-2</v>
      </c>
      <c r="N63" s="7"/>
      <c r="O63" s="7"/>
      <c r="P63" s="115">
        <v>0.74952978056426256</v>
      </c>
      <c r="Q63" s="110">
        <v>1.1489502200551069E-2</v>
      </c>
    </row>
    <row r="64" spans="1:17" x14ac:dyDescent="0.25">
      <c r="A64" s="10" t="s">
        <v>62</v>
      </c>
      <c r="B64" s="13">
        <v>0.96272727272727199</v>
      </c>
      <c r="C64" s="13">
        <v>7.3742908329720702E-3</v>
      </c>
      <c r="D64" s="38">
        <v>0.93745454545454499</v>
      </c>
      <c r="E64" s="38">
        <v>1.43440603078662E-2</v>
      </c>
      <c r="F64" s="8">
        <v>0.97636363599999998</v>
      </c>
      <c r="G64" s="8">
        <v>4.741238E-3</v>
      </c>
      <c r="H64" s="38">
        <v>0.976727272727272</v>
      </c>
      <c r="I64" s="38">
        <v>5.96407980612972E-3</v>
      </c>
      <c r="J64" s="13">
        <v>0.96454545454545404</v>
      </c>
      <c r="K64" s="38">
        <v>6.3114745300762798E-3</v>
      </c>
      <c r="L64" s="8">
        <v>0.97781818181818103</v>
      </c>
      <c r="M64" s="8">
        <v>3.5255853508482401E-3</v>
      </c>
      <c r="N64" s="7"/>
      <c r="O64" s="7"/>
      <c r="P64" s="115">
        <v>0.99054545454545428</v>
      </c>
      <c r="Q64" s="110">
        <v>4.0925922463390732E-3</v>
      </c>
    </row>
    <row r="65" spans="1:18" x14ac:dyDescent="0.25">
      <c r="A65" s="10" t="s">
        <v>64</v>
      </c>
      <c r="B65" s="13">
        <v>0.93902777777777702</v>
      </c>
      <c r="C65" s="13">
        <v>4.7079031268550597E-3</v>
      </c>
      <c r="D65" s="38">
        <v>0.93944444444444397</v>
      </c>
      <c r="E65" s="38">
        <v>6.4907341364154898E-3</v>
      </c>
      <c r="F65" s="8">
        <v>0.93736111099999997</v>
      </c>
      <c r="G65" s="8">
        <v>6.378313E-3</v>
      </c>
      <c r="H65" s="38">
        <v>0.94083333333333297</v>
      </c>
      <c r="I65" s="38">
        <v>4.6564040595111498E-3</v>
      </c>
      <c r="J65" s="13">
        <v>0.95250000000000001</v>
      </c>
      <c r="K65" s="38">
        <v>1.51357030286947E-2</v>
      </c>
      <c r="L65" s="8">
        <v>0.94750000000000001</v>
      </c>
      <c r="M65" s="8">
        <v>1.15670348964761E-2</v>
      </c>
      <c r="N65" s="7"/>
      <c r="O65" s="7"/>
      <c r="P65" s="115">
        <v>0.92583333333333284</v>
      </c>
      <c r="Q65" s="110">
        <v>8.0773438842973166E-3</v>
      </c>
    </row>
    <row r="66" spans="1:18" x14ac:dyDescent="0.25">
      <c r="A66" s="10" t="s">
        <v>54</v>
      </c>
      <c r="B66" s="13">
        <v>0.78828465651995006</v>
      </c>
      <c r="C66" s="13">
        <v>2.2217352606642E-2</v>
      </c>
      <c r="D66" s="38">
        <v>0.78601192924722296</v>
      </c>
      <c r="E66" s="38">
        <v>2.77098995743017E-2</v>
      </c>
      <c r="F66" s="8">
        <v>0.78828465700000006</v>
      </c>
      <c r="G66" s="8">
        <v>2.2217352999999999E-2</v>
      </c>
      <c r="H66" s="38">
        <v>0.78783011106540501</v>
      </c>
      <c r="I66" s="38">
        <v>2.1640032881344501E-2</v>
      </c>
      <c r="J66" s="13">
        <v>0.78828465651995006</v>
      </c>
      <c r="K66" s="38">
        <v>2.2217352606642E-2</v>
      </c>
      <c r="L66" s="8">
        <v>0.78828465651995006</v>
      </c>
      <c r="M66" s="8">
        <v>2.2217352606642E-2</v>
      </c>
      <c r="N66" s="7"/>
      <c r="O66" s="7"/>
      <c r="P66" s="115">
        <v>0.60745989304812797</v>
      </c>
      <c r="Q66" s="110">
        <v>6.6057206610155614E-2</v>
      </c>
    </row>
    <row r="67" spans="1:18" x14ac:dyDescent="0.25">
      <c r="A67" s="10" t="s">
        <v>65</v>
      </c>
      <c r="B67" s="13">
        <v>0.96810810810810799</v>
      </c>
      <c r="C67" s="13">
        <v>7.0788112722750098E-3</v>
      </c>
      <c r="D67" s="38">
        <v>0.97527027027027002</v>
      </c>
      <c r="E67" s="38">
        <v>8.8830153673215007E-3</v>
      </c>
      <c r="F67" s="8">
        <v>0.956621622</v>
      </c>
      <c r="G67" s="8">
        <v>7.959219E-3</v>
      </c>
      <c r="H67" s="38">
        <v>0.95675675675675598</v>
      </c>
      <c r="I67" s="38">
        <v>1.31435853143652E-2</v>
      </c>
      <c r="J67" s="13">
        <v>0.96783783783783695</v>
      </c>
      <c r="K67" s="38">
        <v>7.9212707512177401E-3</v>
      </c>
      <c r="L67" s="8">
        <v>0.95567567567567502</v>
      </c>
      <c r="M67" s="8">
        <v>6.3614066464539598E-3</v>
      </c>
      <c r="N67" s="7"/>
      <c r="O67" s="7"/>
      <c r="P67" s="115">
        <v>0.94675675675675652</v>
      </c>
      <c r="Q67" s="110">
        <v>7.2967411644374227E-3</v>
      </c>
    </row>
    <row r="68" spans="1:18" x14ac:dyDescent="0.25">
      <c r="B68" s="13"/>
      <c r="C68" s="13"/>
      <c r="D68" s="13"/>
      <c r="E68" s="13"/>
      <c r="F68" s="13"/>
      <c r="G68" s="13"/>
      <c r="H68" s="38"/>
      <c r="I68" s="38"/>
      <c r="J68" s="13"/>
      <c r="K68" s="13"/>
      <c r="L68" s="13"/>
      <c r="M68" s="13"/>
      <c r="N68" s="13"/>
      <c r="O68" s="13"/>
      <c r="P68" s="115"/>
      <c r="Q68" s="115"/>
      <c r="R68" s="1"/>
    </row>
    <row r="69" spans="1:18" x14ac:dyDescent="0.25">
      <c r="A69" s="6" t="s">
        <v>0</v>
      </c>
      <c r="B69" s="8">
        <f>AVERAGE(B51:B67)</f>
        <v>0.85670143793632236</v>
      </c>
      <c r="C69" s="8">
        <f t="shared" ref="B69:I69" si="5">AVERAGE(C51:C67)</f>
        <v>1.2194085342091399E-2</v>
      </c>
      <c r="D69" s="8">
        <f t="shared" si="5"/>
        <v>0.82878433886292335</v>
      </c>
      <c r="E69" s="8">
        <f t="shared" si="5"/>
        <v>1.4083035434419858E-2</v>
      </c>
      <c r="F69" s="8">
        <f t="shared" si="5"/>
        <v>0.85690600706249997</v>
      </c>
      <c r="G69" s="8">
        <f t="shared" si="5"/>
        <v>1.3876666062499999E-2</v>
      </c>
      <c r="H69" s="8">
        <f>AVERAGE(H51:H67)</f>
        <v>0.86338747585007258</v>
      </c>
      <c r="I69" s="8">
        <f t="shared" si="5"/>
        <v>1.1005082079335701E-2</v>
      </c>
      <c r="J69" s="8">
        <f>AVERAGE(J51:J67)</f>
        <v>0.86291600919652434</v>
      </c>
      <c r="K69" s="8">
        <f>AVERAGE(K51:K67)</f>
        <v>1.274082334303603E-2</v>
      </c>
      <c r="L69" s="8">
        <f>AVERAGE(L51:L67)</f>
        <v>0.86475457895294583</v>
      </c>
      <c r="M69" s="8">
        <f>AVERAGE(M51:M67)</f>
        <v>1.2971786496870223E-2</v>
      </c>
      <c r="N69" s="7"/>
      <c r="O69" s="7"/>
      <c r="P69" s="116">
        <f>AVERAGE(P51:P67)</f>
        <v>0.83195289191330601</v>
      </c>
      <c r="Q69" s="116">
        <f>AVERAGE(Q51:Q67)</f>
        <v>1.3828475733556427E-2</v>
      </c>
      <c r="R69" s="1"/>
    </row>
    <row r="70" spans="1:18" x14ac:dyDescent="0.25">
      <c r="A70" s="6" t="s">
        <v>72</v>
      </c>
      <c r="B70" s="8">
        <f t="shared" ref="B70:M70" si="6">MAX(B51:B67)</f>
        <v>0.98508146499807803</v>
      </c>
      <c r="C70" s="8">
        <f t="shared" si="6"/>
        <v>2.31893922690714E-2</v>
      </c>
      <c r="D70" s="8">
        <f t="shared" si="6"/>
        <v>0.97527027027027002</v>
      </c>
      <c r="E70" s="8">
        <f t="shared" si="6"/>
        <v>2.77098995743017E-2</v>
      </c>
      <c r="F70" s="8">
        <f t="shared" si="6"/>
        <v>0.97636363599999998</v>
      </c>
      <c r="G70" s="8">
        <f t="shared" si="6"/>
        <v>3.0447864000000002E-2</v>
      </c>
      <c r="H70" s="8">
        <f t="shared" si="6"/>
        <v>0.97752995937617604</v>
      </c>
      <c r="I70" s="8">
        <f t="shared" si="6"/>
        <v>2.1640032881344501E-2</v>
      </c>
      <c r="J70" s="8">
        <f t="shared" si="6"/>
        <v>0.98344236451088396</v>
      </c>
      <c r="K70" s="8">
        <f t="shared" si="6"/>
        <v>2.25311576590028E-2</v>
      </c>
      <c r="L70" s="8">
        <f t="shared" si="6"/>
        <v>0.97781818181818103</v>
      </c>
      <c r="M70" s="8">
        <f t="shared" si="6"/>
        <v>3.40237330437997E-2</v>
      </c>
      <c r="N70" s="7"/>
      <c r="O70" s="7"/>
      <c r="P70" s="116">
        <f>MAX(P51:P67)</f>
        <v>0.99354006704066267</v>
      </c>
      <c r="Q70" s="116">
        <f>MAX(Q51:Q67)</f>
        <v>6.6057206610155614E-2</v>
      </c>
    </row>
    <row r="71" spans="1:18" x14ac:dyDescent="0.25">
      <c r="A71" s="6" t="s">
        <v>73</v>
      </c>
      <c r="B71" s="8">
        <f t="shared" ref="B71:M71" si="7">MIN(B52:B67)</f>
        <v>0.77183641975308603</v>
      </c>
      <c r="C71" s="8">
        <f t="shared" si="7"/>
        <v>4.7079031268550597E-3</v>
      </c>
      <c r="D71" s="8">
        <f t="shared" si="7"/>
        <v>0.63981481481481395</v>
      </c>
      <c r="E71" s="8">
        <f t="shared" si="7"/>
        <v>6.3062999085587296E-3</v>
      </c>
      <c r="F71" s="8">
        <f t="shared" si="7"/>
        <v>0.78244514099999996</v>
      </c>
      <c r="G71" s="8">
        <f t="shared" si="7"/>
        <v>4.607987E-3</v>
      </c>
      <c r="H71" s="8">
        <f t="shared" si="7"/>
        <v>0.78119122257053297</v>
      </c>
      <c r="I71" s="8">
        <f t="shared" si="7"/>
        <v>3.7015164966593202E-3</v>
      </c>
      <c r="J71" s="8">
        <f t="shared" si="7"/>
        <v>0.78828465651995006</v>
      </c>
      <c r="K71" s="8">
        <f t="shared" si="7"/>
        <v>2.92888715879961E-3</v>
      </c>
      <c r="L71" s="8">
        <f t="shared" si="7"/>
        <v>0.78828465651995006</v>
      </c>
      <c r="M71" s="8">
        <f t="shared" si="7"/>
        <v>3.5255853508482401E-3</v>
      </c>
      <c r="N71" s="7"/>
      <c r="O71" s="7"/>
      <c r="P71" s="116">
        <f>MIN(P52:P67)</f>
        <v>0.60745989304812797</v>
      </c>
      <c r="Q71" s="116">
        <f>MIN(Q52:Q67)</f>
        <v>2.250296625011217E-3</v>
      </c>
    </row>
  </sheetData>
  <sortState xmlns:xlrd2="http://schemas.microsoft.com/office/spreadsheetml/2017/richdata2" ref="A51:O67">
    <sortCondition ref="A51:A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7"/>
  <sheetViews>
    <sheetView topLeftCell="A34" zoomScale="70" zoomScaleNormal="70" workbookViewId="0">
      <selection activeCell="B59" sqref="B59:O59"/>
    </sheetView>
  </sheetViews>
  <sheetFormatPr defaultRowHeight="15" x14ac:dyDescent="0.25"/>
  <cols>
    <col min="1" max="1" width="18" style="1" customWidth="1"/>
    <col min="2" max="15" width="9.140625" style="1"/>
  </cols>
  <sheetData>
    <row r="1" spans="1:15" x14ac:dyDescent="0.25">
      <c r="A1" s="12" t="s">
        <v>53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 s="3" t="s">
        <v>71</v>
      </c>
      <c r="B2" s="17" t="s">
        <v>51</v>
      </c>
      <c r="C2" s="18"/>
      <c r="D2" s="19" t="s">
        <v>50</v>
      </c>
      <c r="E2" s="20"/>
      <c r="F2" s="21" t="s">
        <v>49</v>
      </c>
      <c r="G2" s="22"/>
      <c r="H2" s="19" t="s">
        <v>48</v>
      </c>
      <c r="I2" s="20"/>
      <c r="J2" s="17" t="s">
        <v>47</v>
      </c>
      <c r="K2" s="18"/>
      <c r="L2" s="21" t="s">
        <v>46</v>
      </c>
      <c r="M2" s="22"/>
      <c r="N2" t="s">
        <v>45</v>
      </c>
      <c r="O2" s="20"/>
    </row>
    <row r="3" spans="1:15" x14ac:dyDescent="0.25">
      <c r="A3" s="3" t="s">
        <v>44</v>
      </c>
      <c r="B3" s="5" t="s">
        <v>42</v>
      </c>
      <c r="C3" s="5" t="s">
        <v>41</v>
      </c>
      <c r="D3" s="3" t="s">
        <v>42</v>
      </c>
      <c r="E3" s="3" t="s">
        <v>41</v>
      </c>
      <c r="F3" s="4" t="s">
        <v>42</v>
      </c>
      <c r="G3" s="4" t="s">
        <v>41</v>
      </c>
      <c r="H3" s="3" t="s">
        <v>42</v>
      </c>
      <c r="I3" s="3" t="s">
        <v>41</v>
      </c>
      <c r="J3" s="5" t="s">
        <v>42</v>
      </c>
      <c r="K3" s="5" t="s">
        <v>41</v>
      </c>
      <c r="L3" s="4" t="s">
        <v>42</v>
      </c>
      <c r="M3" s="4" t="s">
        <v>41</v>
      </c>
      <c r="N3" s="3" t="s">
        <v>42</v>
      </c>
      <c r="O3" s="3" t="s">
        <v>41</v>
      </c>
    </row>
    <row r="4" spans="1:15" x14ac:dyDescent="0.25">
      <c r="A4" s="64" t="s">
        <v>89</v>
      </c>
      <c r="B4" s="9">
        <v>0.74482808699594505</v>
      </c>
      <c r="C4" s="9">
        <v>3.4840075997097701E-2</v>
      </c>
      <c r="D4" s="7">
        <v>0.69219218556168904</v>
      </c>
      <c r="E4" s="7">
        <v>3.4468510559160802E-2</v>
      </c>
      <c r="F4" s="8">
        <v>0.73441538522092698</v>
      </c>
      <c r="G4" s="8">
        <v>4.0163816716040898E-2</v>
      </c>
      <c r="H4" s="7">
        <v>0.75754151567362005</v>
      </c>
      <c r="I4" s="7">
        <v>5.3463492568925401E-2</v>
      </c>
      <c r="J4" s="9">
        <v>0.72816938316778701</v>
      </c>
      <c r="K4" s="9">
        <v>3.4488615769621797E-2</v>
      </c>
      <c r="L4" s="14">
        <v>0.76453679455115797</v>
      </c>
      <c r="M4" s="8">
        <v>5.2148278505985302E-2</v>
      </c>
      <c r="N4">
        <v>0.77281726655761196</v>
      </c>
      <c r="O4">
        <v>4.48240865294064E-2</v>
      </c>
    </row>
    <row r="5" spans="1:15" ht="15.75" thickBot="1" x14ac:dyDescent="0.3">
      <c r="A5" s="64" t="s">
        <v>91</v>
      </c>
      <c r="B5" s="9">
        <v>0.67902909110868204</v>
      </c>
      <c r="C5" s="9">
        <v>2.9714619728574199E-2</v>
      </c>
      <c r="D5" s="7">
        <v>0.57643447651015101</v>
      </c>
      <c r="E5" s="7">
        <v>4.5212712562006201E-2</v>
      </c>
      <c r="F5" s="8">
        <v>0.67982216490078395</v>
      </c>
      <c r="G5" s="8">
        <v>4.0568413548042602E-2</v>
      </c>
      <c r="H5" s="7">
        <v>0.67543662577953401</v>
      </c>
      <c r="I5" s="7">
        <v>2.7740495633228099E-2</v>
      </c>
      <c r="J5" s="9">
        <v>0.71926919172550696</v>
      </c>
      <c r="K5" s="9">
        <v>5.6343959254788599E-2</v>
      </c>
      <c r="L5" s="8">
        <v>0.81206721515247804</v>
      </c>
      <c r="M5" s="8">
        <v>6.6175003143358099E-2</v>
      </c>
      <c r="N5">
        <v>0.82049393342615495</v>
      </c>
      <c r="O5">
        <v>8.5835582002669105E-3</v>
      </c>
    </row>
    <row r="6" spans="1:15" x14ac:dyDescent="0.25">
      <c r="A6" s="66" t="s">
        <v>90</v>
      </c>
      <c r="B6" s="9">
        <v>0.81267872408277397</v>
      </c>
      <c r="C6" s="9">
        <v>1.21888427556775E-2</v>
      </c>
      <c r="D6" s="7">
        <v>0.79048555779861196</v>
      </c>
      <c r="E6" s="7">
        <v>9.3238810524578705E-3</v>
      </c>
      <c r="F6" s="8">
        <v>0.87532939988500702</v>
      </c>
      <c r="G6" s="8">
        <v>1.1512958683243001E-2</v>
      </c>
      <c r="H6" s="7">
        <v>0.86866658073625602</v>
      </c>
      <c r="I6" s="7">
        <v>1.0802779150549601E-2</v>
      </c>
      <c r="J6" s="9">
        <v>0.79824514901197796</v>
      </c>
      <c r="K6" s="9">
        <v>5.2093151483078798E-3</v>
      </c>
      <c r="L6" s="14">
        <v>0.81888589714889704</v>
      </c>
      <c r="M6" s="8">
        <v>1.4766236877143801E-2</v>
      </c>
      <c r="N6">
        <v>0.77251019892408201</v>
      </c>
      <c r="O6">
        <v>5.5616913713673E-2</v>
      </c>
    </row>
    <row r="7" spans="1:15" x14ac:dyDescent="0.25">
      <c r="A7" s="64" t="s">
        <v>92</v>
      </c>
      <c r="B7" s="9">
        <v>0.82482626512808199</v>
      </c>
      <c r="C7" s="9">
        <v>1.07861202578382E-2</v>
      </c>
      <c r="D7" s="7">
        <v>0.84494229218584604</v>
      </c>
      <c r="E7" s="7">
        <v>6.6100263173668201E-3</v>
      </c>
      <c r="F7" s="8">
        <v>0.90542643146310398</v>
      </c>
      <c r="G7" s="8">
        <v>1.7354697700483701E-2</v>
      </c>
      <c r="H7" s="7">
        <v>0.904921124210887</v>
      </c>
      <c r="I7" s="7">
        <v>1.7356466460157802E-2</v>
      </c>
      <c r="J7" s="9">
        <v>0.85031281994451102</v>
      </c>
      <c r="K7" s="9">
        <v>3.3276489860386499E-3</v>
      </c>
      <c r="L7" s="8">
        <v>0.85393960138638503</v>
      </c>
      <c r="M7" s="8">
        <v>1.3986119652595001E-3</v>
      </c>
      <c r="N7">
        <v>0.89091457822853803</v>
      </c>
      <c r="O7">
        <v>1.7727849529550501E-2</v>
      </c>
    </row>
    <row r="8" spans="1:15" x14ac:dyDescent="0.25">
      <c r="A8" s="64" t="s">
        <v>93</v>
      </c>
      <c r="B8" s="9">
        <v>0.56887817526391804</v>
      </c>
      <c r="C8" s="9">
        <v>2.7599452594372801E-2</v>
      </c>
      <c r="D8" s="7">
        <v>0.52725726077986002</v>
      </c>
      <c r="E8" s="7">
        <v>1.7408535063030601E-2</v>
      </c>
      <c r="F8" s="8">
        <v>0.703017581656176</v>
      </c>
      <c r="G8" s="8">
        <v>4.2555748998869297E-2</v>
      </c>
      <c r="H8" s="7">
        <v>0.69702798596912496</v>
      </c>
      <c r="I8" s="7">
        <v>3.7061898685386403E-2</v>
      </c>
      <c r="J8" s="9">
        <v>0.64019601337520005</v>
      </c>
      <c r="K8" s="9">
        <v>5.47995404114347E-2</v>
      </c>
      <c r="L8" s="14">
        <v>0.79019237712904999</v>
      </c>
      <c r="M8" s="8">
        <v>2.95988949717268E-2</v>
      </c>
      <c r="N8">
        <v>0.745732688505509</v>
      </c>
      <c r="O8">
        <v>3.0890488446292198E-2</v>
      </c>
    </row>
    <row r="9" spans="1:15" x14ac:dyDescent="0.25">
      <c r="A9" s="64" t="s">
        <v>94</v>
      </c>
      <c r="B9" s="9">
        <v>0.47704903810888999</v>
      </c>
      <c r="C9" s="9">
        <v>3.1465655485210797E-2</v>
      </c>
      <c r="D9" s="7">
        <v>0.41091319230620899</v>
      </c>
      <c r="E9" s="7">
        <v>3.9987999399925998E-2</v>
      </c>
      <c r="F9" s="8">
        <v>0.54777538185936303</v>
      </c>
      <c r="G9" s="8">
        <v>4.44413002437914E-2</v>
      </c>
      <c r="H9" s="7">
        <v>0.58046827405758505</v>
      </c>
      <c r="I9" s="7">
        <v>2.62482194927138E-2</v>
      </c>
      <c r="J9" s="9">
        <v>0.45243491231573402</v>
      </c>
      <c r="K9" s="9">
        <v>2.1004849967241099E-2</v>
      </c>
      <c r="L9" s="8">
        <v>0.463623768502756</v>
      </c>
      <c r="M9" s="8">
        <v>4.1504112179925598E-2</v>
      </c>
      <c r="N9">
        <v>0.489439963847346</v>
      </c>
      <c r="O9">
        <v>4.2651401281263303E-2</v>
      </c>
    </row>
    <row r="10" spans="1:15" x14ac:dyDescent="0.25">
      <c r="A10" s="64" t="s">
        <v>95</v>
      </c>
      <c r="B10" s="9">
        <v>0.48749267958564702</v>
      </c>
      <c r="C10" s="9">
        <v>2.2373827983822401E-2</v>
      </c>
      <c r="D10" s="7">
        <v>0.50684715664010505</v>
      </c>
      <c r="E10" s="7">
        <v>3.4793876862619401E-2</v>
      </c>
      <c r="F10" s="8">
        <v>0.628196782373454</v>
      </c>
      <c r="G10" s="8">
        <v>4.21819982285341E-2</v>
      </c>
      <c r="H10" s="7">
        <v>0.61748278088733</v>
      </c>
      <c r="I10" s="7">
        <v>4.0382439799482403E-2</v>
      </c>
      <c r="J10" s="9">
        <v>0.56049581946443905</v>
      </c>
      <c r="K10" s="9">
        <v>3.1232545605707401E-2</v>
      </c>
      <c r="L10" s="14">
        <v>0.76134213745735801</v>
      </c>
      <c r="M10" s="8">
        <v>2.9275726293192601E-2</v>
      </c>
      <c r="N10">
        <v>0.73882396373603298</v>
      </c>
      <c r="O10">
        <v>5.0039972830684502E-2</v>
      </c>
    </row>
    <row r="11" spans="1:15" x14ac:dyDescent="0.25">
      <c r="A11" s="64" t="s">
        <v>96</v>
      </c>
      <c r="B11" s="9">
        <v>0.79685045175220504</v>
      </c>
      <c r="C11" s="9">
        <v>1.26887366501324E-2</v>
      </c>
      <c r="D11" s="7">
        <v>0.75041937454826702</v>
      </c>
      <c r="E11" s="7">
        <v>1.5727334986503201E-2</v>
      </c>
      <c r="F11" s="8">
        <v>0.91433130934587203</v>
      </c>
      <c r="G11" s="8">
        <v>1.1328644786966199E-2</v>
      </c>
      <c r="H11" s="7">
        <v>0.92048513645193597</v>
      </c>
      <c r="I11" s="7">
        <v>1.26088857081532E-2</v>
      </c>
      <c r="J11" s="9">
        <v>0.91498567152166299</v>
      </c>
      <c r="K11" s="9">
        <v>1.79634837732396E-2</v>
      </c>
      <c r="L11" s="14">
        <v>0.93140106032105896</v>
      </c>
      <c r="M11" s="8">
        <v>2.3067957995031901E-2</v>
      </c>
      <c r="N11">
        <v>0.93296182676869399</v>
      </c>
      <c r="O11">
        <v>1.74597842431326E-2</v>
      </c>
    </row>
    <row r="12" spans="1:15" x14ac:dyDescent="0.25">
      <c r="A12" s="64" t="s">
        <v>97</v>
      </c>
      <c r="B12" s="9">
        <v>0.537790071236112</v>
      </c>
      <c r="C12" s="9">
        <v>2.2625510694448299E-2</v>
      </c>
      <c r="D12" s="7">
        <v>0.499544051920503</v>
      </c>
      <c r="E12" s="7">
        <v>3.0814745338487499E-2</v>
      </c>
      <c r="F12" s="8">
        <v>0.57718172022384395</v>
      </c>
      <c r="G12" s="8">
        <v>2.9302934022771399E-2</v>
      </c>
      <c r="H12" s="7">
        <v>0.574167155998762</v>
      </c>
      <c r="I12" s="7">
        <v>2.94037804997574E-2</v>
      </c>
      <c r="J12" s="9">
        <v>0.44968285143498699</v>
      </c>
      <c r="K12" s="9">
        <v>5.02039938351969E-2</v>
      </c>
      <c r="L12" s="8">
        <v>0.46340407693423502</v>
      </c>
      <c r="M12" s="8">
        <v>7.3761926231762601E-2</v>
      </c>
      <c r="N12">
        <v>0.56382315697305696</v>
      </c>
      <c r="O12">
        <v>2.1993049838091101E-2</v>
      </c>
    </row>
    <row r="13" spans="1:15" x14ac:dyDescent="0.25">
      <c r="A13" s="64" t="s">
        <v>98</v>
      </c>
      <c r="B13" s="9">
        <v>0.33316023322615002</v>
      </c>
      <c r="C13" s="9">
        <v>9.1528433488532596E-3</v>
      </c>
      <c r="D13" s="7">
        <v>0.308872378227177</v>
      </c>
      <c r="E13" s="7">
        <v>1.34076979107139E-2</v>
      </c>
      <c r="F13" s="8">
        <v>0.47760390982453399</v>
      </c>
      <c r="G13" s="8">
        <v>2.2054048009318698E-2</v>
      </c>
      <c r="H13" s="7">
        <v>0.47539171620787901</v>
      </c>
      <c r="I13" s="7">
        <v>2.2538910434037201E-2</v>
      </c>
      <c r="J13" s="9">
        <v>0.41468248121676698</v>
      </c>
      <c r="K13" s="9">
        <v>2.32712824646946E-2</v>
      </c>
      <c r="L13" s="8">
        <v>0.43864897633397998</v>
      </c>
      <c r="M13" s="8">
        <v>3.7778710294781602E-2</v>
      </c>
      <c r="N13">
        <v>0.42950112658989797</v>
      </c>
      <c r="O13">
        <v>3.1764786123486398E-2</v>
      </c>
    </row>
    <row r="14" spans="1:15" x14ac:dyDescent="0.25">
      <c r="A14" s="64" t="s">
        <v>128</v>
      </c>
      <c r="B14" s="9">
        <v>0.81128523518614504</v>
      </c>
      <c r="C14" s="9">
        <v>8.0687561918720199E-3</v>
      </c>
      <c r="D14" s="7">
        <v>0.77638218010321303</v>
      </c>
      <c r="E14" s="7">
        <v>1.9955513866338599E-2</v>
      </c>
      <c r="F14" s="8">
        <v>0.84193955404793897</v>
      </c>
      <c r="G14" s="8">
        <v>1.19262763522323E-2</v>
      </c>
      <c r="H14" s="7">
        <v>0.84422767989456504</v>
      </c>
      <c r="I14" s="7">
        <v>1.9893951331478001E-2</v>
      </c>
      <c r="J14" s="9">
        <v>0.79148108061662004</v>
      </c>
      <c r="K14" s="9">
        <v>1.24076077687127E-2</v>
      </c>
      <c r="L14" s="8">
        <v>0.80974705961437898</v>
      </c>
      <c r="M14" s="8">
        <v>1.6045886091783201E-2</v>
      </c>
      <c r="N14">
        <v>0.81662195102475299</v>
      </c>
      <c r="O14">
        <v>1.1968500577426501E-2</v>
      </c>
    </row>
    <row r="15" spans="1:15" x14ac:dyDescent="0.25">
      <c r="A15" s="64" t="s">
        <v>99</v>
      </c>
      <c r="B15" s="9">
        <v>0.99885926136483705</v>
      </c>
      <c r="C15" s="9">
        <v>1.7425105442580701E-3</v>
      </c>
      <c r="D15" s="7">
        <v>0.98631524183315999</v>
      </c>
      <c r="E15" s="7">
        <v>4.8739435352349904E-3</v>
      </c>
      <c r="F15" s="8">
        <v>0.99012242469257905</v>
      </c>
      <c r="G15" s="8">
        <v>6.6161860363915899E-3</v>
      </c>
      <c r="H15" s="7">
        <v>0.99012005686610405</v>
      </c>
      <c r="I15" s="7">
        <v>7.4473313157488201E-3</v>
      </c>
      <c r="J15" s="9">
        <v>0.99582262234211005</v>
      </c>
      <c r="K15" s="9">
        <v>3.9635046364355497E-3</v>
      </c>
      <c r="L15" s="8">
        <v>0.99163822110868804</v>
      </c>
      <c r="M15" s="8">
        <v>5.5840196378141704E-3</v>
      </c>
      <c r="N15">
        <v>0.99657950307725995</v>
      </c>
      <c r="O15">
        <v>2.6599823600248701E-3</v>
      </c>
    </row>
    <row r="16" spans="1:15" x14ac:dyDescent="0.25">
      <c r="A16" s="64" t="s">
        <v>100</v>
      </c>
      <c r="B16" s="9">
        <v>0.83153595821896897</v>
      </c>
      <c r="C16" s="9">
        <v>1.5930778729480899E-2</v>
      </c>
      <c r="D16" s="7">
        <v>0.77132347595717399</v>
      </c>
      <c r="E16" s="7">
        <v>1.9794397216936301E-2</v>
      </c>
      <c r="F16" s="8">
        <v>0.86155821328334903</v>
      </c>
      <c r="G16" s="8">
        <v>1.2395982927291001E-2</v>
      </c>
      <c r="H16" s="7">
        <v>0.85897346381587503</v>
      </c>
      <c r="I16" s="7">
        <v>1.7543057098346099E-2</v>
      </c>
      <c r="J16" s="9">
        <v>0.84901230673533501</v>
      </c>
      <c r="K16" s="9">
        <v>1.01776369647781E-2</v>
      </c>
      <c r="L16" s="8">
        <v>0.88172086762246904</v>
      </c>
      <c r="M16" s="8">
        <v>1.1650794514083299E-2</v>
      </c>
      <c r="N16">
        <v>0.87393937705980396</v>
      </c>
      <c r="O16">
        <v>7.4384035237775297E-3</v>
      </c>
    </row>
    <row r="17" spans="1:15" x14ac:dyDescent="0.25">
      <c r="A17" s="64" t="s">
        <v>101</v>
      </c>
      <c r="B17" s="9">
        <v>0.38846820603188698</v>
      </c>
      <c r="C17" s="9">
        <v>8.6770468455189508E-3</v>
      </c>
      <c r="D17" s="7">
        <v>0.37200637893423399</v>
      </c>
      <c r="E17" s="7">
        <v>1.1935151166854299E-2</v>
      </c>
      <c r="F17" s="8">
        <v>0.39005851070978798</v>
      </c>
      <c r="G17" s="8">
        <v>1.00849924066343E-2</v>
      </c>
      <c r="H17" s="7">
        <v>0.39569815473577802</v>
      </c>
      <c r="I17" s="7">
        <v>1.27668670099924E-2</v>
      </c>
      <c r="J17" s="9">
        <v>0.37192313910601399</v>
      </c>
      <c r="K17" s="9">
        <v>1.05650932421242E-2</v>
      </c>
      <c r="L17" s="8">
        <v>0.37515307690223598</v>
      </c>
      <c r="M17" s="8">
        <v>1.3075924846753901E-2</v>
      </c>
      <c r="N17">
        <v>0.37969047259523597</v>
      </c>
      <c r="O17">
        <v>1.0022762124842099E-2</v>
      </c>
    </row>
    <row r="18" spans="1:15" x14ac:dyDescent="0.25">
      <c r="A18" s="64" t="s">
        <v>102</v>
      </c>
      <c r="B18" s="9">
        <v>0.54484761979611396</v>
      </c>
      <c r="C18" s="9">
        <v>1.32844496544082E-2</v>
      </c>
      <c r="D18" s="7">
        <v>0.456911936355967</v>
      </c>
      <c r="E18" s="7">
        <v>4.6119942271674999E-2</v>
      </c>
      <c r="F18" s="8">
        <v>0.73885327187812599</v>
      </c>
      <c r="G18" s="8">
        <v>2.53555829556814E-2</v>
      </c>
      <c r="H18" s="7">
        <v>0.72898899672414497</v>
      </c>
      <c r="I18" s="7">
        <v>2.3475094307981899E-2</v>
      </c>
      <c r="J18" s="9">
        <v>0.56465331773638805</v>
      </c>
      <c r="K18" s="9">
        <v>4.3578675275926203E-2</v>
      </c>
      <c r="L18" s="8">
        <v>0.66610575903509694</v>
      </c>
      <c r="M18" s="8">
        <v>6.4826320490943098E-2</v>
      </c>
      <c r="N18">
        <v>0.65392083772866405</v>
      </c>
      <c r="O18">
        <v>5.8281163536582699E-2</v>
      </c>
    </row>
    <row r="19" spans="1:15" x14ac:dyDescent="0.25">
      <c r="A19" s="64" t="s">
        <v>103</v>
      </c>
      <c r="B19" s="9">
        <v>0.692771106665098</v>
      </c>
      <c r="C19" s="9">
        <v>3.0692016269016902E-2</v>
      </c>
      <c r="D19" s="7">
        <v>0.59868618103387194</v>
      </c>
      <c r="E19" s="7">
        <v>4.2738553628931801E-2</v>
      </c>
      <c r="F19" s="8">
        <v>0.70853605648872098</v>
      </c>
      <c r="G19" s="8">
        <v>2.75646200793567E-2</v>
      </c>
      <c r="H19" s="7">
        <v>0.71115348743917395</v>
      </c>
      <c r="I19" s="7">
        <v>2.4771634492877701E-2</v>
      </c>
      <c r="J19" s="9">
        <v>0.75036949826626098</v>
      </c>
      <c r="K19" s="9">
        <v>1.6448545723463499E-2</v>
      </c>
      <c r="L19" s="8">
        <v>0.79814100551313705</v>
      </c>
      <c r="M19" s="8">
        <v>3.6163363265788402E-2</v>
      </c>
      <c r="N19">
        <v>0.79125413424818203</v>
      </c>
      <c r="O19">
        <v>3.2080038223323698E-2</v>
      </c>
    </row>
    <row r="20" spans="1:15" x14ac:dyDescent="0.25">
      <c r="A20" s="64" t="s">
        <v>104</v>
      </c>
      <c r="B20" s="9">
        <v>0.37290597318882601</v>
      </c>
      <c r="C20" s="9">
        <v>2.9040215756726599E-2</v>
      </c>
      <c r="D20" s="7">
        <v>0.33856621185525798</v>
      </c>
      <c r="E20" s="7">
        <v>3.30631201847243E-2</v>
      </c>
      <c r="F20" s="8">
        <v>0.44303235492852</v>
      </c>
      <c r="G20" s="8">
        <v>4.3546376953566703E-2</v>
      </c>
      <c r="H20" s="7">
        <v>0.46222452246843998</v>
      </c>
      <c r="I20" s="7">
        <v>4.3220584851496401E-2</v>
      </c>
      <c r="J20" s="9">
        <v>0.359547402248312</v>
      </c>
      <c r="K20" s="9">
        <v>4.53555350697495E-2</v>
      </c>
      <c r="L20" s="8">
        <v>0.37841935819760603</v>
      </c>
      <c r="M20" s="8">
        <v>6.5347288189422301E-2</v>
      </c>
      <c r="N20">
        <v>0.37678771463910099</v>
      </c>
      <c r="O20">
        <v>5.0376976471645102E-2</v>
      </c>
    </row>
    <row r="21" spans="1:15" x14ac:dyDescent="0.25">
      <c r="A21" s="64" t="s">
        <v>105</v>
      </c>
      <c r="B21" s="9">
        <v>0.637304657918776</v>
      </c>
      <c r="C21" s="9">
        <v>3.2844408240125002E-2</v>
      </c>
      <c r="D21" s="7">
        <v>0.500026245153113</v>
      </c>
      <c r="E21" s="7">
        <v>0.102112284453341</v>
      </c>
      <c r="F21" s="8">
        <v>0.39675673232411202</v>
      </c>
      <c r="G21" s="8">
        <v>5.5807074645698701E-2</v>
      </c>
      <c r="H21" s="7">
        <v>0.47374574418243898</v>
      </c>
      <c r="I21" s="7">
        <v>7.7703778599914494E-2</v>
      </c>
      <c r="J21" s="9">
        <v>0.69262011930395795</v>
      </c>
      <c r="K21" s="9">
        <v>3.6019432207558003E-2</v>
      </c>
      <c r="L21" s="8">
        <v>0.785134458590938</v>
      </c>
      <c r="M21" s="8">
        <v>5.7497742939995697E-2</v>
      </c>
      <c r="N21">
        <v>0.79169539308791104</v>
      </c>
      <c r="O21">
        <v>4.2174080960242402E-2</v>
      </c>
    </row>
    <row r="22" spans="1:15" x14ac:dyDescent="0.25">
      <c r="A22" s="64" t="s">
        <v>106</v>
      </c>
      <c r="B22" s="9">
        <v>0.80527801259795895</v>
      </c>
      <c r="C22" s="9">
        <v>1.6037865350688098E-2</v>
      </c>
      <c r="D22" s="7">
        <v>0.76138244289924295</v>
      </c>
      <c r="E22" s="7">
        <v>3.9187786371220799E-2</v>
      </c>
      <c r="F22" s="8">
        <v>0.85995644985637698</v>
      </c>
      <c r="G22" s="8">
        <v>2.73455042610821E-2</v>
      </c>
      <c r="H22" s="7">
        <v>0.87199985101898703</v>
      </c>
      <c r="I22" s="7">
        <v>1.74263799704561E-2</v>
      </c>
      <c r="J22" s="9">
        <v>0.79840310393679803</v>
      </c>
      <c r="K22" s="9">
        <v>1.44697875017377E-2</v>
      </c>
      <c r="L22" s="8">
        <v>0.81156460879144299</v>
      </c>
      <c r="M22" s="8">
        <v>2.4442563434754299E-2</v>
      </c>
      <c r="N22">
        <v>0.82462573453744004</v>
      </c>
      <c r="O22">
        <v>2.0988355655515E-2</v>
      </c>
    </row>
    <row r="23" spans="1:15" x14ac:dyDescent="0.25">
      <c r="A23" s="64" t="s">
        <v>107</v>
      </c>
      <c r="B23" s="9">
        <v>0.79534888397135395</v>
      </c>
      <c r="C23" s="9">
        <v>5.0871022379198202E-2</v>
      </c>
      <c r="D23" s="7">
        <v>0.65188388545782905</v>
      </c>
      <c r="E23" s="7">
        <v>5.0781508020855397E-2</v>
      </c>
      <c r="F23" s="8">
        <v>0.73720091918205699</v>
      </c>
      <c r="G23" s="8">
        <v>6.2706646884072501E-2</v>
      </c>
      <c r="H23" s="7">
        <v>0.766521375383172</v>
      </c>
      <c r="I23" s="7">
        <v>8.3107626813021904E-2</v>
      </c>
      <c r="J23" s="9">
        <v>0.79752931775664504</v>
      </c>
      <c r="K23" s="9">
        <v>3.4246198561791397E-2</v>
      </c>
      <c r="L23" s="8">
        <v>0.82363734673474298</v>
      </c>
      <c r="M23" s="8">
        <v>5.6780380699458101E-2</v>
      </c>
      <c r="N23">
        <v>0.83736937011071499</v>
      </c>
      <c r="O23">
        <v>5.1461275191620102E-2</v>
      </c>
    </row>
    <row r="24" spans="1:15" x14ac:dyDescent="0.25">
      <c r="A24" s="64" t="s">
        <v>108</v>
      </c>
      <c r="B24" s="9">
        <v>0.97739522909562004</v>
      </c>
      <c r="C24" s="9">
        <v>1.0963798636195499E-2</v>
      </c>
      <c r="D24" s="7">
        <v>0.88868139211819197</v>
      </c>
      <c r="E24" s="7">
        <v>2.7181762003949499E-2</v>
      </c>
      <c r="F24" s="8">
        <v>0.98600465581237395</v>
      </c>
      <c r="G24" s="8">
        <v>4.3123122636617196E-3</v>
      </c>
      <c r="H24" s="7">
        <v>0.97848069630685697</v>
      </c>
      <c r="I24" s="7">
        <v>1.1302132720878299E-2</v>
      </c>
      <c r="J24" s="9">
        <v>0.93976257289484</v>
      </c>
      <c r="K24" s="9">
        <v>9.5680188558962698E-3</v>
      </c>
      <c r="L24" s="8">
        <v>0.94948261585055604</v>
      </c>
      <c r="M24" s="8">
        <v>1.8294619932407701E-2</v>
      </c>
      <c r="N24">
        <v>0.965512800404845</v>
      </c>
      <c r="O24">
        <v>1.05740285596931E-2</v>
      </c>
    </row>
    <row r="25" spans="1:15" x14ac:dyDescent="0.25">
      <c r="A25" s="64" t="s">
        <v>109</v>
      </c>
      <c r="B25" s="9">
        <v>0.99</v>
      </c>
      <c r="C25" s="9">
        <v>3.3333333333333201E-3</v>
      </c>
      <c r="D25" s="7">
        <v>0.98888888888888804</v>
      </c>
      <c r="E25" s="7">
        <v>4.9690399499995397E-3</v>
      </c>
      <c r="F25" s="8">
        <v>0.98777777777777698</v>
      </c>
      <c r="G25" s="8">
        <v>7.7777777777777897E-3</v>
      </c>
      <c r="H25" s="7">
        <v>0.97666666666666602</v>
      </c>
      <c r="I25" s="7">
        <v>1.26197963240006E-2</v>
      </c>
      <c r="J25" s="9">
        <v>0.98777777777777698</v>
      </c>
      <c r="K25" s="9">
        <v>5.9835164523716804E-3</v>
      </c>
      <c r="L25" s="8">
        <v>0.99333333333333296</v>
      </c>
      <c r="M25" s="8">
        <v>5.4433105395181496E-3</v>
      </c>
      <c r="N25">
        <v>0.99111111111111105</v>
      </c>
      <c r="O25">
        <v>6.6666666666666602E-3</v>
      </c>
    </row>
    <row r="26" spans="1:15" x14ac:dyDescent="0.25">
      <c r="A26" s="64" t="s">
        <v>110</v>
      </c>
      <c r="B26" s="9">
        <v>0.76788358750955199</v>
      </c>
      <c r="C26" s="9">
        <v>4.88908299097478E-3</v>
      </c>
      <c r="D26" s="7">
        <v>0.75113674091176597</v>
      </c>
      <c r="E26" s="7">
        <v>7.7950710537205902E-3</v>
      </c>
      <c r="F26" s="8">
        <v>0.77060411078136704</v>
      </c>
      <c r="G26" s="8">
        <v>5.6266529787568197E-3</v>
      </c>
      <c r="H26" s="7">
        <v>0.76319658852961703</v>
      </c>
      <c r="I26" s="7">
        <v>7.2504664400253899E-3</v>
      </c>
      <c r="J26" s="9">
        <v>0.76543610750860802</v>
      </c>
      <c r="K26" s="9">
        <v>4.6126566204854899E-3</v>
      </c>
      <c r="L26" s="8">
        <v>0.76690750731374902</v>
      </c>
      <c r="M26" s="8">
        <v>3.84449179362455E-3</v>
      </c>
      <c r="N26">
        <v>0.76838542802514997</v>
      </c>
      <c r="O26">
        <v>4.1551451189920097E-3</v>
      </c>
    </row>
    <row r="27" spans="1:15" x14ac:dyDescent="0.25">
      <c r="A27" s="64" t="s">
        <v>111</v>
      </c>
      <c r="B27" s="9">
        <v>0.87447101359667401</v>
      </c>
      <c r="C27" s="9">
        <v>2.5238158420326201E-2</v>
      </c>
      <c r="D27" s="7">
        <v>0.78754938645745798</v>
      </c>
      <c r="E27" s="7">
        <v>4.5126099231173597E-2</v>
      </c>
      <c r="F27" s="8">
        <v>0.85834353435495103</v>
      </c>
      <c r="G27" s="8">
        <v>4.6540822886736097E-2</v>
      </c>
      <c r="H27" s="7">
        <v>0.88867185629634404</v>
      </c>
      <c r="I27" s="7">
        <v>1.0970079473385101E-2</v>
      </c>
      <c r="J27" s="9">
        <v>0.84167193421498399</v>
      </c>
      <c r="K27" s="9">
        <v>4.2338126935684499E-2</v>
      </c>
      <c r="L27" s="8">
        <v>0.86217297061062603</v>
      </c>
      <c r="M27" s="8">
        <v>5.3657940576588598E-2</v>
      </c>
      <c r="N27">
        <v>0.904114844429316</v>
      </c>
      <c r="O27">
        <v>2.0319643278380501E-2</v>
      </c>
    </row>
    <row r="28" spans="1:15" x14ac:dyDescent="0.25">
      <c r="A28" s="64" t="s">
        <v>112</v>
      </c>
      <c r="B28" s="9">
        <v>0.67073467997229097</v>
      </c>
      <c r="C28" s="9">
        <v>1.12785707355637E-2</v>
      </c>
      <c r="D28" s="7">
        <v>0.66203920785458803</v>
      </c>
      <c r="E28" s="7">
        <v>1.0704133245885801E-2</v>
      </c>
      <c r="F28" s="8">
        <v>0.72381618150428595</v>
      </c>
      <c r="G28" s="8">
        <v>1.5171315416061299E-2</v>
      </c>
      <c r="H28" s="7">
        <v>0.71488781448445404</v>
      </c>
      <c r="I28" s="7">
        <v>1.13481646348128E-2</v>
      </c>
      <c r="J28" s="9">
        <v>0.68169560741993196</v>
      </c>
      <c r="K28" s="9">
        <v>1.4334832697577999E-2</v>
      </c>
      <c r="L28" s="8">
        <v>0.67859133537503002</v>
      </c>
      <c r="M28" s="8">
        <v>1.91828352339601E-2</v>
      </c>
      <c r="N28">
        <v>0.68113717793836503</v>
      </c>
      <c r="O28">
        <v>1.75484097472949E-2</v>
      </c>
    </row>
    <row r="29" spans="1:15" x14ac:dyDescent="0.25">
      <c r="A29" s="64" t="s">
        <v>113</v>
      </c>
      <c r="B29" s="9">
        <v>0.81246732647752495</v>
      </c>
      <c r="C29" s="9">
        <v>2.1307965456701002E-2</v>
      </c>
      <c r="D29" s="7">
        <v>0.80549426467755902</v>
      </c>
      <c r="E29" s="7">
        <v>6.9000697528635899E-2</v>
      </c>
      <c r="F29" s="8">
        <v>0.87514445581792799</v>
      </c>
      <c r="G29" s="8">
        <v>3.80672259647881E-2</v>
      </c>
      <c r="H29" s="7">
        <v>0.89335231548858196</v>
      </c>
      <c r="I29" s="7">
        <v>3.3489565319289802E-2</v>
      </c>
      <c r="J29" s="9">
        <v>0.94075250524130105</v>
      </c>
      <c r="K29" s="9">
        <v>1.3208331321559999E-2</v>
      </c>
      <c r="L29" s="8">
        <v>0.92733800275964495</v>
      </c>
      <c r="M29" s="8">
        <v>2.7026046393744899E-2</v>
      </c>
      <c r="N29">
        <v>0.94591992431309002</v>
      </c>
      <c r="O29">
        <v>1.9851740722518201E-2</v>
      </c>
    </row>
    <row r="30" spans="1:15" x14ac:dyDescent="0.25">
      <c r="A30" s="64" t="s">
        <v>114</v>
      </c>
      <c r="B30" s="9">
        <v>0.76785267612794295</v>
      </c>
      <c r="C30" s="9">
        <v>1.9201041769385099E-2</v>
      </c>
      <c r="D30" s="7">
        <v>0.68088678123913804</v>
      </c>
      <c r="E30" s="7">
        <v>4.5637174932363397E-2</v>
      </c>
      <c r="F30" s="8">
        <v>0.80291101984917002</v>
      </c>
      <c r="G30" s="8">
        <v>3.1685354121166999E-2</v>
      </c>
      <c r="H30" s="7">
        <v>0.80885999567157696</v>
      </c>
      <c r="I30" s="7">
        <v>2.8095892712227101E-2</v>
      </c>
      <c r="J30" s="9">
        <v>0.90277463031216199</v>
      </c>
      <c r="K30" s="9">
        <v>2.30134550665036E-2</v>
      </c>
      <c r="L30" s="8">
        <v>0.95469275899980899</v>
      </c>
      <c r="M30" s="8">
        <v>1.48682940736149E-2</v>
      </c>
      <c r="N30">
        <v>0.94212780692442</v>
      </c>
      <c r="O30">
        <v>1.06908912685173E-2</v>
      </c>
    </row>
    <row r="31" spans="1:15" x14ac:dyDescent="0.25">
      <c r="A31" s="64" t="s">
        <v>115</v>
      </c>
      <c r="B31" s="9">
        <v>0.98782216435597203</v>
      </c>
      <c r="C31" s="9">
        <v>7.7562866116287097E-3</v>
      </c>
      <c r="D31" s="7">
        <v>0.97281556015575199</v>
      </c>
      <c r="E31" s="7">
        <v>3.14543415955841E-2</v>
      </c>
      <c r="F31" s="8">
        <v>0.98547127731824202</v>
      </c>
      <c r="G31" s="8">
        <v>1.3263476183692099E-2</v>
      </c>
      <c r="H31" s="7">
        <v>0.99214475050485695</v>
      </c>
      <c r="I31" s="7">
        <v>1.3378760436167E-2</v>
      </c>
      <c r="J31" s="9">
        <v>0.99340720801054705</v>
      </c>
      <c r="K31" s="9">
        <v>8.7889378500394608E-3</v>
      </c>
      <c r="L31" s="8">
        <v>0.99781543831991404</v>
      </c>
      <c r="M31" s="8">
        <v>4.3691233601711602E-3</v>
      </c>
      <c r="N31">
        <v>0.95792514459529399</v>
      </c>
      <c r="O31">
        <v>1.28390655825297E-2</v>
      </c>
    </row>
    <row r="32" spans="1:15" x14ac:dyDescent="0.25">
      <c r="A32" s="64" t="s">
        <v>116</v>
      </c>
      <c r="B32" s="9">
        <v>0.60034085464744302</v>
      </c>
      <c r="C32" s="9">
        <v>1.16866273316179E-2</v>
      </c>
      <c r="D32" s="7">
        <v>0.58559148577490505</v>
      </c>
      <c r="E32" s="7">
        <v>3.3763241227687799E-2</v>
      </c>
      <c r="F32" s="8">
        <v>0.73351304524421601</v>
      </c>
      <c r="G32" s="8">
        <v>2.8859067791997199E-2</v>
      </c>
      <c r="H32" s="7">
        <v>0.72390273860437404</v>
      </c>
      <c r="I32" s="7">
        <v>2.6778493249317099E-2</v>
      </c>
      <c r="J32" s="9">
        <v>0.64884860966771296</v>
      </c>
      <c r="K32" s="9">
        <v>2.0822677569881501E-2</v>
      </c>
      <c r="L32" s="8">
        <v>0.73639205216799897</v>
      </c>
      <c r="M32" s="8">
        <v>3.1849041895222703E-2</v>
      </c>
      <c r="N32">
        <v>0.61848885715133595</v>
      </c>
      <c r="O32">
        <v>1.5673354042445801E-2</v>
      </c>
    </row>
    <row r="33" spans="1:15" x14ac:dyDescent="0.25">
      <c r="A33" s="64" t="s">
        <v>117</v>
      </c>
      <c r="B33" s="9">
        <v>0.52387962235986996</v>
      </c>
      <c r="C33" s="9">
        <v>1.8437531901513801E-2</v>
      </c>
      <c r="D33" s="7">
        <v>0.48156175639666399</v>
      </c>
      <c r="E33" s="7">
        <v>3.89732970947382E-2</v>
      </c>
      <c r="F33" s="8">
        <v>0.65619739197586002</v>
      </c>
      <c r="G33" s="8">
        <v>2.60241630990754E-2</v>
      </c>
      <c r="H33" s="7">
        <v>0.64902594821542703</v>
      </c>
      <c r="I33" s="7">
        <v>2.3985355893635499E-2</v>
      </c>
      <c r="J33" s="9">
        <v>0.55449014234275595</v>
      </c>
      <c r="K33" s="9">
        <v>2.5358584903267398E-2</v>
      </c>
      <c r="L33" s="8">
        <v>0.64667823373807498</v>
      </c>
      <c r="M33" s="8">
        <v>5.8697660194325901E-2</v>
      </c>
      <c r="N33">
        <v>0.55035551434826202</v>
      </c>
      <c r="O33">
        <v>1.52552989908161E-2</v>
      </c>
    </row>
    <row r="34" spans="1:15" x14ac:dyDescent="0.25">
      <c r="A34" s="64" t="s">
        <v>118</v>
      </c>
      <c r="B34" s="9">
        <v>0.92815465565969701</v>
      </c>
      <c r="C34" s="9">
        <v>2.6651635599598801E-2</v>
      </c>
      <c r="D34" s="7">
        <v>0.795099897983922</v>
      </c>
      <c r="E34" s="7">
        <v>4.6559452524664403E-2</v>
      </c>
      <c r="F34" s="8">
        <v>0.98285702005435405</v>
      </c>
      <c r="G34" s="8">
        <v>2.0927214889835899E-2</v>
      </c>
      <c r="H34" s="7">
        <v>0.98387892501717999</v>
      </c>
      <c r="I34" s="7">
        <v>2.0542244145776701E-2</v>
      </c>
      <c r="J34" s="9">
        <v>0.94850605549260603</v>
      </c>
      <c r="K34" s="9">
        <v>2.0261530734098102E-2</v>
      </c>
      <c r="L34" s="8">
        <v>0.99249861513478999</v>
      </c>
      <c r="M34" s="8">
        <v>1.5918586485616899E-2</v>
      </c>
      <c r="N34">
        <v>0.95283540249767895</v>
      </c>
      <c r="O34">
        <v>2.4547618487191301E-2</v>
      </c>
    </row>
    <row r="35" spans="1:15" x14ac:dyDescent="0.25">
      <c r="A35" s="64" t="s">
        <v>119</v>
      </c>
      <c r="B35" s="9">
        <v>0.74212491501301503</v>
      </c>
      <c r="C35" s="9">
        <v>4.0396787761965099E-2</v>
      </c>
      <c r="D35" s="7">
        <v>0.59434858751311603</v>
      </c>
      <c r="E35" s="7">
        <v>0.110334883511432</v>
      </c>
      <c r="F35" s="8">
        <v>0.70051985172487197</v>
      </c>
      <c r="G35" s="8">
        <v>0.136394240122615</v>
      </c>
      <c r="H35" s="7">
        <v>0.76184092383956203</v>
      </c>
      <c r="I35" s="7">
        <v>9.9515404893945003E-2</v>
      </c>
      <c r="J35" s="9">
        <v>0.71411217174541997</v>
      </c>
      <c r="K35" s="9">
        <v>6.7553862785321897E-2</v>
      </c>
      <c r="L35" s="8">
        <v>0.72667592109326395</v>
      </c>
      <c r="M35" s="8">
        <v>0.12763725688549599</v>
      </c>
      <c r="N35">
        <v>0.63915224594564402</v>
      </c>
      <c r="O35">
        <v>6.5475049424142201E-2</v>
      </c>
    </row>
    <row r="36" spans="1:15" x14ac:dyDescent="0.25">
      <c r="A36" s="64" t="s">
        <v>120</v>
      </c>
      <c r="B36" s="9">
        <v>0.47304666353443803</v>
      </c>
      <c r="C36" s="9">
        <v>3.7141110077586498E-2</v>
      </c>
      <c r="D36" s="7">
        <v>0.42374967654147699</v>
      </c>
      <c r="E36" s="7">
        <v>3.9411930816514097E-2</v>
      </c>
      <c r="F36" s="8">
        <v>0.48519009641675998</v>
      </c>
      <c r="G36" s="8">
        <v>4.7323185919136E-2</v>
      </c>
      <c r="H36" s="7">
        <v>0.49151845901263902</v>
      </c>
      <c r="I36" s="7">
        <v>5.2117011987509301E-2</v>
      </c>
      <c r="J36" s="9">
        <v>0.52529193739486602</v>
      </c>
      <c r="K36" s="9">
        <v>2.3447768647979199E-2</v>
      </c>
      <c r="L36" s="8">
        <v>0.60726019434056699</v>
      </c>
      <c r="M36" s="8">
        <v>4.8358163403045398E-2</v>
      </c>
      <c r="N36">
        <v>0.531552416951523</v>
      </c>
      <c r="O36">
        <v>5.4220960333592298E-2</v>
      </c>
    </row>
    <row r="37" spans="1:15" x14ac:dyDescent="0.25">
      <c r="A37" s="64" t="s">
        <v>121</v>
      </c>
      <c r="B37" s="9">
        <v>0.60001932617851195</v>
      </c>
      <c r="C37" s="9">
        <v>3.30463276948589E-2</v>
      </c>
      <c r="D37" s="7">
        <v>0.51886638705219601</v>
      </c>
      <c r="E37" s="7">
        <v>3.37801872898634E-2</v>
      </c>
      <c r="F37" s="8">
        <v>0.78359456378997905</v>
      </c>
      <c r="G37" s="8">
        <v>1.5488533152363799E-2</v>
      </c>
      <c r="H37" s="7">
        <v>0.79996641218717601</v>
      </c>
      <c r="I37" s="7">
        <v>2.2677768300914902E-2</v>
      </c>
      <c r="J37" s="9">
        <v>0.70999497715762705</v>
      </c>
      <c r="K37" s="9">
        <v>4.1467212757065899E-2</v>
      </c>
      <c r="L37" s="8">
        <v>0.83660309864918803</v>
      </c>
      <c r="M37" s="8">
        <v>5.5305614272231698E-2</v>
      </c>
      <c r="N37">
        <v>0.87041546460054897</v>
      </c>
      <c r="O37">
        <v>4.1939820459806397E-2</v>
      </c>
    </row>
    <row r="38" spans="1:15" x14ac:dyDescent="0.25">
      <c r="A38" s="64" t="s">
        <v>122</v>
      </c>
      <c r="B38" s="9">
        <v>0.66063503546860203</v>
      </c>
      <c r="C38" s="9">
        <v>1.0988240690609901E-2</v>
      </c>
      <c r="D38" s="7">
        <v>0.63411770033409598</v>
      </c>
      <c r="E38" s="7">
        <v>2.3263013913106499E-2</v>
      </c>
      <c r="F38" s="8">
        <v>0.79286925871581804</v>
      </c>
      <c r="G38" s="8">
        <v>3.5762382039747902E-2</v>
      </c>
      <c r="H38" s="7">
        <v>0.78815001504609095</v>
      </c>
      <c r="I38" s="7">
        <v>3.3941862164818599E-2</v>
      </c>
      <c r="J38" s="9">
        <v>0.769567940790578</v>
      </c>
      <c r="K38" s="9">
        <v>2.0811435809143901E-2</v>
      </c>
      <c r="L38" s="8">
        <v>0.89315507300430197</v>
      </c>
      <c r="M38" s="8">
        <v>1.40526280275289E-2</v>
      </c>
      <c r="N38">
        <v>0.77094832260118495</v>
      </c>
      <c r="O38">
        <v>1.9893161302264199E-2</v>
      </c>
    </row>
    <row r="39" spans="1:15" x14ac:dyDescent="0.25">
      <c r="A39" s="64" t="s">
        <v>123</v>
      </c>
      <c r="B39" s="9">
        <v>0.74703703703703594</v>
      </c>
      <c r="C39" s="9">
        <v>2.31720863877828E-2</v>
      </c>
      <c r="D39" s="7">
        <v>0.33358024691358001</v>
      </c>
      <c r="E39" s="7">
        <v>3.5869668735476298E-2</v>
      </c>
      <c r="F39" s="8">
        <v>0.77</v>
      </c>
      <c r="G39" s="8">
        <v>3.9254794373020201E-2</v>
      </c>
      <c r="H39" s="7">
        <v>0.77</v>
      </c>
      <c r="I39" s="7">
        <v>3.9254794373020201E-2</v>
      </c>
      <c r="J39" s="9">
        <v>0.98333333333333295</v>
      </c>
      <c r="K39" s="9">
        <v>6.0038599584137497E-3</v>
      </c>
      <c r="L39" s="8">
        <v>0.99802469135802396</v>
      </c>
      <c r="M39" s="8">
        <v>3.3674522708606902E-3</v>
      </c>
      <c r="N39">
        <v>0.97543209876543202</v>
      </c>
      <c r="O39">
        <v>4.0740740740740798E-3</v>
      </c>
    </row>
    <row r="40" spans="1:15" x14ac:dyDescent="0.25">
      <c r="A40" s="64" t="s">
        <v>124</v>
      </c>
      <c r="B40" s="9">
        <v>1</v>
      </c>
      <c r="C40" s="9">
        <v>0</v>
      </c>
      <c r="D40" s="7">
        <v>0.99810224156009597</v>
      </c>
      <c r="E40" s="7">
        <v>3.7955170883880599E-3</v>
      </c>
      <c r="F40" s="8">
        <v>1</v>
      </c>
      <c r="G40" s="8">
        <v>0</v>
      </c>
      <c r="H40" s="7">
        <v>1</v>
      </c>
      <c r="I40" s="7">
        <v>0</v>
      </c>
      <c r="J40" s="9">
        <v>0.99905140214620203</v>
      </c>
      <c r="K40" s="9">
        <v>2.8457935613920501E-3</v>
      </c>
      <c r="L40" s="8">
        <v>1</v>
      </c>
      <c r="M40" s="8">
        <v>0</v>
      </c>
      <c r="N40">
        <v>1</v>
      </c>
      <c r="O40">
        <v>0</v>
      </c>
    </row>
    <row r="41" spans="1:15" x14ac:dyDescent="0.25">
      <c r="A41" s="64" t="s">
        <v>125</v>
      </c>
      <c r="B41" s="9">
        <v>0.97449015350715995</v>
      </c>
      <c r="C41" s="9">
        <v>2.20291445314212E-3</v>
      </c>
      <c r="D41" s="7">
        <v>0.96509436316549102</v>
      </c>
      <c r="E41" s="7">
        <v>4.9223736571049502E-3</v>
      </c>
      <c r="F41" s="8">
        <v>0.99683853526878097</v>
      </c>
      <c r="G41" s="8">
        <v>2.91874590848614E-3</v>
      </c>
      <c r="H41" s="7">
        <v>0.99193944422372504</v>
      </c>
      <c r="I41" s="7">
        <v>8.9963913275797492E-3</v>
      </c>
      <c r="J41" s="9">
        <v>0.96410713402873505</v>
      </c>
      <c r="K41" s="9">
        <v>6.8926660891833001E-3</v>
      </c>
      <c r="L41" s="8">
        <v>0.96614368328692701</v>
      </c>
      <c r="M41" s="8">
        <v>6.2177538890179403E-3</v>
      </c>
      <c r="N41">
        <v>0.96406990670901005</v>
      </c>
      <c r="O41">
        <v>5.5501529476927698E-3</v>
      </c>
    </row>
    <row r="42" spans="1:15" x14ac:dyDescent="0.25">
      <c r="A42" s="64" t="s">
        <v>126</v>
      </c>
      <c r="B42" s="9">
        <v>0.55134462672870199</v>
      </c>
      <c r="C42" s="9">
        <v>6.4071921732510801E-3</v>
      </c>
      <c r="D42" s="7">
        <v>0.51060183948318405</v>
      </c>
      <c r="E42" s="7">
        <v>1.1909162410328E-2</v>
      </c>
      <c r="F42" s="8">
        <v>0.59010345594200397</v>
      </c>
      <c r="G42" s="8">
        <v>1.45931338812156E-2</v>
      </c>
      <c r="H42" s="7">
        <v>0.58208123958413105</v>
      </c>
      <c r="I42" s="7">
        <v>1.34196869746639E-2</v>
      </c>
      <c r="J42" s="9">
        <v>0.61053203546578805</v>
      </c>
      <c r="K42" s="9">
        <v>9.1140747474596304E-3</v>
      </c>
      <c r="L42" s="8">
        <v>0.66799682488317502</v>
      </c>
      <c r="M42" s="8">
        <v>1.76310938382922E-2</v>
      </c>
      <c r="N42">
        <v>0.56500143828800398</v>
      </c>
      <c r="O42">
        <v>7.8517379349162305E-3</v>
      </c>
    </row>
    <row r="43" spans="1:15" x14ac:dyDescent="0.25">
      <c r="A43" s="64" t="s">
        <v>127</v>
      </c>
      <c r="B43" s="9">
        <v>0.97985243909067099</v>
      </c>
      <c r="C43" s="9">
        <v>6.5681912658925997E-3</v>
      </c>
      <c r="D43" s="7">
        <v>0.992815533166446</v>
      </c>
      <c r="E43" s="7">
        <v>7.1890240516208296E-3</v>
      </c>
      <c r="F43" s="8">
        <v>0.98844524042878301</v>
      </c>
      <c r="G43" s="8">
        <v>8.8691524153750208E-3</v>
      </c>
      <c r="H43" s="7">
        <v>0.98845030742356299</v>
      </c>
      <c r="I43" s="7">
        <v>8.8585884846303E-3</v>
      </c>
      <c r="J43" s="9">
        <v>0.983886488733133</v>
      </c>
      <c r="K43" s="9">
        <v>1.22787508889774E-2</v>
      </c>
      <c r="L43" s="8">
        <v>0.98811287815980398</v>
      </c>
      <c r="M43" s="8">
        <v>1.13869712063767E-2</v>
      </c>
      <c r="N43">
        <v>0.99857761286332702</v>
      </c>
      <c r="O43">
        <v>4.2671614100185497E-3</v>
      </c>
    </row>
    <row r="45" spans="1:15" x14ac:dyDescent="0.25">
      <c r="A45" s="6" t="s">
        <v>0</v>
      </c>
      <c r="B45" s="5">
        <f t="shared" ref="B45:O45" si="0">SUM(B4:B43)/COUNT(B4:B43)</f>
        <v>0.71926849344472732</v>
      </c>
      <c r="C45" s="5">
        <f t="shared" si="0"/>
        <v>1.8532290968731206E-2</v>
      </c>
      <c r="D45" s="3">
        <f t="shared" si="0"/>
        <v>0.66231035110624992</v>
      </c>
      <c r="E45" s="3">
        <f t="shared" si="0"/>
        <v>3.1248939815765542E-2</v>
      </c>
      <c r="F45" s="4">
        <f t="shared" si="0"/>
        <v>0.76203290067305385</v>
      </c>
      <c r="G45" s="4">
        <f t="shared" si="0"/>
        <v>2.8091833890639441E-2</v>
      </c>
      <c r="H45" s="3">
        <f t="shared" si="0"/>
        <v>0.76805643314011018</v>
      </c>
      <c r="I45" s="3">
        <f t="shared" si="0"/>
        <v>2.7087653352007562E-2</v>
      </c>
      <c r="J45" s="5">
        <f t="shared" si="0"/>
        <v>0.74912091932264813</v>
      </c>
      <c r="K45" s="5">
        <f t="shared" si="0"/>
        <v>2.2594583660521278E-2</v>
      </c>
      <c r="L45" s="15">
        <f t="shared" si="0"/>
        <v>0.79022947238517172</v>
      </c>
      <c r="M45" s="4">
        <f t="shared" si="0"/>
        <v>3.1449965671015233E-2</v>
      </c>
      <c r="N45" s="3">
        <f t="shared" si="0"/>
        <v>0.77731416775323836</v>
      </c>
      <c r="O45" s="3">
        <f t="shared" si="0"/>
        <v>2.425993524280998E-2</v>
      </c>
    </row>
    <row r="46" spans="1:15" x14ac:dyDescent="0.25">
      <c r="A46" s="6" t="s">
        <v>72</v>
      </c>
      <c r="B46" s="5">
        <f>MAX(B4:B43)</f>
        <v>1</v>
      </c>
      <c r="C46" s="5">
        <f t="shared" ref="C46:M46" si="1">MAX(C4:C43)</f>
        <v>5.0871022379198202E-2</v>
      </c>
      <c r="D46" s="3">
        <f t="shared" si="1"/>
        <v>0.99810224156009597</v>
      </c>
      <c r="E46" s="3">
        <f t="shared" si="1"/>
        <v>0.110334883511432</v>
      </c>
      <c r="F46" s="4">
        <f t="shared" si="1"/>
        <v>1</v>
      </c>
      <c r="G46" s="4">
        <f t="shared" si="1"/>
        <v>0.136394240122615</v>
      </c>
      <c r="H46" s="3">
        <f t="shared" si="1"/>
        <v>1</v>
      </c>
      <c r="I46" s="3">
        <f t="shared" si="1"/>
        <v>9.9515404893945003E-2</v>
      </c>
      <c r="J46" s="5">
        <f t="shared" si="1"/>
        <v>0.99905140214620203</v>
      </c>
      <c r="K46" s="5">
        <f t="shared" si="1"/>
        <v>6.7553862785321897E-2</v>
      </c>
      <c r="L46" s="15">
        <f t="shared" si="1"/>
        <v>1</v>
      </c>
      <c r="M46" s="4">
        <f t="shared" si="1"/>
        <v>0.12763725688549599</v>
      </c>
      <c r="N46" s="3">
        <f>MAX(N4:N43)</f>
        <v>1</v>
      </c>
      <c r="O46" s="3">
        <f>MAX(O4:O43)</f>
        <v>6.5475049424142201E-2</v>
      </c>
    </row>
    <row r="47" spans="1:15" x14ac:dyDescent="0.25">
      <c r="A47" s="6" t="s">
        <v>73</v>
      </c>
      <c r="B47" s="5">
        <f>MIN(B4:B43)</f>
        <v>0.33316023322615002</v>
      </c>
      <c r="C47" s="5">
        <f t="shared" ref="C47:M47" si="2">MIN(C4:C43)</f>
        <v>0</v>
      </c>
      <c r="D47" s="3">
        <f t="shared" si="2"/>
        <v>0.308872378227177</v>
      </c>
      <c r="E47" s="3">
        <f t="shared" si="2"/>
        <v>3.7955170883880599E-3</v>
      </c>
      <c r="F47" s="4">
        <f t="shared" si="2"/>
        <v>0.39005851070978798</v>
      </c>
      <c r="G47" s="4">
        <f t="shared" si="2"/>
        <v>0</v>
      </c>
      <c r="H47" s="3">
        <f t="shared" si="2"/>
        <v>0.39569815473577802</v>
      </c>
      <c r="I47" s="3">
        <f t="shared" si="2"/>
        <v>0</v>
      </c>
      <c r="J47" s="5">
        <f t="shared" si="2"/>
        <v>0.359547402248312</v>
      </c>
      <c r="K47" s="5">
        <f t="shared" si="2"/>
        <v>2.8457935613920501E-3</v>
      </c>
      <c r="L47" s="15">
        <f t="shared" si="2"/>
        <v>0.37515307690223598</v>
      </c>
      <c r="M47" s="4">
        <f t="shared" si="2"/>
        <v>0</v>
      </c>
      <c r="N47" s="3">
        <f>MIN(N4:N43)</f>
        <v>0.37678771463910099</v>
      </c>
      <c r="O47" s="3">
        <f>MIN(O4:O43)</f>
        <v>0</v>
      </c>
    </row>
    <row r="48" spans="1:15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25">
      <c r="A49" s="3"/>
      <c r="B49" s="17" t="s">
        <v>51</v>
      </c>
      <c r="C49" s="18"/>
      <c r="D49" s="19" t="s">
        <v>50</v>
      </c>
      <c r="E49" s="20"/>
      <c r="F49" s="21" t="s">
        <v>49</v>
      </c>
      <c r="G49" s="22"/>
      <c r="H49" s="19" t="s">
        <v>48</v>
      </c>
      <c r="I49" s="20"/>
      <c r="J49" s="17" t="s">
        <v>47</v>
      </c>
      <c r="K49" s="18"/>
      <c r="L49" s="21" t="s">
        <v>46</v>
      </c>
      <c r="M49" s="22"/>
      <c r="N49" s="19"/>
      <c r="O49" s="20"/>
    </row>
    <row r="50" spans="1:15" x14ac:dyDescent="0.25">
      <c r="A50" s="3" t="s">
        <v>70</v>
      </c>
      <c r="B50" s="24" t="s">
        <v>42</v>
      </c>
      <c r="C50" s="24" t="s">
        <v>41</v>
      </c>
      <c r="D50" s="12" t="s">
        <v>42</v>
      </c>
      <c r="E50" s="12" t="s">
        <v>41</v>
      </c>
      <c r="F50" s="25" t="s">
        <v>42</v>
      </c>
      <c r="G50" s="25" t="s">
        <v>41</v>
      </c>
      <c r="H50" s="12" t="s">
        <v>42</v>
      </c>
      <c r="I50" s="12" t="s">
        <v>41</v>
      </c>
      <c r="J50" s="24" t="s">
        <v>42</v>
      </c>
      <c r="K50" s="24" t="s">
        <v>41</v>
      </c>
      <c r="L50" s="25" t="s">
        <v>42</v>
      </c>
      <c r="M50" s="25" t="s">
        <v>41</v>
      </c>
      <c r="N50" s="12"/>
      <c r="O50" s="12"/>
    </row>
    <row r="51" spans="1:15" x14ac:dyDescent="0.25">
      <c r="A51" s="10" t="s">
        <v>58</v>
      </c>
      <c r="B51" s="1">
        <v>0.214985215540098</v>
      </c>
      <c r="C51" s="1">
        <v>4.6307883498756999E-3</v>
      </c>
      <c r="D51">
        <v>0.176804373758984</v>
      </c>
      <c r="E51">
        <v>6.6835435604300896E-3</v>
      </c>
      <c r="F51" s="4">
        <v>0.43437463397084503</v>
      </c>
      <c r="G51" s="4">
        <v>7.8294178654793704E-3</v>
      </c>
      <c r="H51" s="3"/>
      <c r="I51" s="3"/>
      <c r="J51">
        <v>0.284148063063345</v>
      </c>
      <c r="K51">
        <v>8.1148882406790607E-3</v>
      </c>
      <c r="L51" s="4">
        <v>0.43437463397084503</v>
      </c>
      <c r="M51" s="4">
        <v>7.8294178654793704E-3</v>
      </c>
      <c r="N51" s="3"/>
      <c r="O51" s="3"/>
    </row>
    <row r="52" spans="1:15" x14ac:dyDescent="0.25">
      <c r="A52" s="10" t="s">
        <v>60</v>
      </c>
      <c r="B52" s="1">
        <v>0.80350080087468001</v>
      </c>
      <c r="C52" s="1">
        <v>2.4881990920387598E-3</v>
      </c>
      <c r="D52">
        <v>0.79875944041966795</v>
      </c>
      <c r="E52">
        <v>7.1822098614383297E-3</v>
      </c>
      <c r="F52" s="4">
        <v>0.94753086419752997</v>
      </c>
      <c r="G52" s="4">
        <v>9.6815578257368091E-3</v>
      </c>
      <c r="H52" s="3"/>
      <c r="I52" s="3"/>
      <c r="J52">
        <v>0.83352085243884499</v>
      </c>
      <c r="K52">
        <v>5.3651530382617099E-3</v>
      </c>
      <c r="L52" s="4">
        <v>0.99197530864197503</v>
      </c>
      <c r="M52" s="4">
        <v>2.1885521885521902E-3</v>
      </c>
      <c r="N52" s="3"/>
      <c r="O52" s="3"/>
    </row>
    <row r="53" spans="1:15" x14ac:dyDescent="0.25">
      <c r="A53" s="10" t="s">
        <v>57</v>
      </c>
      <c r="B53" s="1">
        <v>0.88335913667716803</v>
      </c>
      <c r="C53" s="1">
        <v>2.41268866436401E-2</v>
      </c>
      <c r="D53">
        <v>0.74392439922803799</v>
      </c>
      <c r="E53">
        <v>3.76455035887606E-2</v>
      </c>
      <c r="F53" s="4">
        <v>0.96086460346025304</v>
      </c>
      <c r="G53" s="4">
        <v>2.98738152363494E-3</v>
      </c>
      <c r="H53" s="3"/>
      <c r="I53" s="3"/>
      <c r="J53">
        <v>0.906032735872766</v>
      </c>
      <c r="K53">
        <v>1.7609947451404501E-2</v>
      </c>
      <c r="L53" s="4">
        <v>0.98504318649788503</v>
      </c>
      <c r="M53" s="4">
        <v>4.9835309964552403E-3</v>
      </c>
      <c r="N53" s="3"/>
      <c r="O53" s="3"/>
    </row>
    <row r="54" spans="1:15" x14ac:dyDescent="0.25">
      <c r="A54" s="10" t="s">
        <v>67</v>
      </c>
      <c r="B54" s="1">
        <v>0.70590698073847302</v>
      </c>
      <c r="C54" s="1">
        <v>1.41354736627865E-2</v>
      </c>
      <c r="D54" s="1">
        <v>0.64908088463580804</v>
      </c>
      <c r="E54">
        <v>8.3855687519834004E-3</v>
      </c>
      <c r="F54" s="4">
        <v>0.91482715125376901</v>
      </c>
      <c r="G54" s="4">
        <v>1.78702129763611E-2</v>
      </c>
      <c r="H54" s="3"/>
      <c r="I54" s="3"/>
      <c r="J54">
        <v>0.72977884976145202</v>
      </c>
      <c r="K54">
        <v>7.7189111474887002E-3</v>
      </c>
      <c r="L54" s="4">
        <v>0.94500971381847099</v>
      </c>
      <c r="M54" s="4">
        <v>9.6799980248502299E-3</v>
      </c>
      <c r="N54" s="3"/>
      <c r="O54" s="3"/>
    </row>
    <row r="55" spans="1:15" x14ac:dyDescent="0.25">
      <c r="A55" s="10" t="s">
        <v>68</v>
      </c>
      <c r="B55" s="1">
        <v>0.71664473976715104</v>
      </c>
      <c r="C55" s="1">
        <v>3.35782261161841E-2</v>
      </c>
      <c r="D55" s="1">
        <v>0.516195903968789</v>
      </c>
      <c r="E55">
        <v>1.9771818569469898E-2</v>
      </c>
      <c r="F55" s="4">
        <v>0.22928800814548</v>
      </c>
      <c r="G55" s="4">
        <v>9.4721217726578301E-3</v>
      </c>
      <c r="H55" s="3"/>
      <c r="I55" s="3"/>
      <c r="J55">
        <v>0.85329994673735698</v>
      </c>
      <c r="K55">
        <v>4.4235835902961297E-3</v>
      </c>
      <c r="L55" s="4">
        <v>0.32970234171692397</v>
      </c>
      <c r="M55" s="4">
        <v>1.3642948660383E-2</v>
      </c>
      <c r="N55" s="3"/>
      <c r="O55" s="3"/>
    </row>
    <row r="56" spans="1:15" x14ac:dyDescent="0.25">
      <c r="A56" s="10" t="s">
        <v>61</v>
      </c>
      <c r="B56" s="1">
        <v>0.78144282858929404</v>
      </c>
      <c r="C56" s="1">
        <v>1.57078307525527E-2</v>
      </c>
      <c r="D56" s="1">
        <v>0.67610266556165599</v>
      </c>
      <c r="E56">
        <v>2.5608750156351098E-2</v>
      </c>
      <c r="F56" s="4">
        <v>0.87960210170500996</v>
      </c>
      <c r="G56" s="4">
        <v>1.15874341986871E-2</v>
      </c>
      <c r="H56" s="3"/>
      <c r="I56" s="3"/>
      <c r="J56">
        <v>0.83212058170917602</v>
      </c>
      <c r="K56">
        <v>1.1032936527496401E-2</v>
      </c>
      <c r="L56" s="4">
        <v>0.94377221869281502</v>
      </c>
      <c r="M56" s="4">
        <v>6.1537610125620198E-3</v>
      </c>
      <c r="N56" s="3"/>
      <c r="O56" s="3"/>
    </row>
    <row r="57" spans="1:15" x14ac:dyDescent="0.25">
      <c r="A57" s="10" t="s">
        <v>66</v>
      </c>
      <c r="B57" s="1">
        <v>0.99392259990307896</v>
      </c>
      <c r="C57" s="1">
        <v>1.1308968924279501E-3</v>
      </c>
      <c r="D57" s="1">
        <v>0.97701543371978194</v>
      </c>
      <c r="E57">
        <v>3.8128844042628301E-3</v>
      </c>
      <c r="F57" s="4">
        <v>0.85009278854264303</v>
      </c>
      <c r="G57" s="4">
        <v>4.81549625953094E-3</v>
      </c>
      <c r="H57" s="3"/>
      <c r="I57" s="3"/>
      <c r="J57">
        <v>0.99657368843689098</v>
      </c>
      <c r="K57" s="11">
        <v>8.9361331464776295E-4</v>
      </c>
      <c r="L57" s="4">
        <v>0.85268158677215899</v>
      </c>
      <c r="M57" s="4">
        <v>7.7505510854356799E-3</v>
      </c>
      <c r="N57" s="3"/>
      <c r="O57" s="3"/>
    </row>
    <row r="58" spans="1:15" x14ac:dyDescent="0.25">
      <c r="A58" s="10" t="s">
        <v>69</v>
      </c>
      <c r="B58" s="1">
        <v>0.65969129021706197</v>
      </c>
      <c r="C58" s="1">
        <v>8.1573701686586605E-3</v>
      </c>
      <c r="D58" s="1">
        <v>0.64473958993983504</v>
      </c>
      <c r="E58">
        <v>2.8340269647218402E-2</v>
      </c>
      <c r="F58" s="4">
        <v>0.73684594757370703</v>
      </c>
      <c r="G58" s="4">
        <v>2.6412615833911201E-2</v>
      </c>
      <c r="H58" s="3"/>
      <c r="I58" s="3"/>
      <c r="J58">
        <v>0.79922276557873895</v>
      </c>
      <c r="K58">
        <v>9.9612977392079805E-3</v>
      </c>
      <c r="L58" s="4">
        <v>0.86146298810720501</v>
      </c>
      <c r="M58" s="4">
        <v>1.19597501040099E-2</v>
      </c>
      <c r="N58" s="3"/>
      <c r="O58" s="3"/>
    </row>
    <row r="59" spans="1:15" x14ac:dyDescent="0.25">
      <c r="A59" s="10" t="s">
        <v>149</v>
      </c>
      <c r="E59"/>
      <c r="F59" s="4"/>
      <c r="G59" s="4"/>
      <c r="H59" s="3"/>
      <c r="I59" s="3"/>
      <c r="J59"/>
      <c r="K59"/>
      <c r="L59" s="4"/>
      <c r="M59" s="4"/>
      <c r="N59" s="3"/>
      <c r="O59" s="3"/>
    </row>
    <row r="60" spans="1:15" x14ac:dyDescent="0.25">
      <c r="A60" s="10" t="s">
        <v>63</v>
      </c>
      <c r="B60" s="1">
        <v>0.91819120031219503</v>
      </c>
      <c r="C60" s="1">
        <v>4.5893236794234196E-3</v>
      </c>
      <c r="D60" s="1">
        <v>0.85856198677191098</v>
      </c>
      <c r="E60">
        <v>4.6161792384930801E-3</v>
      </c>
      <c r="F60" s="4">
        <v>0.90389821121958502</v>
      </c>
      <c r="G60" s="4">
        <v>6.0984333974798003E-3</v>
      </c>
      <c r="H60" s="3"/>
      <c r="I60" s="3"/>
      <c r="J60">
        <v>0.92607374210907301</v>
      </c>
      <c r="K60">
        <v>3.7950688338416198E-3</v>
      </c>
      <c r="L60" s="4">
        <v>0.955818104044316</v>
      </c>
      <c r="M60" s="4">
        <v>3.9921670769677399E-3</v>
      </c>
      <c r="N60" s="3"/>
      <c r="O60" s="3"/>
    </row>
    <row r="61" spans="1:15" x14ac:dyDescent="0.25">
      <c r="A61" s="10" t="s">
        <v>55</v>
      </c>
      <c r="B61" s="1">
        <v>0.95886644219977502</v>
      </c>
      <c r="C61" s="1">
        <v>4.1011305029390504E-3</v>
      </c>
      <c r="D61" s="1">
        <v>0.928114478114478</v>
      </c>
      <c r="E61">
        <v>9.4617853636414298E-3</v>
      </c>
      <c r="F61" s="4">
        <v>0.40370683797045698</v>
      </c>
      <c r="G61" s="4">
        <v>0.12678976758350399</v>
      </c>
      <c r="H61" s="3"/>
      <c r="I61" s="3"/>
      <c r="J61">
        <v>0.98069584736251403</v>
      </c>
      <c r="K61">
        <v>4.48372263870665E-3</v>
      </c>
      <c r="L61" s="4">
        <v>0.55501740989933701</v>
      </c>
      <c r="M61" s="4">
        <v>0.124970319001057</v>
      </c>
      <c r="N61" s="3"/>
      <c r="O61" s="3"/>
    </row>
    <row r="62" spans="1:15" x14ac:dyDescent="0.25">
      <c r="A62" s="10" t="s">
        <v>59</v>
      </c>
      <c r="B62" s="1">
        <v>0.88157056158580105</v>
      </c>
      <c r="C62" s="1">
        <v>5.9975364598981798E-3</v>
      </c>
      <c r="D62" s="1">
        <v>0.82038672208262797</v>
      </c>
      <c r="E62">
        <v>1.7929166060894001E-2</v>
      </c>
      <c r="F62" s="4">
        <v>0.98771771611450498</v>
      </c>
      <c r="G62" s="4">
        <v>1.0527652921323201E-3</v>
      </c>
      <c r="H62" s="3"/>
      <c r="I62" s="3"/>
      <c r="J62">
        <v>0.88727393877864003</v>
      </c>
      <c r="K62">
        <v>4.5704301630495698E-3</v>
      </c>
      <c r="L62" s="4">
        <v>0.98879878537192201</v>
      </c>
      <c r="M62" s="4">
        <v>2.6181324799805302E-3</v>
      </c>
      <c r="N62" s="3"/>
      <c r="O62" s="3"/>
    </row>
    <row r="63" spans="1:15" x14ac:dyDescent="0.25">
      <c r="A63" s="10" t="s">
        <v>56</v>
      </c>
      <c r="B63" s="1">
        <v>0.88183215099964396</v>
      </c>
      <c r="C63" s="1">
        <v>1.1072091025412701E-2</v>
      </c>
      <c r="D63" s="1">
        <v>0.71820195124331199</v>
      </c>
      <c r="E63">
        <v>1.67454097495639E-2</v>
      </c>
      <c r="F63" s="4">
        <v>0.99849470388501205</v>
      </c>
      <c r="G63" s="4">
        <v>3.4877530168324502E-4</v>
      </c>
      <c r="H63" s="3"/>
      <c r="I63" s="3"/>
      <c r="J63">
        <v>0.85493684065174702</v>
      </c>
      <c r="K63">
        <v>1.0920133407384699E-2</v>
      </c>
      <c r="L63" s="4">
        <v>0.99912376524988</v>
      </c>
      <c r="M63" s="4">
        <v>3.0479150690746398E-4</v>
      </c>
      <c r="N63" s="3"/>
      <c r="O63" s="3"/>
    </row>
    <row r="64" spans="1:15" x14ac:dyDescent="0.25">
      <c r="A64" s="10" t="s">
        <v>62</v>
      </c>
      <c r="B64" s="1">
        <v>0.98306666666666698</v>
      </c>
      <c r="C64" s="1">
        <v>2.0019743341431599E-3</v>
      </c>
      <c r="D64" s="1">
        <v>0.95517777777777702</v>
      </c>
      <c r="E64">
        <v>5.0733386869100897E-3</v>
      </c>
      <c r="F64" s="4">
        <v>0.74465650368710401</v>
      </c>
      <c r="G64" s="4">
        <v>7.1336739055985797E-3</v>
      </c>
      <c r="H64" s="3"/>
      <c r="I64" s="3"/>
      <c r="J64">
        <v>0.99224444444444404</v>
      </c>
      <c r="K64">
        <v>1.36064617909704E-3</v>
      </c>
      <c r="L64" s="4">
        <v>0.81973458676607203</v>
      </c>
      <c r="M64" s="4">
        <v>1.2346090635098001E-2</v>
      </c>
      <c r="N64" s="3"/>
      <c r="O64" s="3"/>
    </row>
    <row r="65" spans="1:15" x14ac:dyDescent="0.25">
      <c r="A65" s="10" t="s">
        <v>64</v>
      </c>
      <c r="B65" s="1">
        <v>0.44280409918124303</v>
      </c>
      <c r="C65" s="1">
        <v>1.49077301945488E-2</v>
      </c>
      <c r="D65" s="1">
        <v>0.37407200375732202</v>
      </c>
      <c r="E65">
        <v>6.1341980628599101E-2</v>
      </c>
      <c r="F65" s="4">
        <v>0.90389821121958502</v>
      </c>
      <c r="G65" s="4">
        <v>6.0984333974798003E-3</v>
      </c>
      <c r="H65" s="3"/>
      <c r="I65" s="3"/>
      <c r="J65">
        <v>0.61480198226881999</v>
      </c>
      <c r="K65">
        <v>0.17728440051330899</v>
      </c>
      <c r="L65" s="4">
        <v>0.955818104044316</v>
      </c>
      <c r="M65" s="4">
        <v>3.9921670769677399E-3</v>
      </c>
      <c r="N65" s="3"/>
      <c r="O65" s="3"/>
    </row>
    <row r="66" spans="1:15" x14ac:dyDescent="0.25">
      <c r="A66" s="10" t="s">
        <v>54</v>
      </c>
      <c r="B66" s="1">
        <v>0.43437463397084503</v>
      </c>
      <c r="C66" s="1">
        <v>7.8294178654793704E-3</v>
      </c>
      <c r="D66" s="1">
        <v>0.43963608591026099</v>
      </c>
      <c r="E66">
        <v>1.4705269714416699E-2</v>
      </c>
      <c r="F66" s="4">
        <v>0.84767788035520997</v>
      </c>
      <c r="G66" s="4">
        <v>8.8665763460990601E-3</v>
      </c>
      <c r="H66" s="3"/>
      <c r="I66" s="3"/>
      <c r="J66">
        <v>0.43471264468185999</v>
      </c>
      <c r="K66">
        <v>7.4387973795087799E-3</v>
      </c>
      <c r="L66" s="4">
        <v>0.90496397072274004</v>
      </c>
      <c r="M66" s="4">
        <v>9.3095979933025003E-3</v>
      </c>
      <c r="N66" s="3"/>
      <c r="O66" s="3"/>
    </row>
    <row r="67" spans="1:15" x14ac:dyDescent="0.25">
      <c r="A67" s="10" t="s">
        <v>65</v>
      </c>
      <c r="B67" s="1">
        <v>0.98222220887113398</v>
      </c>
      <c r="C67" s="1">
        <v>1.51822857759287E-3</v>
      </c>
      <c r="D67" s="1">
        <v>0.96603599245656901</v>
      </c>
      <c r="E67">
        <v>1.82387396478153E-3</v>
      </c>
      <c r="F67" s="4">
        <v>0.80467975298081695</v>
      </c>
      <c r="G67" s="4">
        <v>1.1834647399793599E-2</v>
      </c>
      <c r="H67" s="3"/>
      <c r="I67" s="3"/>
      <c r="J67">
        <v>0.97723718353511502</v>
      </c>
      <c r="K67">
        <v>2.6617024416984601E-3</v>
      </c>
      <c r="L67" s="4">
        <v>0.88126449050992695</v>
      </c>
      <c r="M67" s="4">
        <v>9.44935281174469E-3</v>
      </c>
      <c r="N67" s="3"/>
      <c r="O67" s="3"/>
    </row>
    <row r="69" spans="1:15" x14ac:dyDescent="0.25">
      <c r="A69" s="6" t="s">
        <v>0</v>
      </c>
      <c r="B69" s="4">
        <f t="shared" ref="B69:G69" si="3">AVERAGE(B51:B67)</f>
        <v>0.76514884725589449</v>
      </c>
      <c r="C69" s="4">
        <f t="shared" si="3"/>
        <v>9.7483190198501234E-3</v>
      </c>
      <c r="D69" s="4">
        <f t="shared" si="3"/>
        <v>0.70267560558417597</v>
      </c>
      <c r="E69" s="4">
        <f t="shared" si="3"/>
        <v>1.6820471996700906E-2</v>
      </c>
      <c r="F69" s="5">
        <f t="shared" si="3"/>
        <v>0.78425974476759452</v>
      </c>
      <c r="G69" s="5">
        <f t="shared" si="3"/>
        <v>1.6179956929985608E-2</v>
      </c>
      <c r="H69" s="5"/>
      <c r="I69" s="5"/>
      <c r="J69" s="5"/>
      <c r="K69" s="5"/>
      <c r="L69" s="4">
        <f>AVERAGE(L51:L67)</f>
        <v>0.8377850746766744</v>
      </c>
      <c r="M69" s="4">
        <f>AVERAGE(M51:M67)</f>
        <v>1.4448195532484579E-2</v>
      </c>
      <c r="N69" s="3"/>
      <c r="O69" s="3"/>
    </row>
    <row r="70" spans="1:15" x14ac:dyDescent="0.25">
      <c r="A70" s="6" t="s">
        <v>72</v>
      </c>
      <c r="B70" s="4">
        <f>MAX(B51:B67)</f>
        <v>0.99392259990307896</v>
      </c>
      <c r="C70" s="4">
        <f>MAX(C51:C67)</f>
        <v>3.35782261161841E-2</v>
      </c>
      <c r="D70" s="4">
        <f>MAX(D51:D67)</f>
        <v>0.97701543371978194</v>
      </c>
      <c r="E70" s="4">
        <f>MAX(E51:E67)</f>
        <v>6.1341980628599101E-2</v>
      </c>
      <c r="F70" s="5">
        <f t="shared" ref="F70:M70" si="4">MAX(F51:F67)</f>
        <v>0.99849470388501205</v>
      </c>
      <c r="G70" s="5">
        <f t="shared" si="4"/>
        <v>0.12678976758350399</v>
      </c>
      <c r="H70" s="5">
        <f t="shared" si="4"/>
        <v>0</v>
      </c>
      <c r="I70" s="5">
        <f t="shared" si="4"/>
        <v>0</v>
      </c>
      <c r="J70" s="5">
        <f t="shared" si="4"/>
        <v>0.99657368843689098</v>
      </c>
      <c r="K70" s="5">
        <f t="shared" si="4"/>
        <v>0.17728440051330899</v>
      </c>
      <c r="L70" s="4">
        <f t="shared" si="4"/>
        <v>0.99912376524988</v>
      </c>
      <c r="M70" s="4">
        <f t="shared" si="4"/>
        <v>0.124970319001057</v>
      </c>
      <c r="N70" s="3"/>
      <c r="O70" s="3"/>
    </row>
    <row r="71" spans="1:15" x14ac:dyDescent="0.25">
      <c r="A71" s="6" t="s">
        <v>73</v>
      </c>
      <c r="B71" s="4">
        <f>MIN(B52:B67)</f>
        <v>0.43437463397084503</v>
      </c>
      <c r="C71" s="4">
        <f>MIN(C52:C67)</f>
        <v>1.1308968924279501E-3</v>
      </c>
      <c r="D71" s="4">
        <f>MIN(D52:D67)</f>
        <v>0.37407200375732202</v>
      </c>
      <c r="E71" s="4">
        <f>MIN(E52:E67)</f>
        <v>1.82387396478153E-3</v>
      </c>
      <c r="F71" s="5">
        <f t="shared" ref="F71:M71" si="5">MIN(F52:F67)</f>
        <v>0.22928800814548</v>
      </c>
      <c r="G71" s="5">
        <f t="shared" si="5"/>
        <v>3.4877530168324502E-4</v>
      </c>
      <c r="H71" s="5">
        <f t="shared" si="5"/>
        <v>0</v>
      </c>
      <c r="I71" s="5">
        <f t="shared" si="5"/>
        <v>0</v>
      </c>
      <c r="J71" s="5">
        <f t="shared" si="5"/>
        <v>0.43471264468185999</v>
      </c>
      <c r="K71" s="5">
        <f t="shared" si="5"/>
        <v>8.9361331464776295E-4</v>
      </c>
      <c r="L71" s="4">
        <f t="shared" si="5"/>
        <v>0.32970234171692397</v>
      </c>
      <c r="M71" s="4">
        <f t="shared" si="5"/>
        <v>3.0479150690746398E-4</v>
      </c>
      <c r="N71" s="3"/>
      <c r="O71" s="3"/>
    </row>
    <row r="72" spans="1:15" x14ac:dyDescent="0.2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</row>
    <row r="97" spans="2:15" x14ac:dyDescent="0.2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</sheetData>
  <conditionalFormatting sqref="J16:M16">
    <cfRule type="cellIs" dxfId="5" priority="12" operator="equal">
      <formula>$P$16</formula>
    </cfRule>
  </conditionalFormatting>
  <conditionalFormatting sqref="J5:M5">
    <cfRule type="cellIs" dxfId="4" priority="11" operator="equal">
      <formula>$P$5</formula>
    </cfRule>
  </conditionalFormatting>
  <conditionalFormatting sqref="J6:M6">
    <cfRule type="cellIs" dxfId="3" priority="8" operator="equal">
      <formula>$P$6</formula>
    </cfRule>
    <cfRule type="cellIs" dxfId="2" priority="10" operator="equal">
      <formula>$P$6</formula>
    </cfRule>
  </conditionalFormatting>
  <conditionalFormatting sqref="J7:M7">
    <cfRule type="cellIs" dxfId="1" priority="9" operator="equal">
      <formula>$P$7</formula>
    </cfRule>
  </conditionalFormatting>
  <conditionalFormatting sqref="J8:M8">
    <cfRule type="cellIs" dxfId="0" priority="7" operator="equal">
      <formula>$P$8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1"/>
  <sheetViews>
    <sheetView topLeftCell="A32" zoomScale="70" zoomScaleNormal="70" workbookViewId="0">
      <selection activeCell="B59" sqref="B59:M59"/>
    </sheetView>
  </sheetViews>
  <sheetFormatPr defaultRowHeight="15" x14ac:dyDescent="0.25"/>
  <sheetData>
    <row r="1" spans="1:15" x14ac:dyDescent="0.25">
      <c r="A1" s="12" t="s">
        <v>53</v>
      </c>
      <c r="B1" s="12"/>
      <c r="C1" s="12"/>
      <c r="D1" s="12"/>
      <c r="E1" s="12"/>
      <c r="F1" s="12"/>
      <c r="G1" s="12"/>
      <c r="H1" s="12"/>
      <c r="I1" s="12"/>
      <c r="J1" s="1"/>
      <c r="K1" s="1"/>
      <c r="L1" s="1"/>
      <c r="M1" s="1"/>
      <c r="N1" s="1"/>
      <c r="O1" s="1"/>
    </row>
    <row r="2" spans="1:15" x14ac:dyDescent="0.25">
      <c r="A2" s="3" t="s">
        <v>71</v>
      </c>
      <c r="B2" s="17" t="s">
        <v>51</v>
      </c>
      <c r="C2" s="18"/>
      <c r="D2" s="19" t="s">
        <v>50</v>
      </c>
      <c r="E2" s="20"/>
      <c r="F2" s="21" t="s">
        <v>49</v>
      </c>
      <c r="G2" s="22"/>
      <c r="H2" s="19" t="s">
        <v>48</v>
      </c>
      <c r="I2" s="20"/>
      <c r="J2" s="17" t="s">
        <v>47</v>
      </c>
      <c r="K2" s="18"/>
      <c r="L2" s="21" t="s">
        <v>46</v>
      </c>
      <c r="M2" s="22"/>
      <c r="N2" t="s">
        <v>45</v>
      </c>
      <c r="O2" s="20"/>
    </row>
    <row r="3" spans="1:15" x14ac:dyDescent="0.25">
      <c r="A3" s="3" t="s">
        <v>44</v>
      </c>
      <c r="B3" s="5" t="s">
        <v>42</v>
      </c>
      <c r="C3" s="5" t="s">
        <v>41</v>
      </c>
      <c r="D3" s="3" t="s">
        <v>42</v>
      </c>
      <c r="E3" s="3" t="s">
        <v>41</v>
      </c>
      <c r="F3" s="4" t="s">
        <v>42</v>
      </c>
      <c r="G3" s="4" t="s">
        <v>41</v>
      </c>
      <c r="H3" s="3" t="s">
        <v>42</v>
      </c>
      <c r="I3" s="3" t="s">
        <v>41</v>
      </c>
      <c r="J3" s="5" t="s">
        <v>42</v>
      </c>
      <c r="K3" s="5" t="s">
        <v>41</v>
      </c>
      <c r="L3" s="4" t="s">
        <v>42</v>
      </c>
      <c r="M3" s="4" t="s">
        <v>41</v>
      </c>
      <c r="N3" s="3" t="s">
        <v>42</v>
      </c>
      <c r="O3" s="3" t="s">
        <v>41</v>
      </c>
    </row>
    <row r="4" spans="1:15" x14ac:dyDescent="0.25">
      <c r="A4" s="3" t="s">
        <v>40</v>
      </c>
      <c r="B4" s="9">
        <v>0.46978376533730398</v>
      </c>
      <c r="C4" s="9">
        <v>0.38607612936738001</v>
      </c>
      <c r="D4" s="7">
        <v>0.50875699970527499</v>
      </c>
      <c r="E4" s="7">
        <v>0.31691541939419199</v>
      </c>
      <c r="F4" s="8">
        <v>0.444941210231591</v>
      </c>
      <c r="G4" s="8">
        <v>0.318633827528436</v>
      </c>
      <c r="H4" s="7">
        <v>0.443140288829943</v>
      </c>
      <c r="I4" s="7">
        <v>0.38984933493687401</v>
      </c>
      <c r="J4" s="9">
        <v>0.457261342720028</v>
      </c>
      <c r="K4" s="9">
        <v>0.33776517446823601</v>
      </c>
      <c r="L4" s="8">
        <v>0.46632036545829603</v>
      </c>
      <c r="M4" s="8">
        <v>0.392814516416503</v>
      </c>
      <c r="N4">
        <v>0.34705712513450998</v>
      </c>
      <c r="O4">
        <v>0.36417556154148001</v>
      </c>
    </row>
    <row r="5" spans="1:15" x14ac:dyDescent="0.25">
      <c r="A5" s="3" t="s">
        <v>39</v>
      </c>
      <c r="B5" s="9">
        <v>0.41869851470627301</v>
      </c>
      <c r="C5" s="9">
        <v>0.16084806440418001</v>
      </c>
      <c r="D5" s="7">
        <v>0.35803579716978301</v>
      </c>
      <c r="E5" s="7">
        <v>0.129083207080191</v>
      </c>
      <c r="F5" s="8">
        <v>0.29971626683586899</v>
      </c>
      <c r="G5" s="8">
        <v>0.122741752379755</v>
      </c>
      <c r="H5" s="7">
        <v>0.330153881823948</v>
      </c>
      <c r="I5" s="7">
        <v>5.9129994905120997E-2</v>
      </c>
      <c r="J5" s="9">
        <v>0.43521240508032999</v>
      </c>
      <c r="K5" s="9">
        <v>0.13377095680022699</v>
      </c>
      <c r="L5" s="8">
        <v>0.42744889405520298</v>
      </c>
      <c r="M5" s="8">
        <v>9.98103297977741E-2</v>
      </c>
      <c r="N5">
        <v>0.68905130811283599</v>
      </c>
      <c r="O5">
        <v>3.9689603524176997E-2</v>
      </c>
    </row>
    <row r="6" spans="1:15" x14ac:dyDescent="0.25">
      <c r="A6" s="3" t="s">
        <v>38</v>
      </c>
      <c r="B6" s="9">
        <v>0.69027647861361197</v>
      </c>
      <c r="C6" s="9">
        <v>7.0908068093776894E-2</v>
      </c>
      <c r="D6" s="7">
        <v>0.70131824692202405</v>
      </c>
      <c r="E6" s="7">
        <v>6.5290885138978502E-2</v>
      </c>
      <c r="F6" s="8">
        <v>0.65861435207944496</v>
      </c>
      <c r="G6" s="8">
        <v>8.6457122765065897E-2</v>
      </c>
      <c r="H6" s="7">
        <v>0.68593152822133197</v>
      </c>
      <c r="I6" s="7">
        <v>9.8578132737889998E-2</v>
      </c>
      <c r="J6" s="9">
        <v>0.70448828409223097</v>
      </c>
      <c r="K6" s="9">
        <v>7.7791376808669793E-2</v>
      </c>
      <c r="L6" s="8">
        <v>0.68592485416505</v>
      </c>
      <c r="M6" s="8">
        <v>8.1026090741831203E-2</v>
      </c>
      <c r="N6">
        <v>0.45286851083428298</v>
      </c>
      <c r="O6">
        <v>0.10253360784878</v>
      </c>
    </row>
    <row r="7" spans="1:15" x14ac:dyDescent="0.25">
      <c r="A7" s="3" t="s">
        <v>37</v>
      </c>
      <c r="B7" s="9">
        <v>0.756809564329744</v>
      </c>
      <c r="C7" s="9">
        <v>6.0007427776273298E-2</v>
      </c>
      <c r="D7" s="7">
        <v>0.79042787605234999</v>
      </c>
      <c r="E7" s="7">
        <v>3.5745644094863201E-2</v>
      </c>
      <c r="F7" s="8">
        <v>0.78428463880394705</v>
      </c>
      <c r="G7" s="8">
        <v>4.8253352179727198E-2</v>
      </c>
      <c r="H7" s="7">
        <v>0.75497963524447298</v>
      </c>
      <c r="I7" s="7">
        <v>4.9642640733952699E-2</v>
      </c>
      <c r="J7" s="9">
        <v>0.79519025888086903</v>
      </c>
      <c r="K7" s="9">
        <v>4.53655357240558E-2</v>
      </c>
      <c r="L7" s="8">
        <v>0.78646090672632496</v>
      </c>
      <c r="M7" s="8">
        <v>5.5356495554519797E-2</v>
      </c>
      <c r="N7">
        <v>0.78643629702298301</v>
      </c>
      <c r="O7">
        <v>4.9727288779783801E-2</v>
      </c>
    </row>
    <row r="8" spans="1:15" x14ac:dyDescent="0.25">
      <c r="A8" s="3" t="s">
        <v>36</v>
      </c>
      <c r="B8" s="9">
        <v>0.31077736073371098</v>
      </c>
      <c r="C8" s="9">
        <v>0.104215797627805</v>
      </c>
      <c r="D8" s="7">
        <v>0.29346600600908501</v>
      </c>
      <c r="E8" s="7">
        <v>0.154728279047049</v>
      </c>
      <c r="F8" s="8">
        <v>0.26632225884315303</v>
      </c>
      <c r="G8" s="8">
        <v>0.104558639605904</v>
      </c>
      <c r="H8" s="7">
        <v>0.26636103877296202</v>
      </c>
      <c r="I8" s="7">
        <v>0.142448474229174</v>
      </c>
      <c r="J8" s="9">
        <v>0.37628069753586502</v>
      </c>
      <c r="K8" s="9">
        <v>0.15141785897726701</v>
      </c>
      <c r="L8" s="8">
        <v>0.33467095885988302</v>
      </c>
      <c r="M8" s="8">
        <v>0.123802668420155</v>
      </c>
      <c r="N8">
        <v>0.299730748146806</v>
      </c>
      <c r="O8">
        <v>0.12149464773164</v>
      </c>
    </row>
    <row r="9" spans="1:15" x14ac:dyDescent="0.25">
      <c r="A9" s="3" t="s">
        <v>35</v>
      </c>
      <c r="B9" s="9">
        <v>0.24001362196276399</v>
      </c>
      <c r="C9" s="9">
        <v>0.18522864482967899</v>
      </c>
      <c r="D9" s="7">
        <v>0.20601626018237601</v>
      </c>
      <c r="E9" s="7">
        <v>0.16315078601909</v>
      </c>
      <c r="F9" s="8">
        <v>0.18660284928630699</v>
      </c>
      <c r="G9" s="8">
        <v>0.129655374831041</v>
      </c>
      <c r="H9" s="7">
        <v>0.24412684987516101</v>
      </c>
      <c r="I9" s="7">
        <v>0.24089911314944901</v>
      </c>
      <c r="J9" s="9">
        <v>0.22988927070717799</v>
      </c>
      <c r="K9" s="9">
        <v>0.22833411301654699</v>
      </c>
      <c r="L9" s="8">
        <v>0.22539144398770999</v>
      </c>
      <c r="M9" s="8">
        <v>0.20282355084479201</v>
      </c>
      <c r="N9">
        <v>7.35235718786168E-2</v>
      </c>
      <c r="O9">
        <v>0.1399134626313</v>
      </c>
    </row>
    <row r="10" spans="1:15" x14ac:dyDescent="0.25">
      <c r="A10" s="3" t="s">
        <v>34</v>
      </c>
      <c r="B10" s="9">
        <v>0.22459038334134701</v>
      </c>
      <c r="C10" s="9">
        <v>0.18243797066535</v>
      </c>
      <c r="D10" s="7">
        <v>0.22218544227996301</v>
      </c>
      <c r="E10" s="7">
        <v>0.190709491395326</v>
      </c>
      <c r="F10" s="8">
        <v>0.27067232167281102</v>
      </c>
      <c r="G10" s="8">
        <v>0.17252713448495199</v>
      </c>
      <c r="H10" s="7">
        <v>0.30274371233560798</v>
      </c>
      <c r="I10" s="7">
        <v>0.257785534601984</v>
      </c>
      <c r="J10" s="9">
        <v>0.18250844610434999</v>
      </c>
      <c r="K10" s="9">
        <v>0.13401417040931299</v>
      </c>
      <c r="L10" s="8">
        <v>0.277401687267255</v>
      </c>
      <c r="M10" s="8">
        <v>0.13386428015079599</v>
      </c>
      <c r="N10">
        <v>0.25375010764589201</v>
      </c>
      <c r="O10">
        <v>0.122179278526614</v>
      </c>
    </row>
    <row r="11" spans="1:15" x14ac:dyDescent="0.25">
      <c r="A11" s="3" t="s">
        <v>33</v>
      </c>
      <c r="B11" s="9">
        <v>0.71263104264203003</v>
      </c>
      <c r="C11" s="9">
        <v>5.2890658266756298E-2</v>
      </c>
      <c r="D11" s="7">
        <v>0.71208764752072695</v>
      </c>
      <c r="E11" s="7">
        <v>7.7240625481988498E-2</v>
      </c>
      <c r="F11" s="8">
        <v>0.80995838017904198</v>
      </c>
      <c r="G11" s="8">
        <v>3.7841925769663803E-2</v>
      </c>
      <c r="H11" s="7">
        <v>0.84511126007037896</v>
      </c>
      <c r="I11" s="7">
        <v>3.9773269884914503E-2</v>
      </c>
      <c r="J11" s="9">
        <v>0.80810338970975604</v>
      </c>
      <c r="K11" s="9">
        <v>4.4980662353325603E-2</v>
      </c>
      <c r="L11" s="8">
        <v>0.80972510866594805</v>
      </c>
      <c r="M11" s="8">
        <v>6.2941645822912701E-2</v>
      </c>
      <c r="N11">
        <v>0.82497044222529903</v>
      </c>
      <c r="O11">
        <v>2.7932594104590699E-2</v>
      </c>
    </row>
    <row r="12" spans="1:15" x14ac:dyDescent="0.25">
      <c r="A12" s="3" t="s">
        <v>32</v>
      </c>
      <c r="B12" s="9">
        <v>0.247092534598292</v>
      </c>
      <c r="C12" s="9">
        <v>0.113276709743295</v>
      </c>
      <c r="D12" s="7">
        <v>0.219589232904912</v>
      </c>
      <c r="E12" s="7">
        <v>7.8128405689601096E-2</v>
      </c>
      <c r="F12" s="8">
        <v>0.28112786350573798</v>
      </c>
      <c r="G12" s="8">
        <v>6.9782842957752902E-2</v>
      </c>
      <c r="H12" s="7">
        <v>0.26259033879749499</v>
      </c>
      <c r="I12" s="7">
        <v>0.135268011687289</v>
      </c>
      <c r="J12" s="9">
        <v>0.28738101989360798</v>
      </c>
      <c r="K12" s="9">
        <v>6.1818172209676399E-2</v>
      </c>
      <c r="L12" s="8">
        <v>0.28206230664619503</v>
      </c>
      <c r="M12" s="8">
        <v>0.11884970210851201</v>
      </c>
      <c r="N12">
        <v>0.28746053692023799</v>
      </c>
      <c r="O12">
        <v>8.8897933200673199E-2</v>
      </c>
    </row>
    <row r="13" spans="1:15" x14ac:dyDescent="0.25">
      <c r="A13" s="3" t="s">
        <v>31</v>
      </c>
      <c r="B13" s="9">
        <v>0.173705551566606</v>
      </c>
      <c r="C13" s="9">
        <v>6.0919289773594003E-2</v>
      </c>
      <c r="D13" s="7">
        <v>0.16406662757151</v>
      </c>
      <c r="E13" s="7">
        <v>3.81068209620909E-2</v>
      </c>
      <c r="F13" s="8">
        <v>0.17778855812771699</v>
      </c>
      <c r="G13" s="8">
        <v>4.1109528128136202E-2</v>
      </c>
      <c r="H13" s="7">
        <v>0.14865459827706401</v>
      </c>
      <c r="I13" s="7">
        <v>4.9132985942869099E-2</v>
      </c>
      <c r="J13" s="9">
        <v>0.21567677118116499</v>
      </c>
      <c r="K13" s="9">
        <v>7.0466093154151699E-2</v>
      </c>
      <c r="L13" s="8">
        <v>0.20063151324711601</v>
      </c>
      <c r="M13" s="8">
        <v>6.42796150611014E-2</v>
      </c>
      <c r="N13">
        <v>0.21500395859139401</v>
      </c>
      <c r="O13">
        <v>6.6649356634726403E-2</v>
      </c>
    </row>
    <row r="14" spans="1:15" x14ac:dyDescent="0.25">
      <c r="A14" s="3" t="s">
        <v>30</v>
      </c>
      <c r="B14" s="9">
        <v>0.69580515336605397</v>
      </c>
      <c r="C14" s="9">
        <v>9.7930898460132101E-2</v>
      </c>
      <c r="D14" s="7">
        <v>0.69637035094729904</v>
      </c>
      <c r="E14" s="7">
        <v>0.104412891467083</v>
      </c>
      <c r="F14" s="8">
        <v>0.672989560328351</v>
      </c>
      <c r="G14" s="8">
        <v>0.11201334233118999</v>
      </c>
      <c r="H14" s="7">
        <v>0.67544068755623698</v>
      </c>
      <c r="I14" s="7">
        <v>9.95319047366343E-2</v>
      </c>
      <c r="J14" s="9">
        <v>0.72670358980080396</v>
      </c>
      <c r="K14" s="9">
        <v>8.5620519718532601E-2</v>
      </c>
      <c r="L14" s="8">
        <v>0.69588418337441404</v>
      </c>
      <c r="M14" s="8">
        <v>0.113264965810335</v>
      </c>
      <c r="N14">
        <v>0.69252067920427296</v>
      </c>
      <c r="O14">
        <v>9.6789267872568502E-2</v>
      </c>
    </row>
    <row r="15" spans="1:15" x14ac:dyDescent="0.25">
      <c r="A15" s="3" t="s">
        <v>29</v>
      </c>
      <c r="B15" s="9">
        <v>0.94199582515255997</v>
      </c>
      <c r="C15" s="9">
        <v>4.0072056261680297E-2</v>
      </c>
      <c r="D15" s="7">
        <v>0.92840197492431598</v>
      </c>
      <c r="E15" s="7">
        <v>4.9141665098978701E-2</v>
      </c>
      <c r="F15" s="8">
        <v>0.907162071697032</v>
      </c>
      <c r="G15" s="8">
        <v>4.90580391901239E-2</v>
      </c>
      <c r="H15" s="7">
        <v>0.90464618135323005</v>
      </c>
      <c r="I15" s="7">
        <v>5.6174624474478803E-2</v>
      </c>
      <c r="J15" s="9">
        <v>0.94554326770651598</v>
      </c>
      <c r="K15" s="9">
        <v>5.0346902794801203E-2</v>
      </c>
      <c r="L15" s="8">
        <v>0.91482011534976604</v>
      </c>
      <c r="M15" s="8">
        <v>5.0789743363485601E-2</v>
      </c>
      <c r="N15">
        <v>0.90837751484517104</v>
      </c>
      <c r="O15">
        <v>5.9415594268666799E-2</v>
      </c>
    </row>
    <row r="16" spans="1:15" x14ac:dyDescent="0.25">
      <c r="A16" s="3" t="s">
        <v>28</v>
      </c>
      <c r="B16" s="9">
        <v>0.73058102308055595</v>
      </c>
      <c r="C16" s="9">
        <v>7.6977171150827306E-2</v>
      </c>
      <c r="D16" s="7">
        <v>0.69478478917381903</v>
      </c>
      <c r="E16" s="7">
        <v>8.13684057477599E-2</v>
      </c>
      <c r="F16" s="8">
        <v>0.70647957337145995</v>
      </c>
      <c r="G16" s="8">
        <v>0.108264338433246</v>
      </c>
      <c r="H16" s="7">
        <v>0.70809502183602702</v>
      </c>
      <c r="I16" s="7">
        <v>0.10687166577885</v>
      </c>
      <c r="J16" s="9">
        <v>0.74901370480574303</v>
      </c>
      <c r="K16" s="9">
        <v>6.1960633311732898E-2</v>
      </c>
      <c r="L16" s="8">
        <v>0.67798262711102197</v>
      </c>
      <c r="M16" s="8">
        <v>0.124666064379662</v>
      </c>
      <c r="N16">
        <v>0.71605497911025595</v>
      </c>
      <c r="O16">
        <v>0.106618949777082</v>
      </c>
    </row>
    <row r="17" spans="1:15" x14ac:dyDescent="0.25">
      <c r="A17" s="3" t="s">
        <v>27</v>
      </c>
      <c r="B17" s="9">
        <v>0.31103640301375901</v>
      </c>
      <c r="C17" s="9">
        <v>4.4755609648542298E-2</v>
      </c>
      <c r="D17" s="7">
        <v>0.33027585267394699</v>
      </c>
      <c r="E17" s="7">
        <v>6.3932147307861203E-2</v>
      </c>
      <c r="F17" s="8">
        <v>0.30097339741786899</v>
      </c>
      <c r="G17" s="8">
        <v>5.5203818744248401E-2</v>
      </c>
      <c r="H17" s="7">
        <v>0.29342237755614398</v>
      </c>
      <c r="I17" s="7">
        <v>6.9842407517625896E-2</v>
      </c>
      <c r="J17" s="9">
        <v>0.32949252417079999</v>
      </c>
      <c r="K17" s="9">
        <v>6.6254327298766805E-2</v>
      </c>
      <c r="L17" s="8">
        <v>0.32225635548752801</v>
      </c>
      <c r="M17" s="8">
        <v>5.9865632458470097E-2</v>
      </c>
      <c r="N17">
        <v>0.30680704161380401</v>
      </c>
      <c r="O17">
        <v>5.7061229158156597E-2</v>
      </c>
    </row>
    <row r="18" spans="1:15" x14ac:dyDescent="0.25">
      <c r="A18" s="3" t="s">
        <v>26</v>
      </c>
      <c r="B18" s="9">
        <v>0.26260861398285901</v>
      </c>
      <c r="C18" s="9">
        <v>9.9592083968202696E-2</v>
      </c>
      <c r="D18" s="7">
        <v>0.23499635860686299</v>
      </c>
      <c r="E18" s="7">
        <v>9.7358424230881799E-2</v>
      </c>
      <c r="F18" s="8">
        <v>0.249912137446925</v>
      </c>
      <c r="G18" s="8">
        <v>0.101718396253185</v>
      </c>
      <c r="H18" s="7">
        <v>0.23877934140402199</v>
      </c>
      <c r="I18" s="7">
        <v>7.9346293956901695E-2</v>
      </c>
      <c r="J18" s="9">
        <v>0.25339124045045502</v>
      </c>
      <c r="K18" s="9">
        <v>0.12036733370698301</v>
      </c>
      <c r="L18" s="8">
        <v>0.22706756363622399</v>
      </c>
      <c r="M18" s="8">
        <v>0.11945338645959699</v>
      </c>
      <c r="N18">
        <v>0.27981840149478199</v>
      </c>
      <c r="O18">
        <v>0.102108653864824</v>
      </c>
    </row>
    <row r="19" spans="1:15" x14ac:dyDescent="0.25">
      <c r="A19" s="3" t="s">
        <v>25</v>
      </c>
      <c r="B19" s="9">
        <v>0.534726807091635</v>
      </c>
      <c r="C19" s="9">
        <v>0.17808665384278199</v>
      </c>
      <c r="D19" s="7">
        <v>0.51902827994726497</v>
      </c>
      <c r="E19" s="7">
        <v>0.11864322164605499</v>
      </c>
      <c r="F19" s="8">
        <v>0.46002639886915198</v>
      </c>
      <c r="G19" s="8">
        <v>0.17308448717530001</v>
      </c>
      <c r="H19" s="7">
        <v>0.48363534439164402</v>
      </c>
      <c r="I19" s="7">
        <v>0.15384805551115099</v>
      </c>
      <c r="J19" s="9">
        <v>0.56585778133758702</v>
      </c>
      <c r="K19" s="9">
        <v>0.17671138234835301</v>
      </c>
      <c r="L19" s="8">
        <v>0.52410948498706</v>
      </c>
      <c r="M19" s="8">
        <v>0.17638738514056401</v>
      </c>
      <c r="N19">
        <v>0.54010353619879103</v>
      </c>
      <c r="O19">
        <v>0.15815033059018099</v>
      </c>
    </row>
    <row r="20" spans="1:15" x14ac:dyDescent="0.25">
      <c r="A20" s="3" t="s">
        <v>24</v>
      </c>
      <c r="B20" s="9">
        <v>0.139995103557741</v>
      </c>
      <c r="C20" s="9">
        <v>0.129121224514094</v>
      </c>
      <c r="D20" s="7">
        <v>8.1996397134942195E-2</v>
      </c>
      <c r="E20" s="7">
        <v>0.161177784305368</v>
      </c>
      <c r="F20" s="8">
        <v>0.10369219865074999</v>
      </c>
      <c r="G20" s="8">
        <v>0.12859165126672201</v>
      </c>
      <c r="H20" s="7">
        <v>0.16173327434392701</v>
      </c>
      <c r="I20" s="7">
        <v>0.16080884191893799</v>
      </c>
      <c r="J20" s="9">
        <v>9.1320938304117E-2</v>
      </c>
      <c r="K20" s="9">
        <v>0.15429726726648199</v>
      </c>
      <c r="L20" s="8">
        <v>0.118097447233352</v>
      </c>
      <c r="M20" s="8">
        <v>0.127097026494954</v>
      </c>
      <c r="N20">
        <v>0.139715827142955</v>
      </c>
      <c r="O20">
        <v>0.12678781082284599</v>
      </c>
    </row>
    <row r="21" spans="1:15" x14ac:dyDescent="0.25">
      <c r="A21" s="3" t="s">
        <v>23</v>
      </c>
      <c r="B21" s="9">
        <v>0.53981195839832796</v>
      </c>
      <c r="C21" s="9">
        <v>0.19318230982290299</v>
      </c>
      <c r="D21" s="7">
        <v>0.37498444770467199</v>
      </c>
      <c r="E21" s="7">
        <v>0.20696304485424299</v>
      </c>
      <c r="F21" s="8">
        <v>9.1206275579539697E-2</v>
      </c>
      <c r="G21" s="8">
        <v>0.16440122197669599</v>
      </c>
      <c r="H21" s="7">
        <v>0.29859025602248301</v>
      </c>
      <c r="I21" s="7">
        <v>0.25076824803735098</v>
      </c>
      <c r="J21" s="9">
        <v>0.57615152048491503</v>
      </c>
      <c r="K21" s="9">
        <v>0.166514181683215</v>
      </c>
      <c r="L21" s="8">
        <v>0.41967629757368702</v>
      </c>
      <c r="M21" s="8">
        <v>0.222342948445622</v>
      </c>
      <c r="N21">
        <v>0.44846184224049301</v>
      </c>
      <c r="O21">
        <v>0.18618877176306001</v>
      </c>
    </row>
    <row r="22" spans="1:15" x14ac:dyDescent="0.25">
      <c r="A22" s="3" t="s">
        <v>22</v>
      </c>
      <c r="B22" s="9">
        <v>0.58377534935695796</v>
      </c>
      <c r="C22" s="9">
        <v>0.195648101574629</v>
      </c>
      <c r="D22" s="7">
        <v>0.666532797542287</v>
      </c>
      <c r="E22" s="7">
        <v>0.16897797951073201</v>
      </c>
      <c r="F22" s="8">
        <v>0.57222971692938895</v>
      </c>
      <c r="G22" s="8">
        <v>0.23237310075718401</v>
      </c>
      <c r="H22" s="7">
        <v>0.55294384540680597</v>
      </c>
      <c r="I22" s="7">
        <v>0.18694596421252299</v>
      </c>
      <c r="J22" s="9">
        <v>0.62044099414898901</v>
      </c>
      <c r="K22" s="9">
        <v>0.152177715099199</v>
      </c>
      <c r="L22" s="8">
        <v>0.60839065018570304</v>
      </c>
      <c r="M22" s="8">
        <v>0.177203786372472</v>
      </c>
      <c r="N22">
        <v>0.58163071120653698</v>
      </c>
      <c r="O22">
        <v>0.180129542318892</v>
      </c>
    </row>
    <row r="23" spans="1:15" x14ac:dyDescent="0.25">
      <c r="A23" s="3" t="s">
        <v>21</v>
      </c>
      <c r="B23" s="9">
        <v>0.47675419818276898</v>
      </c>
      <c r="C23" s="9">
        <v>0.28073847074115899</v>
      </c>
      <c r="D23" s="7">
        <v>0.337853812853812</v>
      </c>
      <c r="E23" s="7">
        <v>0.348285449639614</v>
      </c>
      <c r="F23" s="8">
        <v>0.31110118671694997</v>
      </c>
      <c r="G23" s="8">
        <v>0.22972112213247101</v>
      </c>
      <c r="H23" s="7">
        <v>0.415081650375768</v>
      </c>
      <c r="I23" s="7">
        <v>0.27962936699997898</v>
      </c>
      <c r="J23" s="9">
        <v>0.36780132565846801</v>
      </c>
      <c r="K23" s="9">
        <v>0.34810702198716498</v>
      </c>
      <c r="L23" s="8">
        <v>0.40255528784940497</v>
      </c>
      <c r="M23" s="8">
        <v>0.26157945139675498</v>
      </c>
      <c r="N23">
        <v>0.35996083281797497</v>
      </c>
      <c r="O23">
        <v>0.35649870593114302</v>
      </c>
    </row>
    <row r="24" spans="1:15" x14ac:dyDescent="0.25">
      <c r="A24" s="3" t="s">
        <v>20</v>
      </c>
      <c r="B24" s="9">
        <v>0.83937831252692696</v>
      </c>
      <c r="C24" s="9">
        <v>0.13530342270523599</v>
      </c>
      <c r="D24" s="7">
        <v>0.86926622761880901</v>
      </c>
      <c r="E24" s="7">
        <v>6.8706136777226895E-2</v>
      </c>
      <c r="F24" s="8">
        <v>0.79229482973318299</v>
      </c>
      <c r="G24" s="8">
        <v>0.136384361202184</v>
      </c>
      <c r="H24" s="7">
        <v>0.84543518560636</v>
      </c>
      <c r="I24" s="7">
        <v>0.101077877682703</v>
      </c>
      <c r="J24" s="9">
        <v>0.84186641788303496</v>
      </c>
      <c r="K24" s="9">
        <v>0.138854062001316</v>
      </c>
      <c r="L24" s="8">
        <v>0.85964515238409001</v>
      </c>
      <c r="M24" s="8">
        <v>9.5275668374205397E-2</v>
      </c>
      <c r="N24">
        <v>0.85879142807207898</v>
      </c>
      <c r="O24">
        <v>0.110737691773952</v>
      </c>
    </row>
    <row r="25" spans="1:15" x14ac:dyDescent="0.25">
      <c r="A25" s="3" t="s">
        <v>19</v>
      </c>
      <c r="B25" s="9">
        <v>0.92</v>
      </c>
      <c r="C25" s="9">
        <v>5.9999999999999901E-2</v>
      </c>
      <c r="D25" s="7">
        <v>0.93</v>
      </c>
      <c r="E25" s="7">
        <v>4.5825756949558302E-2</v>
      </c>
      <c r="F25" s="8">
        <v>0.90999999999999903</v>
      </c>
      <c r="G25" s="8">
        <v>8.3066238629180694E-2</v>
      </c>
      <c r="H25" s="7">
        <v>0.88999999999999901</v>
      </c>
      <c r="I25" s="7">
        <v>9.4339811320566E-2</v>
      </c>
      <c r="J25" s="9">
        <v>0.93</v>
      </c>
      <c r="K25" s="9">
        <v>4.5825756949558302E-2</v>
      </c>
      <c r="L25" s="8">
        <v>0.9</v>
      </c>
      <c r="M25" s="8">
        <v>8.9442719099991505E-2</v>
      </c>
      <c r="N25">
        <v>0.92</v>
      </c>
      <c r="O25">
        <v>5.9999999999999901E-2</v>
      </c>
    </row>
    <row r="26" spans="1:15" x14ac:dyDescent="0.25">
      <c r="A26" s="3" t="s">
        <v>18</v>
      </c>
      <c r="B26" s="9">
        <v>0.68522796746653203</v>
      </c>
      <c r="C26" s="9">
        <v>3.64626227694008E-2</v>
      </c>
      <c r="D26" s="7">
        <v>0.68746359881475505</v>
      </c>
      <c r="E26" s="7">
        <v>3.4409770167415199E-2</v>
      </c>
      <c r="F26" s="8">
        <v>0.66942619344298004</v>
      </c>
      <c r="G26" s="8">
        <v>5.9889754324776598E-2</v>
      </c>
      <c r="H26" s="7">
        <v>0.65397564592310697</v>
      </c>
      <c r="I26" s="7">
        <v>4.4534038865540998E-2</v>
      </c>
      <c r="J26" s="9">
        <v>0.68736900238585896</v>
      </c>
      <c r="K26" s="9">
        <v>4.8914737766001602E-2</v>
      </c>
      <c r="L26" s="8">
        <v>0.67395005622305004</v>
      </c>
      <c r="M26" s="8">
        <v>3.6023271304559998E-2</v>
      </c>
      <c r="N26" s="1">
        <v>0.68060250652502596</v>
      </c>
      <c r="O26" s="1">
        <v>5.9954185727500803E-2</v>
      </c>
    </row>
    <row r="27" spans="1:15" x14ac:dyDescent="0.25">
      <c r="A27" s="3" t="s">
        <v>17</v>
      </c>
      <c r="B27" s="9">
        <v>0.63301575616042305</v>
      </c>
      <c r="C27" s="9">
        <v>0.26383640065950897</v>
      </c>
      <c r="D27" s="7">
        <v>0.63851268344691803</v>
      </c>
      <c r="E27" s="7">
        <v>0.153000187504862</v>
      </c>
      <c r="F27" s="8">
        <v>0.56935903866279103</v>
      </c>
      <c r="G27" s="8">
        <v>0.16013376033660501</v>
      </c>
      <c r="H27" s="7">
        <v>0.54708683571861705</v>
      </c>
      <c r="I27" s="7">
        <v>0.25531684344531302</v>
      </c>
      <c r="J27" s="9">
        <v>0.54841854424617897</v>
      </c>
      <c r="K27" s="9">
        <v>0.18423198521953299</v>
      </c>
      <c r="L27" s="8">
        <v>0.51977374620695105</v>
      </c>
      <c r="M27" s="8">
        <v>0.19328608609726999</v>
      </c>
      <c r="N27" s="1">
        <v>0.57205279020496402</v>
      </c>
      <c r="O27" s="1">
        <v>0.207967275819951</v>
      </c>
    </row>
    <row r="28" spans="1:15" x14ac:dyDescent="0.25">
      <c r="A28" s="3" t="s">
        <v>16</v>
      </c>
      <c r="B28" s="9">
        <v>0.59962222844193003</v>
      </c>
      <c r="C28" s="9">
        <v>9.1276862385073501E-2</v>
      </c>
      <c r="D28" s="7">
        <v>0.59554868973878805</v>
      </c>
      <c r="E28" s="7">
        <v>8.3952181377611304E-2</v>
      </c>
      <c r="F28" s="8">
        <v>0.58294312247845603</v>
      </c>
      <c r="G28" s="8">
        <v>8.4824756852140207E-2</v>
      </c>
      <c r="H28" s="7">
        <v>0.59155347062321895</v>
      </c>
      <c r="I28" s="7">
        <v>5.8303400862116599E-2</v>
      </c>
      <c r="J28" s="9">
        <v>0.64627143122537101</v>
      </c>
      <c r="K28" s="9">
        <v>0.115344927686506</v>
      </c>
      <c r="L28" s="8">
        <v>0.59350316226447297</v>
      </c>
      <c r="M28" s="8">
        <v>0.10824080771905201</v>
      </c>
      <c r="N28">
        <v>0.60857170906212299</v>
      </c>
      <c r="O28">
        <v>0.114953069477416</v>
      </c>
    </row>
    <row r="29" spans="1:15" x14ac:dyDescent="0.25">
      <c r="A29" s="3" t="s">
        <v>15</v>
      </c>
      <c r="B29" s="9">
        <v>0.68523531464685605</v>
      </c>
      <c r="C29" s="9">
        <v>8.2899218398089794E-2</v>
      </c>
      <c r="D29" s="7">
        <v>0.71098182798928</v>
      </c>
      <c r="E29" s="7">
        <v>0.14317165630382001</v>
      </c>
      <c r="F29" s="8">
        <v>0.76402332732757405</v>
      </c>
      <c r="G29" s="8">
        <v>0.136639381392194</v>
      </c>
      <c r="H29" s="7">
        <v>0.78897855624023605</v>
      </c>
      <c r="I29" s="7">
        <v>0.145926022798466</v>
      </c>
      <c r="J29" s="9">
        <v>0.940298003735896</v>
      </c>
      <c r="K29" s="9">
        <v>4.5424451808234803E-2</v>
      </c>
      <c r="L29" s="8">
        <v>0.94027945291352</v>
      </c>
      <c r="M29" s="8">
        <v>6.1012301011342501E-2</v>
      </c>
      <c r="N29">
        <v>0.93479769569107496</v>
      </c>
      <c r="O29">
        <v>4.1650478883596402E-2</v>
      </c>
    </row>
    <row r="30" spans="1:15" x14ac:dyDescent="0.25">
      <c r="A30" s="3" t="s">
        <v>14</v>
      </c>
      <c r="B30" s="9">
        <v>0.61554670119578103</v>
      </c>
      <c r="C30" s="9">
        <v>9.9839291674152605E-2</v>
      </c>
      <c r="D30" s="7">
        <v>0.54410279690917995</v>
      </c>
      <c r="E30" s="7">
        <v>8.4716074585070494E-2</v>
      </c>
      <c r="F30" s="8">
        <v>0.57025084660793901</v>
      </c>
      <c r="G30" s="8">
        <v>5.2856740466437999E-2</v>
      </c>
      <c r="H30" s="7">
        <v>0.65737451156881099</v>
      </c>
      <c r="I30" s="7">
        <v>8.30081974403198E-2</v>
      </c>
      <c r="J30" s="9">
        <v>0.707641992634646</v>
      </c>
      <c r="K30" s="9">
        <v>6.1050027238393201E-2</v>
      </c>
      <c r="L30" s="8">
        <v>0.62428760415434703</v>
      </c>
      <c r="M30" s="8">
        <v>6.2797084411468806E-2</v>
      </c>
      <c r="N30">
        <v>0.71362037245035403</v>
      </c>
      <c r="O30">
        <v>5.6934036249514597E-2</v>
      </c>
    </row>
    <row r="31" spans="1:15" x14ac:dyDescent="0.25">
      <c r="A31" s="3" t="s">
        <v>13</v>
      </c>
      <c r="B31" s="9">
        <v>0.92990540249452003</v>
      </c>
      <c r="C31" s="9">
        <v>6.2647758660600003E-2</v>
      </c>
      <c r="D31" s="7">
        <v>0.88944479558047995</v>
      </c>
      <c r="E31" s="7">
        <v>5.13248103400228E-2</v>
      </c>
      <c r="F31" s="8">
        <v>0.88816018387415796</v>
      </c>
      <c r="G31" s="8">
        <v>8.2543099514249499E-2</v>
      </c>
      <c r="H31" s="7">
        <v>0.85463195034315498</v>
      </c>
      <c r="I31" s="7">
        <v>0.100140595297405</v>
      </c>
      <c r="J31" s="9">
        <v>0.93373402529970695</v>
      </c>
      <c r="K31" s="9">
        <v>5.8455370427565601E-2</v>
      </c>
      <c r="L31" s="8">
        <v>0.89487499707940099</v>
      </c>
      <c r="M31" s="8">
        <v>9.8372775426021603E-2</v>
      </c>
      <c r="N31">
        <v>0.92820565082129403</v>
      </c>
      <c r="O31">
        <v>8.3603264225406898E-2</v>
      </c>
    </row>
    <row r="32" spans="1:15" x14ac:dyDescent="0.25">
      <c r="A32" s="3" t="s">
        <v>12</v>
      </c>
      <c r="B32" s="9">
        <v>0.362563271960752</v>
      </c>
      <c r="C32" s="9">
        <v>0.135641392624577</v>
      </c>
      <c r="D32" s="7">
        <v>0.30640780645934801</v>
      </c>
      <c r="E32" s="7">
        <v>0.107144276620821</v>
      </c>
      <c r="F32" s="8">
        <v>0.208293490371878</v>
      </c>
      <c r="G32" s="8">
        <v>0.16907449280991499</v>
      </c>
      <c r="H32" s="7">
        <v>0.30041495306621002</v>
      </c>
      <c r="I32" s="7">
        <v>0.108084453524564</v>
      </c>
      <c r="J32" s="9">
        <v>0.35339210818720901</v>
      </c>
      <c r="K32" s="9">
        <v>9.0915819594796304E-2</v>
      </c>
      <c r="L32" s="8">
        <v>0.32025483456998799</v>
      </c>
      <c r="M32" s="8">
        <v>0.12737468615619901</v>
      </c>
      <c r="N32">
        <v>0.32500890298059498</v>
      </c>
      <c r="O32">
        <v>0.121177145709512</v>
      </c>
    </row>
    <row r="33" spans="1:15" x14ac:dyDescent="0.25">
      <c r="A33" s="3" t="s">
        <v>11</v>
      </c>
      <c r="B33" s="9">
        <v>0.260704022925622</v>
      </c>
      <c r="C33" s="9">
        <v>0.121215316001135</v>
      </c>
      <c r="D33" s="7">
        <v>0.28531879596373999</v>
      </c>
      <c r="E33" s="7">
        <v>8.5593141132352404E-2</v>
      </c>
      <c r="F33" s="8">
        <v>0.27911914908530699</v>
      </c>
      <c r="G33" s="8">
        <v>0.118000089525997</v>
      </c>
      <c r="H33" s="7">
        <v>0.23040831161442199</v>
      </c>
      <c r="I33" s="7">
        <v>9.1337530152228896E-2</v>
      </c>
      <c r="J33" s="9">
        <v>0.31041238702871099</v>
      </c>
      <c r="K33" s="9">
        <v>0.110793308959911</v>
      </c>
      <c r="L33" s="8">
        <v>0.22494993272835401</v>
      </c>
      <c r="M33" s="8">
        <v>0.128387749929291</v>
      </c>
      <c r="N33">
        <v>0.26040525924082097</v>
      </c>
      <c r="O33">
        <v>0.116352694945387</v>
      </c>
    </row>
    <row r="34" spans="1:15" x14ac:dyDescent="0.25">
      <c r="A34" s="3" t="s">
        <v>10</v>
      </c>
      <c r="B34" s="9">
        <v>0.62037444404016795</v>
      </c>
      <c r="C34" s="9">
        <v>0.20663063956046701</v>
      </c>
      <c r="D34" s="7">
        <v>0.43467174506836298</v>
      </c>
      <c r="E34" s="7">
        <v>0.26683544477584997</v>
      </c>
      <c r="F34" s="8">
        <v>0.60250088781190103</v>
      </c>
      <c r="G34" s="8">
        <v>0.17529363195761299</v>
      </c>
      <c r="H34" s="7">
        <v>0.62439727452845195</v>
      </c>
      <c r="I34" s="7">
        <v>0.15343624973636799</v>
      </c>
      <c r="J34" s="9">
        <v>0.67954949246946295</v>
      </c>
      <c r="K34" s="9">
        <v>0.20845741345274801</v>
      </c>
      <c r="L34" s="8">
        <v>0.57623530098642495</v>
      </c>
      <c r="M34" s="8">
        <v>0.13548697639482701</v>
      </c>
      <c r="N34">
        <v>0.52967004945796903</v>
      </c>
      <c r="O34">
        <v>0.14190370604583</v>
      </c>
    </row>
    <row r="35" spans="1:15" x14ac:dyDescent="0.25">
      <c r="A35" s="3" t="s">
        <v>9</v>
      </c>
      <c r="B35" s="9">
        <v>0.324873425897655</v>
      </c>
      <c r="C35" s="9">
        <v>0.263256977836482</v>
      </c>
      <c r="D35" s="7">
        <v>0.22921886814412201</v>
      </c>
      <c r="E35" s="7">
        <v>0.22676841331692299</v>
      </c>
      <c r="F35" s="8">
        <v>0.170010020939457</v>
      </c>
      <c r="G35" s="8">
        <v>0.23933031293496901</v>
      </c>
      <c r="H35" s="7">
        <v>0.225002643013959</v>
      </c>
      <c r="I35" s="7">
        <v>0.14578771819054501</v>
      </c>
      <c r="J35" s="9">
        <v>0.275964307572373</v>
      </c>
      <c r="K35" s="9">
        <v>0.15142508224389201</v>
      </c>
      <c r="L35" s="8">
        <v>0.22943348550659201</v>
      </c>
      <c r="M35" s="8">
        <v>0.260776393470459</v>
      </c>
      <c r="N35">
        <v>0.16921385512039899</v>
      </c>
      <c r="O35">
        <v>0.207030074248676</v>
      </c>
    </row>
    <row r="36" spans="1:15" x14ac:dyDescent="0.25">
      <c r="A36" s="3" t="s">
        <v>8</v>
      </c>
      <c r="B36" s="9">
        <v>0.34627906976744099</v>
      </c>
      <c r="C36" s="9">
        <v>0.154080780650694</v>
      </c>
      <c r="D36" s="7">
        <v>0.28120676691729302</v>
      </c>
      <c r="E36" s="7">
        <v>0.18283200668307401</v>
      </c>
      <c r="F36" s="8">
        <v>0.36872947211269702</v>
      </c>
      <c r="G36" s="8">
        <v>0.19836567820023401</v>
      </c>
      <c r="H36" s="7">
        <v>0.33120676691729301</v>
      </c>
      <c r="I36" s="7">
        <v>0.18922702231983199</v>
      </c>
      <c r="J36" s="9">
        <v>0.31476829658037703</v>
      </c>
      <c r="K36" s="9">
        <v>0.21182069009107499</v>
      </c>
      <c r="L36" s="8">
        <v>0.33538950715421301</v>
      </c>
      <c r="M36" s="8">
        <v>0.192918897196487</v>
      </c>
      <c r="N36">
        <v>0.37467640017269099</v>
      </c>
      <c r="O36">
        <v>0.169296297133089</v>
      </c>
    </row>
    <row r="37" spans="1:15" x14ac:dyDescent="0.25">
      <c r="A37" s="3" t="s">
        <v>7</v>
      </c>
      <c r="B37" s="9">
        <v>0.38180441850485097</v>
      </c>
      <c r="C37" s="9">
        <v>8.86937584973959E-2</v>
      </c>
      <c r="D37" s="7">
        <v>0.33755058850562097</v>
      </c>
      <c r="E37" s="7">
        <v>0.120229718920198</v>
      </c>
      <c r="F37" s="8">
        <v>0.44859277481870702</v>
      </c>
      <c r="G37" s="8">
        <v>8.9956948220123303E-2</v>
      </c>
      <c r="H37" s="7">
        <v>0.50263890960032298</v>
      </c>
      <c r="I37" s="7">
        <v>0.13034067516699599</v>
      </c>
      <c r="J37" s="9">
        <v>0.40878742251587302</v>
      </c>
      <c r="K37" s="9">
        <v>0.12903417610003001</v>
      </c>
      <c r="L37" s="8">
        <v>0.43477302324367501</v>
      </c>
      <c r="M37" s="8">
        <v>9.7702056125304498E-2</v>
      </c>
      <c r="N37">
        <v>0.51799244195705196</v>
      </c>
      <c r="O37">
        <v>0.103376511674414</v>
      </c>
    </row>
    <row r="38" spans="1:15" x14ac:dyDescent="0.25">
      <c r="A38" s="3" t="s">
        <v>6</v>
      </c>
      <c r="B38" s="9">
        <v>0.51949360496476604</v>
      </c>
      <c r="C38" s="9">
        <v>7.33104318361497E-2</v>
      </c>
      <c r="D38" s="7">
        <v>0.52127919671828404</v>
      </c>
      <c r="E38" s="7">
        <v>9.0613095278018099E-2</v>
      </c>
      <c r="F38" s="8">
        <v>0.60277404547650504</v>
      </c>
      <c r="G38" s="8">
        <v>4.3692844241550802E-2</v>
      </c>
      <c r="H38" s="7">
        <v>0.57291748723373803</v>
      </c>
      <c r="I38" s="7">
        <v>6.0635459970641903E-2</v>
      </c>
      <c r="J38" s="9">
        <v>0.55594042842747304</v>
      </c>
      <c r="K38" s="9">
        <v>7.9484256639207704E-2</v>
      </c>
      <c r="L38" s="8">
        <v>0.57417025374767505</v>
      </c>
      <c r="M38" s="8">
        <v>3.9141676955209898E-2</v>
      </c>
      <c r="N38">
        <v>0.55875888691302</v>
      </c>
      <c r="O38">
        <v>6.8552473860001198E-2</v>
      </c>
    </row>
    <row r="39" spans="1:15" x14ac:dyDescent="0.25">
      <c r="A39" s="3" t="s">
        <v>5</v>
      </c>
      <c r="B39" s="9">
        <v>0.60666666666666602</v>
      </c>
      <c r="C39" s="9">
        <v>4.0429789774800502E-2</v>
      </c>
      <c r="D39" s="7">
        <v>0.23555555555555499</v>
      </c>
      <c r="E39" s="7">
        <v>6.6629619335844201E-2</v>
      </c>
      <c r="F39" s="8">
        <v>0.58777777777777696</v>
      </c>
      <c r="G39" s="8">
        <v>5.0295423545583397E-2</v>
      </c>
      <c r="H39" s="7">
        <v>0.55666666666666598</v>
      </c>
      <c r="I39" s="7">
        <v>6.7850598403431203E-2</v>
      </c>
      <c r="J39" s="9">
        <v>0.87333333333333296</v>
      </c>
      <c r="K39" s="9">
        <v>2.86313305038336E-2</v>
      </c>
      <c r="L39" s="8">
        <v>0.85111111111111104</v>
      </c>
      <c r="M39" s="8">
        <v>5.2163087085802202E-2</v>
      </c>
      <c r="N39">
        <v>0.80222222222222195</v>
      </c>
      <c r="O39">
        <v>4.4941663147014803E-2</v>
      </c>
    </row>
    <row r="40" spans="1:15" x14ac:dyDescent="0.25">
      <c r="A40" s="3" t="s">
        <v>4</v>
      </c>
      <c r="B40" s="9">
        <v>0.88788114774848104</v>
      </c>
      <c r="C40" s="9">
        <v>0.16898711535419</v>
      </c>
      <c r="D40" s="7">
        <v>0.91498286470041901</v>
      </c>
      <c r="E40" s="7">
        <v>6.5416010496999397E-2</v>
      </c>
      <c r="F40" s="8">
        <v>0.95730225610179698</v>
      </c>
      <c r="G40" s="8">
        <v>4.27434304358911E-2</v>
      </c>
      <c r="H40" s="7">
        <v>0.96563558943513095</v>
      </c>
      <c r="I40" s="7">
        <v>4.2127675244535E-2</v>
      </c>
      <c r="J40" s="9">
        <v>0.89747477807811205</v>
      </c>
      <c r="K40" s="9">
        <v>6.3656682560905994E-2</v>
      </c>
      <c r="L40" s="8">
        <v>0.93294245066714399</v>
      </c>
      <c r="M40" s="8">
        <v>5.01328902303739E-2</v>
      </c>
      <c r="N40">
        <v>0.93196364967787304</v>
      </c>
      <c r="O40">
        <v>5.1146243273555103E-2</v>
      </c>
    </row>
    <row r="41" spans="1:15" x14ac:dyDescent="0.25">
      <c r="A41" s="3" t="s">
        <v>3</v>
      </c>
      <c r="B41" s="9">
        <v>0.92109235489251395</v>
      </c>
      <c r="C41" s="9">
        <v>3.7030406999718699E-2</v>
      </c>
      <c r="D41" s="7">
        <v>0.93454959344316502</v>
      </c>
      <c r="E41" s="7">
        <v>4.3997343836328397E-2</v>
      </c>
      <c r="F41" s="8">
        <v>0.86836239906750201</v>
      </c>
      <c r="G41" s="8">
        <v>5.9104371574907999E-2</v>
      </c>
      <c r="H41" s="7">
        <v>0.85268683453777605</v>
      </c>
      <c r="I41" s="7">
        <v>5.9188411651811997E-2</v>
      </c>
      <c r="J41" s="9">
        <v>0.90572040962919498</v>
      </c>
      <c r="K41" s="9">
        <v>5.7589663785874497E-2</v>
      </c>
      <c r="L41" s="8">
        <v>0.90197769388349802</v>
      </c>
      <c r="M41" s="8">
        <v>4.2751483459300597E-2</v>
      </c>
      <c r="N41">
        <v>0.90823814003121395</v>
      </c>
      <c r="O41">
        <v>3.5769409755606302E-2</v>
      </c>
    </row>
    <row r="42" spans="1:15" x14ac:dyDescent="0.25">
      <c r="A42" s="3" t="s">
        <v>2</v>
      </c>
      <c r="B42" s="9">
        <v>0.44144388538689699</v>
      </c>
      <c r="C42" s="9">
        <v>2.5361893518254901E-2</v>
      </c>
      <c r="D42" s="7">
        <v>0.42929656010425299</v>
      </c>
      <c r="E42" s="7">
        <v>3.7902266630208903E-2</v>
      </c>
      <c r="F42" s="8">
        <v>0.43029595934214498</v>
      </c>
      <c r="G42" s="8">
        <v>4.3698274712915902E-2</v>
      </c>
      <c r="H42" s="7">
        <v>0.45063133373437703</v>
      </c>
      <c r="I42" s="7">
        <v>4.3607000798863697E-2</v>
      </c>
      <c r="J42" s="9">
        <v>0.436744630305617</v>
      </c>
      <c r="K42" s="9">
        <v>2.95962526244722E-2</v>
      </c>
      <c r="L42" s="8">
        <v>0.441623177545932</v>
      </c>
      <c r="M42" s="8">
        <v>3.6362691952454097E-2</v>
      </c>
      <c r="N42">
        <v>0.460659191758089</v>
      </c>
      <c r="O42">
        <v>2.3999269388487E-2</v>
      </c>
    </row>
    <row r="43" spans="1:15" x14ac:dyDescent="0.25">
      <c r="A43" s="3" t="s">
        <v>1</v>
      </c>
      <c r="B43" s="9">
        <v>0.94432396730605095</v>
      </c>
      <c r="C43" s="9">
        <v>9.4564794521744405E-2</v>
      </c>
      <c r="D43" s="7">
        <v>0.932974567842908</v>
      </c>
      <c r="E43" s="7">
        <v>8.8332804628922901E-2</v>
      </c>
      <c r="F43" s="8">
        <v>0.84364223842465702</v>
      </c>
      <c r="G43" s="8">
        <v>0.10845865211792299</v>
      </c>
      <c r="H43" s="7">
        <v>0.89315816070762299</v>
      </c>
      <c r="I43" s="7">
        <v>9.71021606661229E-2</v>
      </c>
      <c r="J43" s="9">
        <v>0.927409710595551</v>
      </c>
      <c r="K43" s="9">
        <v>0.111637378229502</v>
      </c>
      <c r="L43" s="8">
        <v>0.913846807731166</v>
      </c>
      <c r="M43" s="8">
        <v>0.109522293974323</v>
      </c>
      <c r="N43">
        <v>0.932165728495715</v>
      </c>
      <c r="O43">
        <v>8.4428020794919303E-2</v>
      </c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6" t="s">
        <v>0</v>
      </c>
      <c r="B45" s="5">
        <f t="shared" ref="B45:M45" si="0">SUM(B4:B43)/COUNT(B4:B43)</f>
        <v>0.54967253040024322</v>
      </c>
      <c r="C45" s="5">
        <f t="shared" si="0"/>
        <v>0.1238595553740178</v>
      </c>
      <c r="D45" s="3">
        <f t="shared" si="0"/>
        <v>0.5187377181837125</v>
      </c>
      <c r="E45" s="3">
        <f t="shared" si="0"/>
        <v>0.1174190323443268</v>
      </c>
      <c r="F45" s="4">
        <f t="shared" si="0"/>
        <v>0.51674148075076132</v>
      </c>
      <c r="G45" s="4">
        <f t="shared" si="0"/>
        <v>0.11550858154715478</v>
      </c>
      <c r="H45" s="3">
        <f t="shared" si="0"/>
        <v>0.53377405498935326</v>
      </c>
      <c r="I45" s="3">
        <f t="shared" si="0"/>
        <v>0.12444116523730794</v>
      </c>
      <c r="J45" s="5">
        <f t="shared" si="0"/>
        <v>0.57232013737269372</v>
      </c>
      <c r="K45" s="5">
        <f t="shared" si="0"/>
        <v>0.11598061932550145</v>
      </c>
      <c r="L45" s="4">
        <f t="shared" si="0"/>
        <v>0.55374749504921872</v>
      </c>
      <c r="M45" s="4">
        <f t="shared" si="0"/>
        <v>0.11963477204036888</v>
      </c>
      <c r="N45" s="4"/>
      <c r="O45" s="4"/>
    </row>
    <row r="46" spans="1:15" x14ac:dyDescent="0.25">
      <c r="A46" s="6" t="s">
        <v>72</v>
      </c>
      <c r="B46" s="5">
        <f t="shared" ref="B46:M46" si="1">MAX(B4:B43)</f>
        <v>0.94432396730605095</v>
      </c>
      <c r="C46" s="5">
        <f t="shared" si="1"/>
        <v>0.38607612936738001</v>
      </c>
      <c r="D46" s="3">
        <f t="shared" si="1"/>
        <v>0.93454959344316502</v>
      </c>
      <c r="E46" s="3">
        <f t="shared" si="1"/>
        <v>0.348285449639614</v>
      </c>
      <c r="F46" s="4">
        <f t="shared" si="1"/>
        <v>0.95730225610179698</v>
      </c>
      <c r="G46" s="4">
        <f t="shared" si="1"/>
        <v>0.318633827528436</v>
      </c>
      <c r="H46" s="3">
        <f t="shared" si="1"/>
        <v>0.96563558943513095</v>
      </c>
      <c r="I46" s="3">
        <f t="shared" si="1"/>
        <v>0.38984933493687401</v>
      </c>
      <c r="J46" s="5">
        <f t="shared" si="1"/>
        <v>0.94554326770651598</v>
      </c>
      <c r="K46" s="5">
        <f t="shared" si="1"/>
        <v>0.34810702198716498</v>
      </c>
      <c r="L46" s="4">
        <f t="shared" si="1"/>
        <v>0.94027945291352</v>
      </c>
      <c r="M46" s="4">
        <f t="shared" si="1"/>
        <v>0.392814516416503</v>
      </c>
      <c r="N46" s="3"/>
      <c r="O46" s="3"/>
    </row>
    <row r="47" spans="1:15" x14ac:dyDescent="0.25">
      <c r="A47" s="6" t="s">
        <v>73</v>
      </c>
      <c r="B47" s="5">
        <f t="shared" ref="B47:M47" si="2">MIN(B4:B43)</f>
        <v>0.139995103557741</v>
      </c>
      <c r="C47" s="5">
        <f t="shared" si="2"/>
        <v>2.5361893518254901E-2</v>
      </c>
      <c r="D47" s="3">
        <f t="shared" si="2"/>
        <v>8.1996397134942195E-2</v>
      </c>
      <c r="E47" s="3">
        <f t="shared" si="2"/>
        <v>3.4409770167415199E-2</v>
      </c>
      <c r="F47" s="4">
        <f t="shared" si="2"/>
        <v>9.1206275579539697E-2</v>
      </c>
      <c r="G47" s="4">
        <f t="shared" si="2"/>
        <v>3.7841925769663803E-2</v>
      </c>
      <c r="H47" s="3">
        <f t="shared" si="2"/>
        <v>0.14865459827706401</v>
      </c>
      <c r="I47" s="3">
        <f t="shared" si="2"/>
        <v>3.9773269884914503E-2</v>
      </c>
      <c r="J47" s="5">
        <f t="shared" si="2"/>
        <v>9.1320938304117E-2</v>
      </c>
      <c r="K47" s="5">
        <f t="shared" si="2"/>
        <v>2.86313305038336E-2</v>
      </c>
      <c r="L47" s="4">
        <f t="shared" si="2"/>
        <v>0.118097447233352</v>
      </c>
      <c r="M47" s="4">
        <f t="shared" si="2"/>
        <v>3.6023271304559998E-2</v>
      </c>
      <c r="N47" s="3"/>
      <c r="O47" s="3"/>
    </row>
    <row r="48" spans="1:15" x14ac:dyDescent="0.25">
      <c r="A48" s="1"/>
    </row>
    <row r="49" spans="1:15" x14ac:dyDescent="0.25">
      <c r="A49" s="3"/>
      <c r="B49" s="17" t="s">
        <v>51</v>
      </c>
      <c r="C49" s="18"/>
      <c r="D49" s="19" t="s">
        <v>50</v>
      </c>
      <c r="E49" s="20"/>
      <c r="F49" s="21" t="s">
        <v>49</v>
      </c>
      <c r="G49" s="22"/>
      <c r="H49" s="19" t="s">
        <v>48</v>
      </c>
      <c r="I49" s="20"/>
      <c r="J49" s="17" t="s">
        <v>47</v>
      </c>
      <c r="K49" s="18"/>
      <c r="L49" s="21" t="s">
        <v>46</v>
      </c>
      <c r="M49" s="22"/>
      <c r="N49" s="19"/>
      <c r="O49" s="20"/>
    </row>
    <row r="50" spans="1:15" x14ac:dyDescent="0.25">
      <c r="A50" s="3" t="s">
        <v>70</v>
      </c>
      <c r="B50" s="5" t="s">
        <v>42</v>
      </c>
      <c r="C50" s="5" t="s">
        <v>41</v>
      </c>
      <c r="D50" s="3" t="s">
        <v>42</v>
      </c>
      <c r="E50" s="3" t="s">
        <v>41</v>
      </c>
      <c r="F50" s="4" t="s">
        <v>42</v>
      </c>
      <c r="G50" s="4" t="s">
        <v>41</v>
      </c>
      <c r="H50" s="3" t="s">
        <v>42</v>
      </c>
      <c r="I50" s="3" t="s">
        <v>41</v>
      </c>
      <c r="J50" s="5" t="s">
        <v>42</v>
      </c>
      <c r="K50" s="5" t="s">
        <v>41</v>
      </c>
      <c r="L50" s="4" t="s">
        <v>42</v>
      </c>
      <c r="M50" s="4" t="s">
        <v>41</v>
      </c>
      <c r="N50" s="3"/>
      <c r="O50" s="3"/>
    </row>
    <row r="51" spans="1:15" x14ac:dyDescent="0.25">
      <c r="A51" s="10" t="s">
        <v>58</v>
      </c>
      <c r="B51" s="27">
        <v>0.66404784003262796</v>
      </c>
      <c r="C51" s="27">
        <v>3.4186368568698403E-2</v>
      </c>
      <c r="D51" s="27">
        <v>0.47201849782699001</v>
      </c>
      <c r="E51" s="103">
        <v>2.3767152358981702E-2</v>
      </c>
      <c r="F51" s="4">
        <v>0.14679536900000001</v>
      </c>
      <c r="G51" s="4">
        <v>2.1154144E-2</v>
      </c>
      <c r="H51" s="3"/>
      <c r="I51" s="3"/>
      <c r="J51" s="103">
        <v>0.80931509281275604</v>
      </c>
      <c r="K51" s="103">
        <v>1.5519519051095E-2</v>
      </c>
      <c r="L51" s="4">
        <v>0.160224183626968</v>
      </c>
      <c r="M51" s="4">
        <v>1.34389644750454E-2</v>
      </c>
      <c r="N51" s="3"/>
      <c r="O51" s="3"/>
    </row>
    <row r="52" spans="1:15" x14ac:dyDescent="0.25">
      <c r="A52" s="10" t="s">
        <v>60</v>
      </c>
      <c r="B52" s="1">
        <v>0.98342053695998699</v>
      </c>
      <c r="C52" s="1">
        <v>5.2516722539383996E-3</v>
      </c>
      <c r="D52">
        <v>0.96269186295795794</v>
      </c>
      <c r="E52">
        <v>7.0086991310851499E-3</v>
      </c>
      <c r="F52" s="4">
        <v>0.78461809500000002</v>
      </c>
      <c r="G52" s="4">
        <v>2.7017902E-2</v>
      </c>
      <c r="H52" s="3"/>
      <c r="I52" s="3"/>
      <c r="J52">
        <v>0.981598552202256</v>
      </c>
      <c r="K52">
        <v>3.2555273797365602E-3</v>
      </c>
      <c r="L52" s="4">
        <v>0.79467324150658802</v>
      </c>
      <c r="M52" s="4">
        <v>2.1635236725379099E-2</v>
      </c>
      <c r="N52" s="3"/>
      <c r="O52" s="3"/>
    </row>
    <row r="53" spans="1:15" x14ac:dyDescent="0.25">
      <c r="A53" s="10" t="s">
        <v>57</v>
      </c>
      <c r="B53" s="1">
        <v>0.64077958961774095</v>
      </c>
      <c r="C53" s="1">
        <v>1.7199383266261199E-2</v>
      </c>
      <c r="D53" s="1">
        <v>0.61985052623237902</v>
      </c>
      <c r="E53">
        <v>1.8380230344274801E-2</v>
      </c>
      <c r="F53" s="4">
        <v>0.824147187</v>
      </c>
      <c r="G53" s="4">
        <v>6.1409078999999998E-2</v>
      </c>
      <c r="H53" s="3"/>
      <c r="I53" s="3"/>
      <c r="J53">
        <v>0.62120368769590195</v>
      </c>
      <c r="K53">
        <v>1.32083366380442E-2</v>
      </c>
      <c r="L53" s="4">
        <v>0.89839525894141004</v>
      </c>
      <c r="M53" s="4">
        <v>2.7476923024598601E-2</v>
      </c>
      <c r="N53" s="3"/>
      <c r="O53" s="3"/>
    </row>
    <row r="54" spans="1:15" x14ac:dyDescent="0.25">
      <c r="A54" s="10" t="s">
        <v>67</v>
      </c>
      <c r="B54" s="1">
        <v>0.95899999999999996</v>
      </c>
      <c r="C54" s="1">
        <v>8.1117199162692999E-3</v>
      </c>
      <c r="D54">
        <v>0.93120000000000003</v>
      </c>
      <c r="E54">
        <v>1.5778466338652701E-2</v>
      </c>
      <c r="F54" s="4">
        <v>0.65865833900000004</v>
      </c>
      <c r="G54" s="4">
        <v>1.8899707000000002E-2</v>
      </c>
      <c r="H54" s="3"/>
      <c r="I54" s="3"/>
      <c r="J54">
        <v>0.96099999999999997</v>
      </c>
      <c r="K54">
        <v>6.9426219830839098E-3</v>
      </c>
      <c r="L54" s="4">
        <v>0.637830039231843</v>
      </c>
      <c r="M54" s="4">
        <v>1.59355696010785E-2</v>
      </c>
      <c r="N54" s="3"/>
      <c r="O54" s="3"/>
    </row>
    <row r="55" spans="1:15" x14ac:dyDescent="0.25">
      <c r="A55" s="10" t="s">
        <v>68</v>
      </c>
      <c r="B55" s="1">
        <v>0.427381879044543</v>
      </c>
      <c r="C55" s="1">
        <v>7.0017856969698103E-2</v>
      </c>
      <c r="D55">
        <v>0.42974348983980598</v>
      </c>
      <c r="E55">
        <v>7.4435410767851998E-2</v>
      </c>
      <c r="F55" s="4">
        <v>0.80360628700000003</v>
      </c>
      <c r="G55" s="4">
        <v>1.7100339999999999E-2</v>
      </c>
      <c r="H55" s="3"/>
      <c r="I55" s="3"/>
      <c r="J55">
        <v>0.42819732750656597</v>
      </c>
      <c r="K55">
        <v>7.1088258062839693E-2</v>
      </c>
      <c r="L55" s="4">
        <v>0.82786336163734497</v>
      </c>
      <c r="M55" s="4">
        <v>1.50391312099804E-2</v>
      </c>
      <c r="N55" s="3"/>
      <c r="O55" s="3"/>
    </row>
    <row r="56" spans="1:15" x14ac:dyDescent="0.25">
      <c r="A56" s="10" t="s">
        <v>61</v>
      </c>
      <c r="B56" s="1">
        <v>0.61259633892322596</v>
      </c>
      <c r="C56" s="1">
        <v>4.3699009292055502E-2</v>
      </c>
      <c r="D56">
        <v>0.57101296148297798</v>
      </c>
      <c r="E56">
        <v>3.7753099227113701E-2</v>
      </c>
      <c r="F56" s="4">
        <v>0.66948369500000005</v>
      </c>
      <c r="G56" s="4">
        <v>6.1214823000000002E-2</v>
      </c>
      <c r="H56" s="3"/>
      <c r="I56" s="3"/>
      <c r="J56">
        <v>0.663700038634775</v>
      </c>
      <c r="K56">
        <v>4.5574837801275199E-2</v>
      </c>
      <c r="L56" s="4">
        <v>0.75388394624218502</v>
      </c>
      <c r="M56" s="4">
        <v>5.88522569575285E-2</v>
      </c>
      <c r="N56" s="3"/>
      <c r="O56" s="3"/>
    </row>
    <row r="57" spans="1:15" x14ac:dyDescent="0.25">
      <c r="A57" s="10" t="s">
        <v>66</v>
      </c>
      <c r="B57" s="1">
        <v>0.72732730484606101</v>
      </c>
      <c r="C57" s="1">
        <v>3.5439996941274803E-2</v>
      </c>
      <c r="D57">
        <v>0.57917591692403603</v>
      </c>
      <c r="E57">
        <v>3.9142377456301503E-2</v>
      </c>
      <c r="F57" s="4">
        <v>0.97260107900000004</v>
      </c>
      <c r="G57" s="4">
        <v>5.1209660000000002E-3</v>
      </c>
      <c r="H57" s="3"/>
      <c r="I57" s="3"/>
      <c r="J57">
        <v>0.68272940693444395</v>
      </c>
      <c r="K57">
        <v>3.1453843909239498E-2</v>
      </c>
      <c r="L57" s="4">
        <v>0.97300279307663196</v>
      </c>
      <c r="M57" s="4">
        <v>4.0119988902229198E-3</v>
      </c>
      <c r="N57" s="3"/>
      <c r="O57" s="3"/>
    </row>
    <row r="58" spans="1:15" x14ac:dyDescent="0.25">
      <c r="A58" s="10" t="s">
        <v>69</v>
      </c>
      <c r="B58" s="1">
        <v>0.93621697813363802</v>
      </c>
      <c r="C58" s="1">
        <v>1.41555756275356E-2</v>
      </c>
      <c r="D58">
        <v>0.95054056028109202</v>
      </c>
      <c r="E58">
        <v>1.7765958957557799E-2</v>
      </c>
      <c r="F58" s="4">
        <v>0.66613672700000004</v>
      </c>
      <c r="G58" s="4">
        <v>3.4117060999999997E-2</v>
      </c>
      <c r="H58" s="3"/>
      <c r="I58" s="3"/>
      <c r="J58">
        <v>0.93567561642520602</v>
      </c>
      <c r="K58">
        <v>1.5842151549070899E-2</v>
      </c>
      <c r="L58" s="4">
        <v>0.67490208038212296</v>
      </c>
      <c r="M58" s="4">
        <v>3.5414031698638597E-2</v>
      </c>
      <c r="N58" s="3"/>
      <c r="O58" s="3"/>
    </row>
    <row r="59" spans="1:15" x14ac:dyDescent="0.25">
      <c r="A59" s="10" t="s">
        <v>149</v>
      </c>
      <c r="B59" s="1"/>
      <c r="C59" s="1"/>
      <c r="F59" s="4"/>
      <c r="G59" s="4"/>
      <c r="H59" s="3"/>
      <c r="I59" s="3"/>
      <c r="L59" s="4"/>
      <c r="M59" s="4"/>
      <c r="N59" s="3"/>
      <c r="O59" s="3"/>
    </row>
    <row r="60" spans="1:15" x14ac:dyDescent="0.25">
      <c r="A60" s="10" t="s">
        <v>63</v>
      </c>
      <c r="B60" s="1">
        <v>0.36040452136051898</v>
      </c>
      <c r="C60" s="1">
        <v>7.7422284524681598E-2</v>
      </c>
      <c r="D60">
        <v>0.34177306164397198</v>
      </c>
      <c r="E60">
        <v>0.111427443218269</v>
      </c>
      <c r="F60" s="4">
        <v>0.84659605599999999</v>
      </c>
      <c r="G60" s="4">
        <v>1.2529738E-2</v>
      </c>
      <c r="H60" s="3"/>
      <c r="I60" s="3"/>
      <c r="J60">
        <v>0.54496858510908397</v>
      </c>
      <c r="K60">
        <v>0.19588439942816499</v>
      </c>
      <c r="L60" s="4">
        <v>0.85802859528405095</v>
      </c>
      <c r="M60" s="4">
        <v>1.1206750849809301E-2</v>
      </c>
      <c r="N60" s="3"/>
      <c r="O60" s="3"/>
    </row>
    <row r="61" spans="1:15" x14ac:dyDescent="0.25">
      <c r="A61" s="10" t="s">
        <v>55</v>
      </c>
      <c r="B61" s="1">
        <v>0.78570569427222303</v>
      </c>
      <c r="C61" s="1">
        <v>1.55565911224563E-2</v>
      </c>
      <c r="D61" s="1">
        <v>0.78100215345254498</v>
      </c>
      <c r="E61">
        <v>1.9768787738316501E-2</v>
      </c>
      <c r="F61" s="4">
        <v>0.909090909</v>
      </c>
      <c r="G61" s="4">
        <v>1.8069235999999999E-2</v>
      </c>
      <c r="H61" s="10"/>
      <c r="I61" s="10"/>
      <c r="J61">
        <v>0.79433725792193599</v>
      </c>
      <c r="K61">
        <v>1.8997370814873699E-2</v>
      </c>
      <c r="L61" s="4">
        <v>0.93383838383838302</v>
      </c>
      <c r="M61" s="4">
        <v>2.3951324649251201E-2</v>
      </c>
      <c r="N61" s="3"/>
      <c r="O61" s="3"/>
    </row>
    <row r="62" spans="1:15" x14ac:dyDescent="0.25">
      <c r="A62" s="10" t="s">
        <v>59</v>
      </c>
      <c r="B62" s="1">
        <v>0.70520510578360196</v>
      </c>
      <c r="C62" s="1">
        <v>5.0274176057051603E-2</v>
      </c>
      <c r="D62">
        <v>0.61016028439752401</v>
      </c>
      <c r="E62">
        <v>6.0499024729808899E-2</v>
      </c>
      <c r="F62" s="4">
        <v>0.80492973599999995</v>
      </c>
      <c r="G62" s="4">
        <v>4.3190215999999997E-2</v>
      </c>
      <c r="H62" s="3"/>
      <c r="I62" s="3"/>
      <c r="J62">
        <v>0.75162502964882805</v>
      </c>
      <c r="K62">
        <v>4.0889523084654399E-2</v>
      </c>
      <c r="L62" s="4">
        <v>0.80043162342059704</v>
      </c>
      <c r="M62" s="4">
        <v>4.0355429847505703E-2</v>
      </c>
      <c r="N62" s="3"/>
      <c r="O62" s="3"/>
    </row>
    <row r="63" spans="1:15" x14ac:dyDescent="0.25">
      <c r="A63" s="10" t="s">
        <v>56</v>
      </c>
      <c r="B63" s="1">
        <v>0.81425998503686503</v>
      </c>
      <c r="C63" s="1">
        <v>3.5678188987235598E-2</v>
      </c>
      <c r="D63" s="1">
        <v>0.68876524557823604</v>
      </c>
      <c r="E63">
        <v>4.5207779119124797E-2</v>
      </c>
      <c r="F63" s="4">
        <v>0.64929268799999995</v>
      </c>
      <c r="G63" s="4">
        <v>3.8675292E-2</v>
      </c>
      <c r="H63" s="3"/>
      <c r="I63" s="3"/>
      <c r="J63">
        <v>0.86770458628705005</v>
      </c>
      <c r="K63">
        <v>4.5097717701628598E-2</v>
      </c>
      <c r="L63" s="4">
        <v>0.67535547463216505</v>
      </c>
      <c r="M63" s="4">
        <v>5.38237786063719E-2</v>
      </c>
      <c r="N63" s="3"/>
      <c r="O63" s="3"/>
    </row>
    <row r="64" spans="1:15" x14ac:dyDescent="0.25">
      <c r="A64" s="10" t="s">
        <v>62</v>
      </c>
      <c r="B64" s="1">
        <v>0.87099010491303996</v>
      </c>
      <c r="C64" s="1">
        <v>1.25922453181391E-2</v>
      </c>
      <c r="D64">
        <v>0.82783625033099195</v>
      </c>
      <c r="E64">
        <v>1.3820152499668E-2</v>
      </c>
      <c r="F64" s="4">
        <v>0.97399999999999998</v>
      </c>
      <c r="G64" s="4">
        <v>5.2153620000000003E-3</v>
      </c>
      <c r="H64" s="3"/>
      <c r="I64" s="3"/>
      <c r="J64">
        <v>0.864318073262061</v>
      </c>
      <c r="K64">
        <v>9.3803264828925901E-3</v>
      </c>
      <c r="L64" s="4">
        <v>0.97560000000000002</v>
      </c>
      <c r="M64" s="4">
        <v>3.8781438859330601E-3</v>
      </c>
      <c r="N64" s="3"/>
      <c r="O64" s="3"/>
    </row>
    <row r="65" spans="1:15" x14ac:dyDescent="0.25">
      <c r="A65" s="10" t="s">
        <v>64</v>
      </c>
      <c r="B65" s="1">
        <v>0.93282828282828201</v>
      </c>
      <c r="C65" s="1">
        <v>1.7208813169091699E-2</v>
      </c>
      <c r="D65">
        <v>0.90404040404040398</v>
      </c>
      <c r="E65">
        <v>1.9031761294360301E-2</v>
      </c>
      <c r="F65" s="4">
        <v>0.32075907399999998</v>
      </c>
      <c r="G65" s="4">
        <v>0.121783117</v>
      </c>
      <c r="H65" s="3"/>
      <c r="I65" s="3"/>
      <c r="J65">
        <v>0.94393939393939397</v>
      </c>
      <c r="K65">
        <v>2.0005355879129601E-2</v>
      </c>
      <c r="L65" s="4">
        <v>0.47978400785235198</v>
      </c>
      <c r="M65" s="4">
        <v>0.15052771469159701</v>
      </c>
      <c r="N65" s="3"/>
      <c r="O65" s="3"/>
    </row>
    <row r="66" spans="1:15" x14ac:dyDescent="0.25">
      <c r="A66" s="10" t="s">
        <v>54</v>
      </c>
      <c r="B66" s="1">
        <v>0.165232322427595</v>
      </c>
      <c r="C66" s="1">
        <v>1.7873412021527101E-2</v>
      </c>
      <c r="D66" s="1">
        <v>0.14066199375076599</v>
      </c>
      <c r="E66">
        <v>8.8457946589244902E-3</v>
      </c>
      <c r="F66" s="4">
        <v>0.42738187900000002</v>
      </c>
      <c r="G66" s="4">
        <v>7.0017857000000003E-2</v>
      </c>
      <c r="H66" s="10"/>
      <c r="I66" s="10"/>
      <c r="J66">
        <v>0.154821967537973</v>
      </c>
      <c r="K66">
        <v>1.7042090939371701E-2</v>
      </c>
      <c r="L66" s="4">
        <v>0.427381879044543</v>
      </c>
      <c r="M66" s="4">
        <v>7.0017856969698103E-2</v>
      </c>
      <c r="N66" s="3"/>
      <c r="O66" s="3"/>
    </row>
    <row r="67" spans="1:15" x14ac:dyDescent="0.25">
      <c r="A67" s="10" t="s">
        <v>65</v>
      </c>
      <c r="B67" s="1">
        <v>0.817513774160882</v>
      </c>
      <c r="C67" s="1">
        <v>2.15840520138618E-2</v>
      </c>
      <c r="D67">
        <v>0.79597923612493804</v>
      </c>
      <c r="E67">
        <v>4.51770558004446E-2</v>
      </c>
      <c r="F67" s="4">
        <v>0.91324096099999996</v>
      </c>
      <c r="G67" s="4">
        <v>1.5920548999999999E-2</v>
      </c>
      <c r="H67" s="3"/>
      <c r="I67" s="3"/>
      <c r="J67">
        <v>0.76606800763458505</v>
      </c>
      <c r="K67">
        <v>3.6498030356309802E-2</v>
      </c>
      <c r="L67" s="4">
        <v>0.91134991005288701</v>
      </c>
      <c r="M67" s="4">
        <v>1.27229394664239E-2</v>
      </c>
      <c r="N67" s="3"/>
      <c r="O67" s="3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6" t="s">
        <v>0</v>
      </c>
      <c r="B69" s="4">
        <f t="shared" ref="B69:G69" si="3">AVERAGE(B51:B67)</f>
        <v>0.71268189114630198</v>
      </c>
      <c r="C69" s="4">
        <f t="shared" si="3"/>
        <v>2.9765709128111002E-2</v>
      </c>
      <c r="D69" s="4">
        <f t="shared" si="3"/>
        <v>0.66290327780403846</v>
      </c>
      <c r="E69" s="4">
        <f t="shared" si="3"/>
        <v>3.4863074602546E-2</v>
      </c>
      <c r="F69" s="4">
        <f t="shared" si="3"/>
        <v>0.71070863006249996</v>
      </c>
      <c r="G69" s="4">
        <f t="shared" si="3"/>
        <v>3.5714711812499994E-2</v>
      </c>
      <c r="H69" s="4" t="e">
        <f t="shared" ref="H69:M69" si="4">AVERAGE(H51:H67)</f>
        <v>#DIV/0!</v>
      </c>
      <c r="I69" s="4" t="e">
        <f t="shared" si="4"/>
        <v>#DIV/0!</v>
      </c>
      <c r="J69" s="4">
        <f t="shared" si="4"/>
        <v>0.73570016397205096</v>
      </c>
      <c r="K69" s="4">
        <f t="shared" si="4"/>
        <v>3.6667494441338142E-2</v>
      </c>
      <c r="L69" s="4">
        <f t="shared" si="4"/>
        <v>0.7364090486731294</v>
      </c>
      <c r="M69" s="4">
        <f t="shared" si="4"/>
        <v>3.4893003221816384E-2</v>
      </c>
      <c r="N69" s="3"/>
      <c r="O69" s="3"/>
    </row>
    <row r="70" spans="1:15" x14ac:dyDescent="0.25">
      <c r="A70" s="6" t="s">
        <v>72</v>
      </c>
      <c r="B70" s="4">
        <f t="shared" ref="B70:G70" si="5">MAX(B51:B67)</f>
        <v>0.98342053695998699</v>
      </c>
      <c r="C70" s="4">
        <f t="shared" si="5"/>
        <v>7.7422284524681598E-2</v>
      </c>
      <c r="D70" s="4">
        <f t="shared" si="5"/>
        <v>0.96269186295795794</v>
      </c>
      <c r="E70" s="4">
        <f t="shared" si="5"/>
        <v>0.111427443218269</v>
      </c>
      <c r="F70" s="4">
        <f t="shared" si="5"/>
        <v>0.97399999999999998</v>
      </c>
      <c r="G70" s="4">
        <f t="shared" si="5"/>
        <v>0.121783117</v>
      </c>
      <c r="H70" s="4">
        <f t="shared" ref="H70:M70" si="6">MAX(H51:H67)</f>
        <v>0</v>
      </c>
      <c r="I70" s="4">
        <f t="shared" si="6"/>
        <v>0</v>
      </c>
      <c r="J70" s="4">
        <f t="shared" si="6"/>
        <v>0.981598552202256</v>
      </c>
      <c r="K70" s="4">
        <f t="shared" si="6"/>
        <v>0.19588439942816499</v>
      </c>
      <c r="L70" s="4">
        <f t="shared" si="6"/>
        <v>0.97560000000000002</v>
      </c>
      <c r="M70" s="4">
        <f t="shared" si="6"/>
        <v>0.15052771469159701</v>
      </c>
      <c r="N70" s="3"/>
      <c r="O70" s="3"/>
    </row>
    <row r="71" spans="1:15" x14ac:dyDescent="0.25">
      <c r="A71" s="6" t="s">
        <v>73</v>
      </c>
      <c r="B71" s="4">
        <f t="shared" ref="B71:G71" si="7">MIN(B52:B67)</f>
        <v>0.165232322427595</v>
      </c>
      <c r="C71" s="4">
        <f t="shared" si="7"/>
        <v>5.2516722539383996E-3</v>
      </c>
      <c r="D71" s="4">
        <f t="shared" si="7"/>
        <v>0.14066199375076599</v>
      </c>
      <c r="E71" s="4">
        <f t="shared" si="7"/>
        <v>7.0086991310851499E-3</v>
      </c>
      <c r="F71" s="4">
        <f t="shared" si="7"/>
        <v>0.32075907399999998</v>
      </c>
      <c r="G71" s="4">
        <f t="shared" si="7"/>
        <v>5.1209660000000002E-3</v>
      </c>
      <c r="H71" s="4">
        <f t="shared" ref="H71:M71" si="8">MIN(H52:H67)</f>
        <v>0</v>
      </c>
      <c r="I71" s="4">
        <f t="shared" si="8"/>
        <v>0</v>
      </c>
      <c r="J71" s="4">
        <f t="shared" si="8"/>
        <v>0.154821967537973</v>
      </c>
      <c r="K71" s="4">
        <f t="shared" si="8"/>
        <v>3.2555273797365602E-3</v>
      </c>
      <c r="L71" s="4">
        <f t="shared" si="8"/>
        <v>0.427381879044543</v>
      </c>
      <c r="M71" s="4">
        <f t="shared" si="8"/>
        <v>3.8781438859330601E-3</v>
      </c>
      <c r="N71" s="3"/>
      <c r="O71" s="3"/>
    </row>
  </sheetData>
  <sortState xmlns:xlrd2="http://schemas.microsoft.com/office/spreadsheetml/2017/richdata2" ref="A51:M67">
    <sortCondition ref="A51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7"/>
  <sheetViews>
    <sheetView topLeftCell="K25" zoomScale="70" zoomScaleNormal="70" workbookViewId="0">
      <selection activeCell="J1" sqref="J1:J1048576"/>
    </sheetView>
  </sheetViews>
  <sheetFormatPr defaultRowHeight="15" x14ac:dyDescent="0.25"/>
  <cols>
    <col min="19" max="19" width="8.42578125" style="96" customWidth="1"/>
    <col min="21" max="21" width="18" style="1" customWidth="1"/>
    <col min="22" max="23" width="9.140625" style="33"/>
  </cols>
  <sheetData>
    <row r="1" spans="1:27" x14ac:dyDescent="0.25">
      <c r="A1" s="12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97" t="s">
        <v>78</v>
      </c>
      <c r="T1" s="1"/>
      <c r="U1" s="12" t="s">
        <v>53</v>
      </c>
      <c r="V1" s="33" t="s">
        <v>78</v>
      </c>
    </row>
    <row r="2" spans="1:27" x14ac:dyDescent="0.25">
      <c r="A2" s="3" t="s">
        <v>71</v>
      </c>
      <c r="B2" s="17" t="s">
        <v>51</v>
      </c>
      <c r="C2" s="18"/>
      <c r="D2" s="19" t="s">
        <v>50</v>
      </c>
      <c r="E2" s="20"/>
      <c r="F2" s="21" t="s">
        <v>49</v>
      </c>
      <c r="G2" s="22"/>
      <c r="H2" s="21" t="s">
        <v>75</v>
      </c>
      <c r="I2" s="20"/>
      <c r="J2" s="17" t="s">
        <v>48</v>
      </c>
      <c r="K2" s="18"/>
      <c r="L2" s="21" t="s">
        <v>47</v>
      </c>
      <c r="M2" s="22"/>
      <c r="N2" s="19" t="s">
        <v>46</v>
      </c>
      <c r="O2" s="20"/>
      <c r="P2" s="17" t="s">
        <v>45</v>
      </c>
      <c r="Q2" s="17"/>
      <c r="S2" s="97" t="s">
        <v>78</v>
      </c>
      <c r="T2" s="1"/>
      <c r="U2" s="3" t="s">
        <v>71</v>
      </c>
      <c r="V2" s="55" t="s">
        <v>81</v>
      </c>
      <c r="W2" s="55"/>
      <c r="X2" s="19" t="s">
        <v>48</v>
      </c>
      <c r="Y2" s="99">
        <v>0.75</v>
      </c>
      <c r="Z2" s="19" t="s">
        <v>48</v>
      </c>
      <c r="AA2" s="99">
        <v>1</v>
      </c>
    </row>
    <row r="3" spans="1:27" x14ac:dyDescent="0.25">
      <c r="A3" s="3" t="s">
        <v>44</v>
      </c>
      <c r="B3" s="5" t="s">
        <v>77</v>
      </c>
      <c r="C3" s="5" t="s">
        <v>41</v>
      </c>
      <c r="D3" s="3" t="s">
        <v>77</v>
      </c>
      <c r="E3" s="3" t="s">
        <v>41</v>
      </c>
      <c r="F3" s="4" t="s">
        <v>77</v>
      </c>
      <c r="G3" s="4" t="s">
        <v>41</v>
      </c>
      <c r="H3" s="3" t="s">
        <v>77</v>
      </c>
      <c r="I3" s="3" t="s">
        <v>41</v>
      </c>
      <c r="J3" s="5" t="s">
        <v>77</v>
      </c>
      <c r="K3" s="5" t="s">
        <v>41</v>
      </c>
      <c r="L3" s="4" t="s">
        <v>77</v>
      </c>
      <c r="M3" s="4" t="s">
        <v>41</v>
      </c>
      <c r="N3" s="3" t="s">
        <v>77</v>
      </c>
      <c r="O3" s="3" t="s">
        <v>41</v>
      </c>
      <c r="P3" s="5" t="s">
        <v>77</v>
      </c>
      <c r="Q3" s="5" t="s">
        <v>41</v>
      </c>
      <c r="S3" s="97" t="s">
        <v>78</v>
      </c>
      <c r="T3" s="1"/>
      <c r="U3" s="3" t="s">
        <v>44</v>
      </c>
      <c r="V3" s="42" t="s">
        <v>43</v>
      </c>
      <c r="W3" s="42" t="s">
        <v>41</v>
      </c>
      <c r="X3" t="s">
        <v>76</v>
      </c>
      <c r="Z3" t="s">
        <v>76</v>
      </c>
    </row>
    <row r="4" spans="1:27" x14ac:dyDescent="0.25">
      <c r="A4" s="3" t="s">
        <v>40</v>
      </c>
      <c r="B4" s="29">
        <v>0.67310000000000003</v>
      </c>
      <c r="C4" s="29">
        <v>3.1800000000000002E-2</v>
      </c>
      <c r="D4" s="30">
        <v>0.39679999999999999</v>
      </c>
      <c r="E4" s="30">
        <v>2.3E-2</v>
      </c>
      <c r="F4" s="31">
        <v>0.35699999999999998</v>
      </c>
      <c r="G4" s="31">
        <v>2.5499999999999998E-2</v>
      </c>
      <c r="H4" s="30">
        <v>0.42599999999999999</v>
      </c>
      <c r="I4" s="30">
        <v>2.3199999999999998E-2</v>
      </c>
      <c r="J4" s="29">
        <v>0.43090000000000001</v>
      </c>
      <c r="K4" s="29">
        <v>1.7899999999999999E-2</v>
      </c>
      <c r="L4" s="31">
        <v>0.61680000000000001</v>
      </c>
      <c r="M4" s="31">
        <v>5.5E-2</v>
      </c>
      <c r="N4" s="30">
        <v>0.65259999999999996</v>
      </c>
      <c r="O4" s="30">
        <v>4.5100000000000001E-2</v>
      </c>
      <c r="P4" s="29">
        <v>0.65690000000000004</v>
      </c>
      <c r="Q4" s="29">
        <v>5.3999999999999999E-2</v>
      </c>
      <c r="S4" s="97" t="s">
        <v>78</v>
      </c>
      <c r="T4" s="1"/>
      <c r="U4" s="64" t="s">
        <v>89</v>
      </c>
      <c r="V4" s="45"/>
      <c r="W4" s="45"/>
      <c r="X4">
        <v>0.56279999999999997</v>
      </c>
      <c r="Y4">
        <v>8.7400000000000005E-2</v>
      </c>
      <c r="Z4">
        <v>0.39069999999999999</v>
      </c>
      <c r="AA4">
        <v>2.86E-2</v>
      </c>
    </row>
    <row r="5" spans="1:27" ht="15.75" thickBot="1" x14ac:dyDescent="0.3">
      <c r="A5" s="3" t="s">
        <v>39</v>
      </c>
      <c r="B5" s="29">
        <v>5.5979999999999999</v>
      </c>
      <c r="C5" s="29">
        <v>0.22109999999999999</v>
      </c>
      <c r="D5" s="30">
        <v>3.7557999999999998</v>
      </c>
      <c r="E5" s="30">
        <v>0.34260000000000002</v>
      </c>
      <c r="F5" s="31">
        <v>4.2024999999999997</v>
      </c>
      <c r="G5" s="31">
        <v>0.18809999999999999</v>
      </c>
      <c r="H5" s="30">
        <v>1.9421999999999999</v>
      </c>
      <c r="I5" s="30">
        <v>7.9399999999999998E-2</v>
      </c>
      <c r="J5" s="29">
        <v>2.0886</v>
      </c>
      <c r="K5" s="29">
        <v>0.24859999999999999</v>
      </c>
      <c r="L5" s="31">
        <v>7.3048000000000002</v>
      </c>
      <c r="M5" s="31">
        <v>1.2412000000000001</v>
      </c>
      <c r="N5" s="30">
        <v>7.0754000000000001</v>
      </c>
      <c r="O5" s="30">
        <v>1.4901</v>
      </c>
      <c r="P5" s="29">
        <v>2.9946000000000002</v>
      </c>
      <c r="Q5" s="29">
        <v>0.32550000000000001</v>
      </c>
      <c r="S5" s="97" t="s">
        <v>78</v>
      </c>
      <c r="T5" s="1"/>
      <c r="U5" s="64" t="s">
        <v>91</v>
      </c>
      <c r="V5" s="45"/>
      <c r="W5" s="45"/>
      <c r="X5">
        <v>3.1867999999999999</v>
      </c>
      <c r="Y5">
        <v>0.3856</v>
      </c>
      <c r="Z5">
        <v>2.3096999999999999</v>
      </c>
      <c r="AA5">
        <v>0.5091</v>
      </c>
    </row>
    <row r="6" spans="1:27" x14ac:dyDescent="0.25">
      <c r="A6" s="3" t="s">
        <v>38</v>
      </c>
      <c r="B6" s="29">
        <v>41.398299999999999</v>
      </c>
      <c r="C6" s="29">
        <v>0.28889999999999999</v>
      </c>
      <c r="D6" s="30">
        <v>17.0532</v>
      </c>
      <c r="E6" s="30">
        <v>0.4738</v>
      </c>
      <c r="F6" s="31">
        <v>39.206400000000002</v>
      </c>
      <c r="G6" s="31">
        <v>1.1258999999999999</v>
      </c>
      <c r="H6" s="30">
        <v>6.2767999999999997</v>
      </c>
      <c r="I6" s="30">
        <v>0.43140000000000001</v>
      </c>
      <c r="J6" s="29">
        <v>6.9828000000000001</v>
      </c>
      <c r="K6" s="29">
        <v>0.44829999999999998</v>
      </c>
      <c r="L6" s="31">
        <v>17.5961</v>
      </c>
      <c r="M6" s="31">
        <v>4.4833999999999996</v>
      </c>
      <c r="N6" s="30">
        <v>11.4011</v>
      </c>
      <c r="O6" s="30">
        <v>4.5533999999999999</v>
      </c>
      <c r="P6" s="29">
        <v>7.3807999999999998</v>
      </c>
      <c r="Q6" s="29">
        <v>1.0621</v>
      </c>
      <c r="S6" s="97" t="s">
        <v>78</v>
      </c>
      <c r="T6" s="1"/>
      <c r="U6" s="66" t="s">
        <v>90</v>
      </c>
      <c r="V6" s="45"/>
      <c r="W6" s="45"/>
      <c r="X6">
        <v>1.2496</v>
      </c>
      <c r="Y6">
        <v>3.8699999999999998E-2</v>
      </c>
      <c r="Z6">
        <v>0.90800000000000003</v>
      </c>
      <c r="AA6">
        <v>0.14410000000000001</v>
      </c>
    </row>
    <row r="7" spans="1:27" x14ac:dyDescent="0.25">
      <c r="A7" s="3" t="s">
        <v>37</v>
      </c>
      <c r="B7" s="29">
        <v>6.4231999999999996</v>
      </c>
      <c r="C7" s="29">
        <v>0.37359999999999999</v>
      </c>
      <c r="D7" s="30">
        <v>3.7509000000000001</v>
      </c>
      <c r="E7" s="30">
        <v>0.34520000000000001</v>
      </c>
      <c r="F7" s="31">
        <v>5.2572000000000001</v>
      </c>
      <c r="G7" s="31">
        <v>0.18290000000000001</v>
      </c>
      <c r="H7" s="30">
        <v>2.1236000000000002</v>
      </c>
      <c r="I7" s="30">
        <v>0.34870000000000001</v>
      </c>
      <c r="J7" s="29">
        <v>2.3216000000000001</v>
      </c>
      <c r="K7" s="29">
        <v>0.1444</v>
      </c>
      <c r="L7" s="31">
        <v>6.0225</v>
      </c>
      <c r="M7" s="31">
        <v>0.6825</v>
      </c>
      <c r="N7" s="30">
        <v>5.5439999999999996</v>
      </c>
      <c r="O7" s="30">
        <v>0.80459999999999998</v>
      </c>
      <c r="P7" s="29">
        <v>5.1555999999999997</v>
      </c>
      <c r="Q7" s="29">
        <v>0.42399999999999999</v>
      </c>
      <c r="S7" s="97" t="s">
        <v>78</v>
      </c>
      <c r="T7" s="1"/>
      <c r="U7" s="64" t="s">
        <v>92</v>
      </c>
      <c r="V7" s="45"/>
      <c r="W7" s="45"/>
      <c r="X7">
        <v>1.2775000000000001</v>
      </c>
      <c r="Y7">
        <v>9.1800000000000007E-2</v>
      </c>
      <c r="Z7">
        <v>0.84430000000000005</v>
      </c>
      <c r="AA7">
        <v>0.14749999999999999</v>
      </c>
    </row>
    <row r="8" spans="1:27" x14ac:dyDescent="0.25">
      <c r="A8" s="3" t="s">
        <v>36</v>
      </c>
      <c r="B8" s="29">
        <v>35.124400000000001</v>
      </c>
      <c r="C8" s="29">
        <v>0.56220000000000003</v>
      </c>
      <c r="D8" s="30">
        <v>13.942299999999999</v>
      </c>
      <c r="E8" s="30">
        <v>0.75180000000000002</v>
      </c>
      <c r="F8" s="31">
        <v>32.496400000000001</v>
      </c>
      <c r="G8" s="31">
        <v>1.1466000000000001</v>
      </c>
      <c r="H8" s="30">
        <v>5.6779000000000002</v>
      </c>
      <c r="I8" s="30">
        <v>0.44690000000000002</v>
      </c>
      <c r="J8" s="29">
        <v>7.0738000000000003</v>
      </c>
      <c r="K8" s="29">
        <v>0.77710000000000001</v>
      </c>
      <c r="L8" s="31">
        <v>28.8874</v>
      </c>
      <c r="M8" s="31">
        <v>5.5808</v>
      </c>
      <c r="N8" s="30">
        <v>30.377500000000001</v>
      </c>
      <c r="O8" s="30">
        <v>6.8076999999999996</v>
      </c>
      <c r="P8" s="29">
        <v>8.7279999999999998</v>
      </c>
      <c r="Q8" s="29">
        <v>1.5591999999999999</v>
      </c>
      <c r="S8" s="97" t="s">
        <v>78</v>
      </c>
      <c r="T8" s="1"/>
      <c r="U8" s="64" t="s">
        <v>93</v>
      </c>
      <c r="V8" s="45"/>
      <c r="W8" s="45"/>
      <c r="X8">
        <v>3.3620999999999999</v>
      </c>
      <c r="Y8">
        <v>0.33850000000000002</v>
      </c>
      <c r="Z8">
        <v>2.2178</v>
      </c>
      <c r="AA8">
        <v>0.45739999999999997</v>
      </c>
    </row>
    <row r="9" spans="1:27" x14ac:dyDescent="0.25">
      <c r="A9" s="3" t="s">
        <v>35</v>
      </c>
      <c r="B9" s="29">
        <v>3.1015000000000001</v>
      </c>
      <c r="C9" s="29">
        <v>0.2087</v>
      </c>
      <c r="D9" s="30">
        <v>1.4419</v>
      </c>
      <c r="E9" s="30">
        <v>0.17050000000000001</v>
      </c>
      <c r="F9" s="31">
        <v>2.0861999999999998</v>
      </c>
      <c r="G9" s="31">
        <v>0.21779999999999999</v>
      </c>
      <c r="H9" s="30">
        <v>1.3148</v>
      </c>
      <c r="I9" s="30">
        <v>0.26860000000000001</v>
      </c>
      <c r="J9" s="29">
        <v>1.4948999999999999</v>
      </c>
      <c r="K9" s="29">
        <v>0.29089999999999999</v>
      </c>
      <c r="L9" s="31">
        <v>2.1185</v>
      </c>
      <c r="M9" s="31">
        <v>0.2407</v>
      </c>
      <c r="N9" s="30">
        <v>1.7586999999999999</v>
      </c>
      <c r="O9" s="30">
        <v>0.1638</v>
      </c>
      <c r="P9" s="29">
        <v>1.9481999999999999</v>
      </c>
      <c r="Q9" s="29">
        <v>0.20030000000000001</v>
      </c>
      <c r="S9" s="97" t="s">
        <v>78</v>
      </c>
      <c r="T9" s="1"/>
      <c r="U9" s="64" t="s">
        <v>94</v>
      </c>
      <c r="V9" s="45"/>
      <c r="W9" s="45"/>
      <c r="X9">
        <v>0.91879999999999995</v>
      </c>
      <c r="Y9">
        <v>9.6100000000000005E-2</v>
      </c>
      <c r="Z9">
        <v>0.67059999999999997</v>
      </c>
      <c r="AA9">
        <v>0.13220000000000001</v>
      </c>
    </row>
    <row r="10" spans="1:27" x14ac:dyDescent="0.25">
      <c r="A10" s="3" t="s">
        <v>34</v>
      </c>
      <c r="B10" s="29">
        <v>3.4777</v>
      </c>
      <c r="C10" s="29">
        <v>0.18509999999999999</v>
      </c>
      <c r="D10" s="30">
        <v>1.5275000000000001</v>
      </c>
      <c r="E10" s="30">
        <v>0.20449999999999999</v>
      </c>
      <c r="F10" s="31">
        <v>1.6883999999999999</v>
      </c>
      <c r="G10" s="31">
        <v>9.2499999999999999E-2</v>
      </c>
      <c r="H10" s="30">
        <v>1.2804</v>
      </c>
      <c r="I10" s="30">
        <v>0.25319999999999998</v>
      </c>
      <c r="J10" s="29">
        <v>1.3685</v>
      </c>
      <c r="K10" s="29">
        <v>0.1963</v>
      </c>
      <c r="L10" s="31">
        <v>2.9961000000000002</v>
      </c>
      <c r="M10" s="31">
        <v>0.32690000000000002</v>
      </c>
      <c r="N10" s="30">
        <v>3.1274999999999999</v>
      </c>
      <c r="O10" s="30">
        <v>0.31119999999999998</v>
      </c>
      <c r="P10" s="29">
        <v>2.6659000000000002</v>
      </c>
      <c r="Q10" s="29">
        <v>0.2281</v>
      </c>
      <c r="S10" s="97" t="s">
        <v>78</v>
      </c>
      <c r="T10" s="1"/>
      <c r="U10" s="64" t="s">
        <v>95</v>
      </c>
      <c r="V10" s="45"/>
      <c r="W10" s="45"/>
      <c r="X10">
        <v>0.80469999999999997</v>
      </c>
      <c r="Y10">
        <v>6.7299999999999999E-2</v>
      </c>
      <c r="Z10">
        <v>0.57379999999999998</v>
      </c>
      <c r="AA10">
        <v>8.9399999999999993E-2</v>
      </c>
    </row>
    <row r="11" spans="1:27" x14ac:dyDescent="0.25">
      <c r="A11" s="3" t="s">
        <v>33</v>
      </c>
      <c r="B11" s="29">
        <v>132.1156</v>
      </c>
      <c r="C11" s="29">
        <v>5.7686999999999999</v>
      </c>
      <c r="D11" s="30">
        <v>48.687899999999999</v>
      </c>
      <c r="E11" s="30">
        <v>2.5556000000000001</v>
      </c>
      <c r="F11" s="31">
        <v>144.33459999999999</v>
      </c>
      <c r="G11" s="31">
        <v>1.6793</v>
      </c>
      <c r="H11" s="30">
        <v>23.7819</v>
      </c>
      <c r="I11" s="30">
        <v>0.48549999999999999</v>
      </c>
      <c r="J11" s="29">
        <v>23.907399999999999</v>
      </c>
      <c r="K11" s="29">
        <v>0.54139999999999999</v>
      </c>
      <c r="L11" s="31">
        <v>152.8998</v>
      </c>
      <c r="M11" s="31">
        <v>19.100200000000001</v>
      </c>
      <c r="N11" s="30">
        <v>184.7586</v>
      </c>
      <c r="O11" s="30">
        <v>32.205199999999998</v>
      </c>
      <c r="P11" s="29">
        <v>116.5553</v>
      </c>
      <c r="Q11" s="29">
        <v>10.449299999999999</v>
      </c>
      <c r="S11" s="97" t="s">
        <v>78</v>
      </c>
      <c r="T11" s="1"/>
      <c r="U11" s="64" t="s">
        <v>96</v>
      </c>
      <c r="V11" s="45"/>
      <c r="W11" s="45"/>
      <c r="X11">
        <v>7.6201999999999996</v>
      </c>
      <c r="Y11">
        <v>0.375</v>
      </c>
      <c r="Z11">
        <v>5.1989999999999998</v>
      </c>
      <c r="AA11">
        <v>0.48139999999999999</v>
      </c>
    </row>
    <row r="12" spans="1:27" x14ac:dyDescent="0.25">
      <c r="A12" s="3" t="s">
        <v>32</v>
      </c>
      <c r="B12" s="29">
        <v>5.0681000000000003</v>
      </c>
      <c r="C12" s="29">
        <v>0.22869999999999999</v>
      </c>
      <c r="D12" s="30">
        <v>2.8582999999999998</v>
      </c>
      <c r="E12" s="30">
        <v>0.51680000000000004</v>
      </c>
      <c r="F12" s="31">
        <v>3.5459999999999998</v>
      </c>
      <c r="G12" s="31">
        <v>0.10050000000000001</v>
      </c>
      <c r="H12" s="30">
        <v>1.5852999999999999</v>
      </c>
      <c r="I12" s="30">
        <v>0.1241</v>
      </c>
      <c r="J12" s="29">
        <v>1.8386</v>
      </c>
      <c r="K12" s="29">
        <v>9.1499999999999998E-2</v>
      </c>
      <c r="L12" s="31">
        <v>3.4236</v>
      </c>
      <c r="M12" s="31">
        <v>0.68869999999999998</v>
      </c>
      <c r="N12" s="30">
        <v>2.2170000000000001</v>
      </c>
      <c r="O12" s="30">
        <v>0.62329999999999997</v>
      </c>
      <c r="P12" s="29">
        <v>2.1865999999999999</v>
      </c>
      <c r="Q12" s="29">
        <v>0.41399999999999998</v>
      </c>
      <c r="S12" s="97" t="s">
        <v>78</v>
      </c>
      <c r="T12" s="1"/>
      <c r="U12" s="64" t="s">
        <v>97</v>
      </c>
      <c r="V12" s="45"/>
      <c r="W12" s="45"/>
      <c r="X12">
        <v>1.0305</v>
      </c>
      <c r="Y12">
        <v>3.8699999999999998E-2</v>
      </c>
      <c r="Z12">
        <v>0.77010000000000001</v>
      </c>
      <c r="AA12">
        <v>9.5799999999999996E-2</v>
      </c>
    </row>
    <row r="13" spans="1:27" x14ac:dyDescent="0.25">
      <c r="A13" s="3" t="s">
        <v>31</v>
      </c>
      <c r="B13" s="29">
        <v>172.30600000000001</v>
      </c>
      <c r="C13" s="29">
        <v>14.916399999999999</v>
      </c>
      <c r="D13" s="30">
        <v>66.671400000000006</v>
      </c>
      <c r="E13" s="30">
        <v>2.4306999999999999</v>
      </c>
      <c r="F13" s="31">
        <v>187.8107</v>
      </c>
      <c r="G13" s="31">
        <v>2.9403000000000001</v>
      </c>
      <c r="H13" s="30">
        <v>24.3476</v>
      </c>
      <c r="I13" s="30">
        <v>0.66820000000000002</v>
      </c>
      <c r="J13" s="29">
        <v>24.334299999999999</v>
      </c>
      <c r="K13" s="29">
        <v>0.54710000000000003</v>
      </c>
      <c r="L13" s="31">
        <v>135.20699999999999</v>
      </c>
      <c r="M13" s="31">
        <v>29.608899999999998</v>
      </c>
      <c r="N13" s="30">
        <v>152.99</v>
      </c>
      <c r="O13" s="30">
        <v>56.7562</v>
      </c>
      <c r="P13" s="29">
        <v>74.334800000000001</v>
      </c>
      <c r="Q13" s="29">
        <v>17.1785</v>
      </c>
      <c r="S13" s="97" t="s">
        <v>78</v>
      </c>
      <c r="T13" s="1"/>
      <c r="U13" s="64" t="s">
        <v>98</v>
      </c>
      <c r="V13" s="45"/>
      <c r="W13" s="45"/>
      <c r="X13">
        <v>7.8346</v>
      </c>
      <c r="Y13">
        <v>0.41959999999999997</v>
      </c>
      <c r="Z13">
        <v>5.6150000000000002</v>
      </c>
      <c r="AA13">
        <v>0.82550000000000001</v>
      </c>
    </row>
    <row r="14" spans="1:27" x14ac:dyDescent="0.25">
      <c r="A14" s="3" t="s">
        <v>30</v>
      </c>
      <c r="B14" s="29">
        <v>45.443899999999999</v>
      </c>
      <c r="C14" s="29">
        <v>0.62690000000000001</v>
      </c>
      <c r="D14" s="30">
        <v>18.2072</v>
      </c>
      <c r="E14" s="30">
        <v>0.35620000000000002</v>
      </c>
      <c r="F14" s="31">
        <v>42.680300000000003</v>
      </c>
      <c r="G14" s="31">
        <v>1.3752</v>
      </c>
      <c r="H14" s="30">
        <v>6.6372999999999998</v>
      </c>
      <c r="I14" s="30">
        <v>0.35610000000000003</v>
      </c>
      <c r="J14" s="29">
        <v>7.3533999999999997</v>
      </c>
      <c r="K14" s="29">
        <v>0.76880000000000004</v>
      </c>
      <c r="L14" s="31">
        <v>17.877199999999998</v>
      </c>
      <c r="M14" s="31">
        <v>3.4992999999999999</v>
      </c>
      <c r="N14" s="30">
        <v>10.179399999999999</v>
      </c>
      <c r="O14" s="30">
        <v>2.5775000000000001</v>
      </c>
      <c r="P14" s="29">
        <v>7.2450999999999999</v>
      </c>
      <c r="Q14" s="29">
        <v>1.006</v>
      </c>
      <c r="S14" s="97" t="s">
        <v>78</v>
      </c>
      <c r="T14" s="1"/>
      <c r="U14" s="64" t="s">
        <v>128</v>
      </c>
      <c r="V14" s="45"/>
      <c r="W14" s="45"/>
      <c r="X14">
        <v>3.6766000000000001</v>
      </c>
      <c r="Y14">
        <v>0.61739999999999995</v>
      </c>
      <c r="Z14">
        <v>2.6274000000000002</v>
      </c>
      <c r="AA14">
        <v>0.4027</v>
      </c>
    </row>
    <row r="15" spans="1:27" x14ac:dyDescent="0.25">
      <c r="A15" s="3" t="s">
        <v>29</v>
      </c>
      <c r="B15" s="29">
        <v>37.341999999999999</v>
      </c>
      <c r="C15" s="29">
        <v>0.38579999999999998</v>
      </c>
      <c r="D15" s="30">
        <v>19.781300000000002</v>
      </c>
      <c r="E15" s="30">
        <v>1.1678999999999999</v>
      </c>
      <c r="F15" s="31">
        <v>27.5884</v>
      </c>
      <c r="G15" s="31">
        <v>6.5317999999999996</v>
      </c>
      <c r="H15" s="30">
        <v>5.3971</v>
      </c>
      <c r="I15" s="30">
        <v>0.99650000000000005</v>
      </c>
      <c r="J15" s="29">
        <v>6.4779</v>
      </c>
      <c r="K15" s="29">
        <v>1.335</v>
      </c>
      <c r="L15" s="31">
        <v>22.336099999999998</v>
      </c>
      <c r="M15" s="31">
        <v>2.4207000000000001</v>
      </c>
      <c r="N15" s="30">
        <v>14.0816</v>
      </c>
      <c r="O15" s="30">
        <v>4.7671999999999999</v>
      </c>
      <c r="P15" s="29">
        <v>5.2938000000000001</v>
      </c>
      <c r="Q15" s="29">
        <v>1.1088</v>
      </c>
      <c r="S15" s="97" t="s">
        <v>78</v>
      </c>
      <c r="T15" s="1"/>
      <c r="U15" s="64" t="s">
        <v>99</v>
      </c>
      <c r="V15" s="45"/>
      <c r="W15" s="45"/>
      <c r="X15">
        <v>3.3523000000000001</v>
      </c>
      <c r="Y15">
        <v>0.36249999999999999</v>
      </c>
      <c r="Z15">
        <v>2.4571999999999998</v>
      </c>
      <c r="AA15">
        <v>0.42220000000000002</v>
      </c>
    </row>
    <row r="16" spans="1:27" x14ac:dyDescent="0.25">
      <c r="A16" s="3" t="s">
        <v>28</v>
      </c>
      <c r="B16" s="29">
        <v>4.0788000000000002</v>
      </c>
      <c r="C16" s="29">
        <v>0.2913</v>
      </c>
      <c r="D16" s="30">
        <v>2.2698999999999998</v>
      </c>
      <c r="E16" s="30">
        <v>0.5867</v>
      </c>
      <c r="F16" s="31">
        <v>2.4251</v>
      </c>
      <c r="G16" s="31">
        <v>0.1903</v>
      </c>
      <c r="H16" s="30">
        <v>1.2406999999999999</v>
      </c>
      <c r="I16" s="30">
        <v>8.5999999999999993E-2</v>
      </c>
      <c r="J16" s="29">
        <v>1.3166</v>
      </c>
      <c r="K16" s="29">
        <v>3.4500000000000003E-2</v>
      </c>
      <c r="L16" s="31">
        <v>3.5525000000000002</v>
      </c>
      <c r="M16" s="31">
        <v>0.42220000000000002</v>
      </c>
      <c r="N16" s="30">
        <v>2.9813000000000001</v>
      </c>
      <c r="O16" s="30">
        <v>0.21110000000000001</v>
      </c>
      <c r="P16" s="29">
        <v>2.6583000000000001</v>
      </c>
      <c r="Q16" s="29">
        <v>0.22070000000000001</v>
      </c>
      <c r="S16" s="97" t="s">
        <v>78</v>
      </c>
      <c r="T16" s="1"/>
      <c r="U16" s="64" t="s">
        <v>100</v>
      </c>
      <c r="V16" s="45"/>
      <c r="W16" s="45"/>
      <c r="X16">
        <v>0.79620000000000002</v>
      </c>
      <c r="Y16">
        <v>6.6600000000000006E-2</v>
      </c>
      <c r="Z16">
        <v>0.67500000000000004</v>
      </c>
      <c r="AA16">
        <v>4.36E-2</v>
      </c>
    </row>
    <row r="17" spans="1:27" x14ac:dyDescent="0.25">
      <c r="A17" s="3" t="s">
        <v>27</v>
      </c>
      <c r="B17" s="29">
        <v>69.050899999999999</v>
      </c>
      <c r="C17" s="29">
        <v>5.7672999999999996</v>
      </c>
      <c r="D17" s="30">
        <v>26.924099999999999</v>
      </c>
      <c r="E17" s="30">
        <v>0.82050000000000001</v>
      </c>
      <c r="F17" s="31">
        <v>55.919899999999998</v>
      </c>
      <c r="G17" s="31">
        <v>2.2917000000000001</v>
      </c>
      <c r="H17" s="30">
        <v>7.7892000000000001</v>
      </c>
      <c r="I17" s="30">
        <v>0.63239999999999996</v>
      </c>
      <c r="J17" s="29">
        <v>9.4907000000000004</v>
      </c>
      <c r="K17" s="29">
        <v>0.49690000000000001</v>
      </c>
      <c r="L17" s="31">
        <v>19.158100000000001</v>
      </c>
      <c r="M17" s="31">
        <v>1.6716</v>
      </c>
      <c r="N17" s="30">
        <v>13.7493</v>
      </c>
      <c r="O17" s="30">
        <v>1.218</v>
      </c>
      <c r="P17" s="29">
        <v>11.809200000000001</v>
      </c>
      <c r="Q17" s="29">
        <v>0.90969999999999995</v>
      </c>
      <c r="S17" s="97" t="s">
        <v>78</v>
      </c>
      <c r="T17" s="1"/>
      <c r="U17" s="64" t="s">
        <v>101</v>
      </c>
      <c r="V17" s="45"/>
      <c r="W17" s="45"/>
      <c r="X17">
        <v>4.4722999999999997</v>
      </c>
      <c r="Y17">
        <v>0.76039999999999996</v>
      </c>
      <c r="Z17">
        <v>3.3786</v>
      </c>
      <c r="AA17">
        <v>0.76690000000000003</v>
      </c>
    </row>
    <row r="18" spans="1:27" x14ac:dyDescent="0.25">
      <c r="A18" s="3" t="s">
        <v>26</v>
      </c>
      <c r="B18" s="29">
        <v>216.69970000000001</v>
      </c>
      <c r="C18" s="29">
        <v>1.5444</v>
      </c>
      <c r="D18" s="30">
        <v>85.838099999999997</v>
      </c>
      <c r="E18" s="30">
        <v>3.3155999999999999</v>
      </c>
      <c r="F18" s="31">
        <v>215.84909999999999</v>
      </c>
      <c r="G18" s="31">
        <v>4.1228999999999996</v>
      </c>
      <c r="H18" s="30">
        <v>25.1769</v>
      </c>
      <c r="I18" s="30">
        <v>1.0386</v>
      </c>
      <c r="J18" s="29">
        <v>26.172000000000001</v>
      </c>
      <c r="K18" s="29">
        <v>0.87129999999999996</v>
      </c>
      <c r="L18" s="31">
        <v>96.329700000000003</v>
      </c>
      <c r="M18" s="31">
        <v>21.235700000000001</v>
      </c>
      <c r="N18" s="30">
        <v>105.99550000000001</v>
      </c>
      <c r="O18" s="30">
        <v>45.38</v>
      </c>
      <c r="P18" s="29">
        <v>29.314800000000002</v>
      </c>
      <c r="Q18" s="29">
        <v>6.2389000000000001</v>
      </c>
      <c r="S18" s="97" t="s">
        <v>78</v>
      </c>
      <c r="T18" s="1"/>
      <c r="U18" s="64" t="s">
        <v>102</v>
      </c>
      <c r="V18" s="45"/>
      <c r="W18" s="45"/>
      <c r="X18">
        <v>8.3955000000000002</v>
      </c>
      <c r="Y18">
        <v>0.48949999999999999</v>
      </c>
      <c r="Z18">
        <v>7.6135999999999999</v>
      </c>
      <c r="AA18">
        <v>1.0774999999999999</v>
      </c>
    </row>
    <row r="19" spans="1:27" x14ac:dyDescent="0.25">
      <c r="A19" s="3" t="s">
        <v>25</v>
      </c>
      <c r="B19" s="29">
        <v>2.2568999999999999</v>
      </c>
      <c r="C19" s="29">
        <v>0.18410000000000001</v>
      </c>
      <c r="D19" s="30">
        <v>1.2863</v>
      </c>
      <c r="E19" s="30">
        <v>0.1951</v>
      </c>
      <c r="F19" s="31">
        <v>1.2031000000000001</v>
      </c>
      <c r="G19" s="31">
        <v>3.3700000000000001E-2</v>
      </c>
      <c r="H19" s="30">
        <v>0.91349999999999998</v>
      </c>
      <c r="I19" s="30">
        <v>1.44E-2</v>
      </c>
      <c r="J19" s="29">
        <v>0.96850000000000003</v>
      </c>
      <c r="K19" s="29">
        <v>0.14460000000000001</v>
      </c>
      <c r="L19" s="31">
        <v>2.1604999999999999</v>
      </c>
      <c r="M19" s="31">
        <v>0.20039999999999999</v>
      </c>
      <c r="N19" s="30">
        <v>2.0680999999999998</v>
      </c>
      <c r="O19" s="30">
        <v>0.20130000000000001</v>
      </c>
      <c r="P19" s="29">
        <v>1.8980999999999999</v>
      </c>
      <c r="Q19" s="29">
        <v>0.1037</v>
      </c>
      <c r="S19" s="97" t="s">
        <v>78</v>
      </c>
      <c r="T19" s="1"/>
      <c r="U19" s="64" t="s">
        <v>103</v>
      </c>
      <c r="V19" s="45"/>
      <c r="W19" s="45"/>
      <c r="X19">
        <v>0.66690000000000005</v>
      </c>
      <c r="Y19">
        <v>4.3099999999999999E-2</v>
      </c>
      <c r="Z19">
        <v>0.56159999999999999</v>
      </c>
      <c r="AA19">
        <v>9.06E-2</v>
      </c>
    </row>
    <row r="20" spans="1:27" x14ac:dyDescent="0.25">
      <c r="A20" s="3" t="s">
        <v>24</v>
      </c>
      <c r="B20" s="29">
        <v>1.3318000000000001</v>
      </c>
      <c r="C20" s="29">
        <v>2.69E-2</v>
      </c>
      <c r="D20" s="30">
        <v>0.60460000000000003</v>
      </c>
      <c r="E20" s="30">
        <v>3.04E-2</v>
      </c>
      <c r="F20" s="31">
        <v>0.69920000000000004</v>
      </c>
      <c r="G20" s="31">
        <v>1.6400000000000001E-2</v>
      </c>
      <c r="H20" s="30">
        <v>0.69910000000000005</v>
      </c>
      <c r="I20" s="30">
        <v>7.5499999999999998E-2</v>
      </c>
      <c r="J20" s="29">
        <v>0.70709999999999995</v>
      </c>
      <c r="K20" s="29">
        <v>2.2100000000000002E-2</v>
      </c>
      <c r="L20" s="31">
        <v>1.2179</v>
      </c>
      <c r="M20" s="31">
        <v>8.3199999999999996E-2</v>
      </c>
      <c r="N20" s="30">
        <v>1.3691</v>
      </c>
      <c r="O20" s="30">
        <v>8.0100000000000005E-2</v>
      </c>
      <c r="P20" s="29">
        <v>1.4893000000000001</v>
      </c>
      <c r="Q20" s="29">
        <v>0.1384</v>
      </c>
      <c r="S20" s="97" t="s">
        <v>78</v>
      </c>
      <c r="T20" s="1"/>
      <c r="U20" s="64" t="s">
        <v>104</v>
      </c>
      <c r="V20" s="45"/>
      <c r="W20" s="45"/>
      <c r="X20">
        <v>0.58240000000000003</v>
      </c>
      <c r="Y20">
        <v>6.25E-2</v>
      </c>
      <c r="Z20">
        <v>0.47599999999999998</v>
      </c>
      <c r="AA20">
        <v>9.1399999999999995E-2</v>
      </c>
    </row>
    <row r="21" spans="1:27" x14ac:dyDescent="0.25">
      <c r="A21" s="3" t="s">
        <v>23</v>
      </c>
      <c r="B21" s="29">
        <v>0.51160000000000005</v>
      </c>
      <c r="C21" s="29">
        <v>3.3700000000000001E-2</v>
      </c>
      <c r="D21" s="30">
        <v>0.36709999999999998</v>
      </c>
      <c r="E21" s="30">
        <v>2.9700000000000001E-2</v>
      </c>
      <c r="F21" s="31">
        <v>0.36059999999999998</v>
      </c>
      <c r="G21" s="31">
        <v>1.2999999999999999E-2</v>
      </c>
      <c r="H21" s="30">
        <v>0.40129999999999999</v>
      </c>
      <c r="I21" s="30">
        <v>1.6899999999999998E-2</v>
      </c>
      <c r="J21" s="29">
        <v>0.40400000000000003</v>
      </c>
      <c r="K21" s="29">
        <v>2.24E-2</v>
      </c>
      <c r="L21" s="31">
        <v>0.82130000000000003</v>
      </c>
      <c r="M21" s="31">
        <v>6.8199999999999997E-2</v>
      </c>
      <c r="N21" s="30">
        <v>0.85240000000000005</v>
      </c>
      <c r="O21" s="30">
        <v>7.1400000000000005E-2</v>
      </c>
      <c r="P21" s="29">
        <v>0.91690000000000005</v>
      </c>
      <c r="Q21" s="29">
        <v>0.251</v>
      </c>
      <c r="S21" s="97" t="s">
        <v>78</v>
      </c>
      <c r="T21" s="1"/>
      <c r="U21" s="64" t="s">
        <v>105</v>
      </c>
      <c r="V21" s="45"/>
      <c r="W21" s="45"/>
      <c r="X21">
        <v>0.38550000000000001</v>
      </c>
      <c r="Y21">
        <v>2.92E-2</v>
      </c>
      <c r="Z21">
        <v>0.2974</v>
      </c>
      <c r="AA21">
        <v>4.1399999999999999E-2</v>
      </c>
    </row>
    <row r="22" spans="1:27" x14ac:dyDescent="0.25">
      <c r="A22" s="3" t="s">
        <v>22</v>
      </c>
      <c r="B22" s="29">
        <v>4.2526000000000002</v>
      </c>
      <c r="C22" s="29">
        <v>0.24879999999999999</v>
      </c>
      <c r="D22" s="30">
        <v>1.7831999999999999</v>
      </c>
      <c r="E22" s="30">
        <v>0.307</v>
      </c>
      <c r="F22" s="31">
        <v>2.7149000000000001</v>
      </c>
      <c r="G22" s="31">
        <v>7.1199999999999999E-2</v>
      </c>
      <c r="H22" s="30">
        <v>1.4742</v>
      </c>
      <c r="I22" s="30">
        <v>7.8899999999999998E-2</v>
      </c>
      <c r="J22" s="29">
        <v>1.7377</v>
      </c>
      <c r="K22" s="29">
        <v>8.8400000000000006E-2</v>
      </c>
      <c r="L22" s="31">
        <v>3.0550000000000002</v>
      </c>
      <c r="M22" s="31">
        <v>0.38329999999999997</v>
      </c>
      <c r="N22" s="30">
        <v>2.2057000000000002</v>
      </c>
      <c r="O22" s="30">
        <v>0.41349999999999998</v>
      </c>
      <c r="P22" s="29">
        <v>2.0123000000000002</v>
      </c>
      <c r="Q22" s="29">
        <v>0.17979999999999999</v>
      </c>
      <c r="S22" s="97" t="s">
        <v>78</v>
      </c>
      <c r="T22" s="1"/>
      <c r="U22" s="64" t="s">
        <v>106</v>
      </c>
      <c r="V22" s="45"/>
      <c r="W22" s="45"/>
      <c r="X22">
        <v>0.97629999999999995</v>
      </c>
      <c r="Y22">
        <v>9.8900000000000002E-2</v>
      </c>
      <c r="Z22">
        <v>0.72550000000000003</v>
      </c>
      <c r="AA22">
        <v>6.6500000000000004E-2</v>
      </c>
    </row>
    <row r="23" spans="1:27" x14ac:dyDescent="0.25">
      <c r="A23" s="3" t="s">
        <v>21</v>
      </c>
      <c r="B23" s="29">
        <v>2.4043000000000001</v>
      </c>
      <c r="C23" s="29">
        <v>0.1797</v>
      </c>
      <c r="D23" s="30">
        <v>1.3184</v>
      </c>
      <c r="E23" s="30">
        <v>0.31519999999999998</v>
      </c>
      <c r="F23" s="31">
        <v>1.2482</v>
      </c>
      <c r="G23" s="31">
        <v>0.10299999999999999</v>
      </c>
      <c r="H23" s="30">
        <v>1.1333</v>
      </c>
      <c r="I23" s="30">
        <v>4.7500000000000001E-2</v>
      </c>
      <c r="J23" s="29">
        <v>1.2683</v>
      </c>
      <c r="K23" s="29">
        <v>0.18290000000000001</v>
      </c>
      <c r="L23" s="31">
        <v>2.4068000000000001</v>
      </c>
      <c r="M23" s="31">
        <v>0.1893</v>
      </c>
      <c r="N23" s="30">
        <v>1.7313000000000001</v>
      </c>
      <c r="O23" s="30">
        <v>0.19020000000000001</v>
      </c>
      <c r="P23" s="29">
        <v>1.5767</v>
      </c>
      <c r="Q23" s="29">
        <v>9.6699999999999994E-2</v>
      </c>
      <c r="S23" s="97" t="s">
        <v>78</v>
      </c>
      <c r="T23" s="1"/>
      <c r="U23" s="64" t="s">
        <v>107</v>
      </c>
      <c r="V23" s="45"/>
      <c r="W23" s="45"/>
      <c r="X23">
        <v>0.80459999999999998</v>
      </c>
      <c r="Y23">
        <v>6.1800000000000001E-2</v>
      </c>
      <c r="Z23">
        <v>0.73860000000000003</v>
      </c>
      <c r="AA23">
        <v>9.2299999999999993E-2</v>
      </c>
    </row>
    <row r="24" spans="1:27" x14ac:dyDescent="0.25">
      <c r="A24" s="3" t="s">
        <v>20</v>
      </c>
      <c r="B24" s="29">
        <v>14.8377</v>
      </c>
      <c r="C24" s="29">
        <v>0.18110000000000001</v>
      </c>
      <c r="D24" s="30">
        <v>5.5377999999999998</v>
      </c>
      <c r="E24" s="30">
        <v>0.25440000000000002</v>
      </c>
      <c r="F24" s="31">
        <v>12.262</v>
      </c>
      <c r="G24" s="31">
        <v>0.50470000000000004</v>
      </c>
      <c r="H24" s="30">
        <v>2.9971000000000001</v>
      </c>
      <c r="I24" s="30">
        <v>0.20730000000000001</v>
      </c>
      <c r="J24" s="29">
        <v>3.4380999999999999</v>
      </c>
      <c r="K24" s="29">
        <v>0.2107</v>
      </c>
      <c r="L24" s="31">
        <v>6.1341000000000001</v>
      </c>
      <c r="M24" s="31">
        <v>0.91</v>
      </c>
      <c r="N24" s="30">
        <v>3.8653</v>
      </c>
      <c r="O24" s="30">
        <v>0.75490000000000002</v>
      </c>
      <c r="P24" s="29">
        <v>3.5573999999999999</v>
      </c>
      <c r="Q24" s="29">
        <v>0.48870000000000002</v>
      </c>
      <c r="S24" s="97" t="s">
        <v>78</v>
      </c>
      <c r="T24" s="1"/>
      <c r="U24" s="64" t="s">
        <v>108</v>
      </c>
      <c r="V24" s="45"/>
      <c r="W24" s="45"/>
      <c r="X24">
        <v>1.8511</v>
      </c>
      <c r="Y24">
        <v>0.1169</v>
      </c>
      <c r="Z24">
        <v>1.4402999999999999</v>
      </c>
      <c r="AA24">
        <v>0.1981</v>
      </c>
    </row>
    <row r="25" spans="1:27" x14ac:dyDescent="0.25">
      <c r="A25" s="3" t="s">
        <v>19</v>
      </c>
      <c r="B25" s="29">
        <v>0.60240000000000005</v>
      </c>
      <c r="C25" s="29">
        <v>5.0799999999999998E-2</v>
      </c>
      <c r="D25" s="30">
        <v>0.39379999999999998</v>
      </c>
      <c r="E25" s="30">
        <v>6.7400000000000002E-2</v>
      </c>
      <c r="F25" s="31">
        <v>0.35039999999999999</v>
      </c>
      <c r="G25" s="31">
        <v>4.3499999999999997E-2</v>
      </c>
      <c r="H25" s="30">
        <v>0.40450000000000003</v>
      </c>
      <c r="I25" s="30">
        <v>5.0099999999999999E-2</v>
      </c>
      <c r="J25" s="29">
        <v>0.4259</v>
      </c>
      <c r="K25" s="29">
        <v>6.2300000000000001E-2</v>
      </c>
      <c r="L25" s="31">
        <v>0.69420000000000004</v>
      </c>
      <c r="M25" s="31">
        <v>8.1199999999999994E-2</v>
      </c>
      <c r="N25" s="30">
        <v>0.72399999999999998</v>
      </c>
      <c r="O25" s="30">
        <v>6.4899999999999999E-2</v>
      </c>
      <c r="P25" s="29">
        <v>0.77839999999999998</v>
      </c>
      <c r="Q25" s="29">
        <v>7.2900000000000006E-2</v>
      </c>
      <c r="S25" s="97" t="s">
        <v>78</v>
      </c>
      <c r="T25" s="1"/>
      <c r="U25" s="64" t="s">
        <v>109</v>
      </c>
      <c r="V25" s="45"/>
      <c r="W25" s="45"/>
      <c r="X25">
        <v>0.4945</v>
      </c>
      <c r="Y25">
        <v>6.9500000000000006E-2</v>
      </c>
      <c r="Z25">
        <v>0.2838</v>
      </c>
      <c r="AA25">
        <v>5.04E-2</v>
      </c>
    </row>
    <row r="26" spans="1:27" x14ac:dyDescent="0.25">
      <c r="A26" s="3" t="s">
        <v>18</v>
      </c>
      <c r="B26" s="29">
        <v>7.0129999999999999</v>
      </c>
      <c r="C26" s="29">
        <v>0.217</v>
      </c>
      <c r="D26" s="30">
        <v>3.6739999999999999</v>
      </c>
      <c r="E26" s="30">
        <v>0.81230000000000002</v>
      </c>
      <c r="F26" s="31">
        <v>5.1037999999999997</v>
      </c>
      <c r="G26" s="31">
        <v>0.1739</v>
      </c>
      <c r="H26" s="30">
        <v>1.8918999999999999</v>
      </c>
      <c r="I26" s="30">
        <v>0.152</v>
      </c>
      <c r="J26" s="29">
        <v>2.19</v>
      </c>
      <c r="K26" s="29">
        <v>0.20150000000000001</v>
      </c>
      <c r="L26" s="31">
        <v>5.7908999999999997</v>
      </c>
      <c r="M26" s="31">
        <v>0.60550000000000004</v>
      </c>
      <c r="N26" s="30">
        <v>5.3079999999999998</v>
      </c>
      <c r="O26" s="30">
        <v>0.69689999999999996</v>
      </c>
      <c r="P26" s="29">
        <v>4.5789</v>
      </c>
      <c r="Q26" s="29">
        <v>0.48959999999999998</v>
      </c>
      <c r="S26" s="97" t="s">
        <v>78</v>
      </c>
      <c r="T26" s="1"/>
      <c r="U26" s="64" t="s">
        <v>110</v>
      </c>
      <c r="V26" s="45"/>
      <c r="W26" s="45"/>
      <c r="X26">
        <v>1.2424999999999999</v>
      </c>
      <c r="Y26">
        <v>9.7500000000000003E-2</v>
      </c>
      <c r="Z26">
        <v>1.0347</v>
      </c>
      <c r="AA26">
        <v>0.1888</v>
      </c>
    </row>
    <row r="27" spans="1:27" x14ac:dyDescent="0.25">
      <c r="A27" s="3" t="s">
        <v>17</v>
      </c>
      <c r="B27" s="29">
        <v>2.3685999999999998</v>
      </c>
      <c r="C27" s="29">
        <v>0.12859999999999999</v>
      </c>
      <c r="D27" s="30">
        <v>1.6812</v>
      </c>
      <c r="E27" s="30">
        <v>0.41539999999999999</v>
      </c>
      <c r="F27" s="31">
        <v>1.2748999999999999</v>
      </c>
      <c r="G27" s="31">
        <v>3.1600000000000003E-2</v>
      </c>
      <c r="H27" s="30">
        <v>1.1113999999999999</v>
      </c>
      <c r="I27" s="30">
        <v>1.95E-2</v>
      </c>
      <c r="J27" s="29">
        <v>1.1685000000000001</v>
      </c>
      <c r="K27" s="29">
        <v>0.16070000000000001</v>
      </c>
      <c r="L27" s="31">
        <v>2.1633</v>
      </c>
      <c r="M27" s="31">
        <v>0.1845</v>
      </c>
      <c r="N27" s="30">
        <v>1.6664000000000001</v>
      </c>
      <c r="O27" s="30">
        <v>0.1925</v>
      </c>
      <c r="P27" s="29">
        <v>1.5616000000000001</v>
      </c>
      <c r="Q27" s="29">
        <v>0.16539999999999999</v>
      </c>
      <c r="S27" s="97" t="s">
        <v>78</v>
      </c>
      <c r="T27" s="1"/>
      <c r="U27" s="64" t="s">
        <v>111</v>
      </c>
      <c r="V27" s="45"/>
      <c r="W27" s="45"/>
      <c r="X27">
        <v>0.85619999999999996</v>
      </c>
      <c r="Y27">
        <v>7.8399999999999997E-2</v>
      </c>
      <c r="Z27">
        <v>0.62949999999999995</v>
      </c>
      <c r="AA27">
        <v>5.9200000000000003E-2</v>
      </c>
    </row>
    <row r="28" spans="1:27" x14ac:dyDescent="0.25">
      <c r="A28" s="3" t="s">
        <v>16</v>
      </c>
      <c r="B28" s="29">
        <v>22.3157</v>
      </c>
      <c r="C28" s="29">
        <v>1.1986000000000001</v>
      </c>
      <c r="D28" s="30">
        <v>8.6023999999999994</v>
      </c>
      <c r="E28" s="30">
        <v>0.4824</v>
      </c>
      <c r="F28" s="31">
        <v>21.1968</v>
      </c>
      <c r="G28" s="31">
        <v>0.41349999999999998</v>
      </c>
      <c r="H28" s="30">
        <v>4.3501000000000003</v>
      </c>
      <c r="I28" s="30">
        <v>0.31580000000000003</v>
      </c>
      <c r="J28" s="29">
        <v>4.6778000000000004</v>
      </c>
      <c r="K28" s="29">
        <v>0.29199999999999998</v>
      </c>
      <c r="L28" s="31">
        <v>11.3363</v>
      </c>
      <c r="M28" s="31">
        <v>0.99670000000000003</v>
      </c>
      <c r="N28" s="30">
        <v>11.246</v>
      </c>
      <c r="O28" s="30">
        <v>0.81459999999999999</v>
      </c>
      <c r="P28" s="29">
        <v>10.8255</v>
      </c>
      <c r="Q28" s="29">
        <v>1.0321</v>
      </c>
      <c r="S28" s="97" t="s">
        <v>78</v>
      </c>
      <c r="T28" s="1"/>
      <c r="U28" s="64" t="s">
        <v>112</v>
      </c>
      <c r="V28" s="45"/>
      <c r="W28" s="45"/>
      <c r="X28">
        <v>2.4074</v>
      </c>
      <c r="Y28">
        <v>0.1371</v>
      </c>
      <c r="Z28">
        <v>1.9265000000000001</v>
      </c>
      <c r="AA28">
        <v>0.25130000000000002</v>
      </c>
    </row>
    <row r="29" spans="1:27" x14ac:dyDescent="0.25">
      <c r="A29" s="3" t="s">
        <v>15</v>
      </c>
      <c r="B29" s="29">
        <v>4.7976999999999999</v>
      </c>
      <c r="C29" s="29">
        <v>0.39639999999999997</v>
      </c>
      <c r="D29" s="30">
        <v>1.8915999999999999</v>
      </c>
      <c r="E29" s="30">
        <v>0.3427</v>
      </c>
      <c r="F29" s="31">
        <v>3.0407999999999999</v>
      </c>
      <c r="G29" s="31">
        <v>0.1019</v>
      </c>
      <c r="H29" s="30">
        <v>1.4557</v>
      </c>
      <c r="I29" s="30">
        <v>8.6900000000000005E-2</v>
      </c>
      <c r="J29" s="29">
        <v>1.5771999999999999</v>
      </c>
      <c r="K29" s="29">
        <v>3.8399999999999997E-2</v>
      </c>
      <c r="L29" s="31">
        <v>3.5695000000000001</v>
      </c>
      <c r="M29" s="31">
        <v>0.57289999999999996</v>
      </c>
      <c r="N29" s="30">
        <v>2.8892000000000002</v>
      </c>
      <c r="O29" s="30">
        <v>0.40150000000000002</v>
      </c>
      <c r="P29" s="29">
        <v>2.8182999999999998</v>
      </c>
      <c r="Q29" s="29">
        <v>0.20949999999999999</v>
      </c>
      <c r="S29" s="97" t="s">
        <v>78</v>
      </c>
      <c r="T29" s="1"/>
      <c r="U29" s="64" t="s">
        <v>113</v>
      </c>
      <c r="V29" s="45"/>
      <c r="W29" s="45"/>
      <c r="X29">
        <v>0.92420000000000002</v>
      </c>
      <c r="Y29">
        <v>5.8000000000000003E-2</v>
      </c>
      <c r="Z29">
        <v>0.76300000000000001</v>
      </c>
      <c r="AA29">
        <v>0.16239999999999999</v>
      </c>
    </row>
    <row r="30" spans="1:27" x14ac:dyDescent="0.25">
      <c r="A30" s="3" t="s">
        <v>14</v>
      </c>
      <c r="B30" s="29">
        <v>223.52019999999999</v>
      </c>
      <c r="C30" s="29">
        <v>1.2057</v>
      </c>
      <c r="D30" s="30">
        <v>240.25409999999999</v>
      </c>
      <c r="E30" s="30">
        <v>2.2416999999999998</v>
      </c>
      <c r="F30" s="31">
        <v>218.6069</v>
      </c>
      <c r="G30" s="31">
        <v>1.2255</v>
      </c>
      <c r="H30" s="30">
        <v>29.622699999999998</v>
      </c>
      <c r="I30" s="30">
        <v>0.42109999999999997</v>
      </c>
      <c r="J30" s="29">
        <v>30.334900000000001</v>
      </c>
      <c r="K30" s="29">
        <v>0.92889999999999995</v>
      </c>
      <c r="L30" s="31">
        <v>496.31110000000001</v>
      </c>
      <c r="M30" s="31">
        <v>73.658600000000007</v>
      </c>
      <c r="N30" s="30">
        <v>617.05920000000003</v>
      </c>
      <c r="O30" s="30">
        <v>103.1174</v>
      </c>
      <c r="P30" s="29">
        <v>60.100200000000001</v>
      </c>
      <c r="Q30" s="29">
        <v>7.5496999999999996</v>
      </c>
      <c r="S30" s="97" t="s">
        <v>78</v>
      </c>
      <c r="T30" s="1"/>
      <c r="U30" s="64" t="s">
        <v>114</v>
      </c>
      <c r="V30" s="45"/>
      <c r="W30" s="45"/>
      <c r="X30">
        <v>9.6631999999999998</v>
      </c>
      <c r="Y30">
        <v>0.62290000000000001</v>
      </c>
      <c r="Z30">
        <v>8.1572999999999993</v>
      </c>
      <c r="AA30">
        <v>1.5955999999999999</v>
      </c>
    </row>
    <row r="31" spans="1:27" x14ac:dyDescent="0.25">
      <c r="A31" s="3" t="s">
        <v>13</v>
      </c>
      <c r="B31" s="29">
        <v>1.2316</v>
      </c>
      <c r="C31" s="29">
        <v>7.1499999999999994E-2</v>
      </c>
      <c r="D31" s="30">
        <v>0.6764</v>
      </c>
      <c r="E31" s="30">
        <v>4.1200000000000001E-2</v>
      </c>
      <c r="F31" s="31">
        <v>0.53900000000000003</v>
      </c>
      <c r="G31" s="31">
        <v>9.5899999999999999E-2</v>
      </c>
      <c r="H31" s="30">
        <v>0.59430000000000005</v>
      </c>
      <c r="I31" s="30">
        <v>0.12570000000000001</v>
      </c>
      <c r="J31" s="29">
        <v>0.58720000000000006</v>
      </c>
      <c r="K31" s="29">
        <v>9.9599999999999994E-2</v>
      </c>
      <c r="L31" s="31">
        <v>1.0698000000000001</v>
      </c>
      <c r="M31" s="31">
        <v>5.6599999999999998E-2</v>
      </c>
      <c r="N31" s="30">
        <v>1.0714999999999999</v>
      </c>
      <c r="O31" s="30">
        <v>8.8900000000000007E-2</v>
      </c>
      <c r="P31" s="29">
        <v>1.0309999999999999</v>
      </c>
      <c r="Q31" s="29">
        <v>0.15110000000000001</v>
      </c>
      <c r="S31" s="97" t="s">
        <v>78</v>
      </c>
      <c r="T31" s="1"/>
      <c r="U31" s="64" t="s">
        <v>115</v>
      </c>
      <c r="V31" s="45"/>
      <c r="W31" s="45"/>
      <c r="X31">
        <v>0.63980000000000004</v>
      </c>
      <c r="Y31">
        <v>8.4699999999999998E-2</v>
      </c>
      <c r="Z31">
        <v>0.44940000000000002</v>
      </c>
      <c r="AA31">
        <v>6.9699999999999998E-2</v>
      </c>
    </row>
    <row r="32" spans="1:27" x14ac:dyDescent="0.25">
      <c r="A32" s="3" t="s">
        <v>12</v>
      </c>
      <c r="B32" s="29">
        <v>24.198499999999999</v>
      </c>
      <c r="C32" s="29">
        <v>0.62150000000000005</v>
      </c>
      <c r="D32" s="30">
        <v>8.6249000000000002</v>
      </c>
      <c r="E32" s="30">
        <v>0.69069999999999998</v>
      </c>
      <c r="F32" s="31">
        <v>22.713999999999999</v>
      </c>
      <c r="G32" s="31">
        <v>0.99870000000000003</v>
      </c>
      <c r="H32" s="30">
        <v>4.1647999999999996</v>
      </c>
      <c r="I32" s="30">
        <v>0.495</v>
      </c>
      <c r="J32" s="29">
        <v>4.7408999999999999</v>
      </c>
      <c r="K32" s="29">
        <v>0.4032</v>
      </c>
      <c r="L32" s="31">
        <v>14.406499999999999</v>
      </c>
      <c r="M32" s="31">
        <v>1.2152000000000001</v>
      </c>
      <c r="N32" s="30">
        <v>15.432399999999999</v>
      </c>
      <c r="O32" s="30">
        <v>2.8292000000000002</v>
      </c>
      <c r="P32" s="29">
        <v>9.7142999999999997</v>
      </c>
      <c r="Q32" s="29">
        <v>0.70340000000000003</v>
      </c>
      <c r="S32" s="97" t="s">
        <v>78</v>
      </c>
      <c r="T32" s="1"/>
      <c r="U32" s="64" t="s">
        <v>116</v>
      </c>
      <c r="V32" s="45"/>
      <c r="W32" s="45"/>
      <c r="X32">
        <v>2.4592000000000001</v>
      </c>
      <c r="Y32">
        <v>0.1817</v>
      </c>
      <c r="Z32">
        <v>1.8067</v>
      </c>
      <c r="AA32">
        <v>0.30370000000000003</v>
      </c>
    </row>
    <row r="33" spans="1:27" x14ac:dyDescent="0.25">
      <c r="A33" s="3" t="s">
        <v>11</v>
      </c>
      <c r="B33" s="29">
        <v>8.0835000000000008</v>
      </c>
      <c r="C33" s="29">
        <v>0.27539999999999998</v>
      </c>
      <c r="D33" s="30">
        <v>3.6638000000000002</v>
      </c>
      <c r="E33" s="30">
        <v>0.25940000000000002</v>
      </c>
      <c r="F33" s="31">
        <v>6.5724999999999998</v>
      </c>
      <c r="G33" s="31">
        <v>0.27060000000000001</v>
      </c>
      <c r="H33" s="30">
        <v>2.3180000000000001</v>
      </c>
      <c r="I33" s="30">
        <v>0.21</v>
      </c>
      <c r="J33" s="29">
        <v>2.4836999999999998</v>
      </c>
      <c r="K33" s="29">
        <v>0.375</v>
      </c>
      <c r="L33" s="31">
        <v>5.9630000000000001</v>
      </c>
      <c r="M33" s="31">
        <v>0.72640000000000005</v>
      </c>
      <c r="N33" s="30">
        <v>4.9848999999999997</v>
      </c>
      <c r="O33" s="30">
        <v>0.97109999999999996</v>
      </c>
      <c r="P33" s="29">
        <v>3.8407</v>
      </c>
      <c r="Q33" s="29">
        <v>0.49630000000000002</v>
      </c>
      <c r="S33" s="97" t="s">
        <v>78</v>
      </c>
      <c r="T33" s="1"/>
      <c r="U33" s="64" t="s">
        <v>117</v>
      </c>
      <c r="V33" s="45"/>
      <c r="W33" s="45"/>
      <c r="X33">
        <v>1.4104000000000001</v>
      </c>
      <c r="Y33">
        <v>0.12770000000000001</v>
      </c>
      <c r="Z33">
        <v>1.0248999999999999</v>
      </c>
      <c r="AA33">
        <v>0.1026</v>
      </c>
    </row>
    <row r="34" spans="1:27" x14ac:dyDescent="0.25">
      <c r="A34" s="3" t="s">
        <v>10</v>
      </c>
      <c r="B34" s="29">
        <v>22.767299999999999</v>
      </c>
      <c r="C34" s="29">
        <v>0.63039999999999996</v>
      </c>
      <c r="D34" s="30">
        <v>9.0945</v>
      </c>
      <c r="E34" s="30">
        <v>0.14149999999999999</v>
      </c>
      <c r="F34" s="31">
        <v>14.979100000000001</v>
      </c>
      <c r="G34" s="31">
        <v>5.8757999999999999</v>
      </c>
      <c r="H34" s="30">
        <v>4.6818</v>
      </c>
      <c r="I34" s="30">
        <v>0.98219999999999996</v>
      </c>
      <c r="J34" s="29">
        <v>4.9691999999999998</v>
      </c>
      <c r="K34" s="29">
        <v>1.7710999999999999</v>
      </c>
      <c r="L34" s="31">
        <v>30.551600000000001</v>
      </c>
      <c r="M34" s="31">
        <v>10.5755</v>
      </c>
      <c r="N34" s="30">
        <v>17.024999999999999</v>
      </c>
      <c r="O34" s="30">
        <v>8.2683</v>
      </c>
      <c r="P34" s="29">
        <v>5.3971999999999998</v>
      </c>
      <c r="Q34" s="29">
        <v>1.6173999999999999</v>
      </c>
      <c r="S34" s="97" t="s">
        <v>78</v>
      </c>
      <c r="T34" s="1"/>
      <c r="U34" s="64" t="s">
        <v>118</v>
      </c>
      <c r="V34" s="45"/>
      <c r="W34" s="45"/>
      <c r="X34">
        <v>3.1831999999999998</v>
      </c>
      <c r="Y34">
        <v>0.32519999999999999</v>
      </c>
      <c r="Z34">
        <v>2.1970000000000001</v>
      </c>
      <c r="AA34">
        <v>0.29099999999999998</v>
      </c>
    </row>
    <row r="35" spans="1:27" x14ac:dyDescent="0.25">
      <c r="A35" s="3" t="s">
        <v>9</v>
      </c>
      <c r="B35" s="29">
        <v>25.921199999999999</v>
      </c>
      <c r="C35" s="29">
        <v>0.32940000000000003</v>
      </c>
      <c r="D35" s="30">
        <v>12.083600000000001</v>
      </c>
      <c r="E35" s="30">
        <v>0.49759999999999999</v>
      </c>
      <c r="F35" s="31">
        <v>19.767199999999999</v>
      </c>
      <c r="G35" s="31">
        <v>1.4758</v>
      </c>
      <c r="H35" s="30">
        <v>5.0631000000000004</v>
      </c>
      <c r="I35" s="30">
        <v>0.32319999999999999</v>
      </c>
      <c r="J35" s="29">
        <v>5.9358000000000004</v>
      </c>
      <c r="K35" s="29">
        <v>0.27650000000000002</v>
      </c>
      <c r="L35" s="31">
        <v>14.7721</v>
      </c>
      <c r="M35" s="31">
        <v>5.0033000000000003</v>
      </c>
      <c r="N35" s="30">
        <v>10.295199999999999</v>
      </c>
      <c r="O35" s="30">
        <v>6.2065999999999999</v>
      </c>
      <c r="P35" s="29">
        <v>4.2945000000000002</v>
      </c>
      <c r="Q35" s="29">
        <v>0.99719999999999998</v>
      </c>
      <c r="S35" s="97" t="s">
        <v>78</v>
      </c>
      <c r="T35" s="1"/>
      <c r="U35" s="64" t="s">
        <v>119</v>
      </c>
      <c r="V35" s="45"/>
      <c r="W35" s="45"/>
      <c r="X35">
        <v>3.1031</v>
      </c>
      <c r="Y35">
        <v>0.31619999999999998</v>
      </c>
      <c r="Z35">
        <v>2.2406000000000001</v>
      </c>
      <c r="AA35">
        <v>0.43819999999999998</v>
      </c>
    </row>
    <row r="36" spans="1:27" x14ac:dyDescent="0.25">
      <c r="A36" s="3" t="s">
        <v>8</v>
      </c>
      <c r="B36" s="29">
        <v>0.76359999999999995</v>
      </c>
      <c r="C36" s="29">
        <v>7.0000000000000007E-2</v>
      </c>
      <c r="D36" s="30">
        <v>0.44180000000000003</v>
      </c>
      <c r="E36" s="30">
        <v>3.32E-2</v>
      </c>
      <c r="F36" s="31">
        <v>0.45960000000000001</v>
      </c>
      <c r="G36" s="31">
        <v>1.0500000000000001E-2</v>
      </c>
      <c r="H36" s="30">
        <v>0.4914</v>
      </c>
      <c r="I36" s="30">
        <v>9.5999999999999992E-3</v>
      </c>
      <c r="J36" s="29">
        <v>0.49769999999999998</v>
      </c>
      <c r="K36" s="29">
        <v>1.7899999999999999E-2</v>
      </c>
      <c r="L36" s="31">
        <v>1.0194000000000001</v>
      </c>
      <c r="M36" s="31">
        <v>9.6799999999999997E-2</v>
      </c>
      <c r="N36" s="30">
        <v>0.95889999999999997</v>
      </c>
      <c r="O36" s="30">
        <v>6.3E-2</v>
      </c>
      <c r="P36" s="29">
        <v>0.97889999999999999</v>
      </c>
      <c r="Q36" s="29">
        <v>6.5100000000000005E-2</v>
      </c>
      <c r="S36" s="97" t="s">
        <v>78</v>
      </c>
      <c r="T36" s="1"/>
      <c r="U36" s="64" t="s">
        <v>120</v>
      </c>
      <c r="V36" s="45"/>
      <c r="W36" s="45"/>
      <c r="X36">
        <v>0.46239999999999998</v>
      </c>
      <c r="Y36">
        <v>5.2600000000000001E-2</v>
      </c>
      <c r="Z36">
        <v>0.36770000000000003</v>
      </c>
      <c r="AA36">
        <v>3.0599999999999999E-2</v>
      </c>
    </row>
    <row r="37" spans="1:27" x14ac:dyDescent="0.25">
      <c r="A37" s="3" t="s">
        <v>7</v>
      </c>
      <c r="B37" s="29">
        <v>50.116100000000003</v>
      </c>
      <c r="C37" s="29">
        <v>2.0013999999999998</v>
      </c>
      <c r="D37" s="30">
        <v>21.662400000000002</v>
      </c>
      <c r="E37" s="30">
        <v>0.78990000000000005</v>
      </c>
      <c r="F37" s="31">
        <v>54.279600000000002</v>
      </c>
      <c r="G37" s="31">
        <v>0.59970000000000001</v>
      </c>
      <c r="H37" s="30">
        <v>8.5409000000000006</v>
      </c>
      <c r="I37" s="30">
        <v>0.19539999999999999</v>
      </c>
      <c r="J37" s="29">
        <v>8.8306000000000004</v>
      </c>
      <c r="K37" s="29">
        <v>0.29349999999999998</v>
      </c>
      <c r="L37" s="31">
        <v>61.971400000000003</v>
      </c>
      <c r="M37" s="31">
        <v>10.0892</v>
      </c>
      <c r="N37" s="30">
        <v>79.113200000000006</v>
      </c>
      <c r="O37" s="30">
        <v>12.193099999999999</v>
      </c>
      <c r="P37" s="29">
        <v>32.865099999999998</v>
      </c>
      <c r="Q37" s="29">
        <v>4.1993999999999998</v>
      </c>
      <c r="S37" s="97" t="s">
        <v>78</v>
      </c>
      <c r="T37" s="1"/>
      <c r="U37" s="64" t="s">
        <v>121</v>
      </c>
      <c r="V37" s="45"/>
      <c r="W37" s="45"/>
      <c r="X37">
        <v>3.8466</v>
      </c>
      <c r="Y37">
        <v>0.48530000000000001</v>
      </c>
      <c r="Z37">
        <v>2.9108000000000001</v>
      </c>
      <c r="AA37">
        <v>0.32819999999999999</v>
      </c>
    </row>
    <row r="38" spans="1:27" x14ac:dyDescent="0.25">
      <c r="A38" s="3" t="s">
        <v>6</v>
      </c>
      <c r="B38" s="29">
        <v>106.7144</v>
      </c>
      <c r="C38" s="29">
        <v>3.1932</v>
      </c>
      <c r="D38" s="30">
        <v>42.241</v>
      </c>
      <c r="E38" s="30">
        <v>1.0736000000000001</v>
      </c>
      <c r="F38" s="31">
        <v>99.6922</v>
      </c>
      <c r="G38" s="31">
        <v>2.3142999999999998</v>
      </c>
      <c r="H38" s="30">
        <v>13.152699999999999</v>
      </c>
      <c r="I38" s="30">
        <v>0.44990000000000002</v>
      </c>
      <c r="J38" s="29">
        <v>13.4434</v>
      </c>
      <c r="K38" s="29">
        <v>0.32119999999999999</v>
      </c>
      <c r="L38" s="31">
        <v>128.77170000000001</v>
      </c>
      <c r="M38" s="31">
        <v>15.184100000000001</v>
      </c>
      <c r="N38" s="30">
        <v>137.82390000000001</v>
      </c>
      <c r="O38" s="30">
        <v>15.936299999999999</v>
      </c>
      <c r="P38" s="29">
        <v>32.991399999999999</v>
      </c>
      <c r="Q38" s="29">
        <v>2.6909999999999998</v>
      </c>
      <c r="S38" s="97" t="s">
        <v>78</v>
      </c>
      <c r="T38" s="1"/>
      <c r="U38" s="64" t="s">
        <v>122</v>
      </c>
      <c r="V38" s="45"/>
      <c r="W38" s="45"/>
      <c r="X38">
        <v>5.1997</v>
      </c>
      <c r="Y38">
        <v>0.21249999999999999</v>
      </c>
      <c r="Z38">
        <v>4.7328999999999999</v>
      </c>
      <c r="AA38">
        <v>0.72309999999999997</v>
      </c>
    </row>
    <row r="39" spans="1:27" x14ac:dyDescent="0.25">
      <c r="A39" s="3" t="s">
        <v>5</v>
      </c>
      <c r="B39" s="29">
        <v>88.706400000000002</v>
      </c>
      <c r="C39" s="29">
        <v>1.8172999999999999</v>
      </c>
      <c r="D39" s="30">
        <v>34.141500000000001</v>
      </c>
      <c r="E39" s="30">
        <v>2.2071999999999998</v>
      </c>
      <c r="F39" s="31">
        <v>92.737399999999994</v>
      </c>
      <c r="G39" s="31">
        <v>0.74550000000000005</v>
      </c>
      <c r="H39" s="30">
        <v>11.850899999999999</v>
      </c>
      <c r="I39" s="30">
        <v>0.24890000000000001</v>
      </c>
      <c r="J39" s="29">
        <v>12.1326</v>
      </c>
      <c r="K39" s="29">
        <v>0.87680000000000002</v>
      </c>
      <c r="L39" s="31">
        <v>262.22559999999999</v>
      </c>
      <c r="M39" s="31">
        <v>15.4993</v>
      </c>
      <c r="N39" s="30">
        <v>295.60739999999998</v>
      </c>
      <c r="O39" s="30">
        <v>61.383200000000002</v>
      </c>
      <c r="P39" s="29">
        <v>77.367000000000004</v>
      </c>
      <c r="Q39" s="29">
        <v>10.872400000000001</v>
      </c>
      <c r="S39" s="97" t="s">
        <v>78</v>
      </c>
      <c r="T39" s="1"/>
      <c r="U39" s="64" t="s">
        <v>123</v>
      </c>
      <c r="V39" s="45"/>
      <c r="W39" s="45"/>
      <c r="X39">
        <v>4.5797999999999996</v>
      </c>
      <c r="Y39">
        <v>0.41510000000000002</v>
      </c>
      <c r="Z39">
        <v>3.6486000000000001</v>
      </c>
      <c r="AA39">
        <v>0.74509999999999998</v>
      </c>
    </row>
    <row r="40" spans="1:27" x14ac:dyDescent="0.25">
      <c r="A40" s="3" t="s">
        <v>4</v>
      </c>
      <c r="B40" s="29">
        <v>2.0552000000000001</v>
      </c>
      <c r="C40" s="29">
        <v>0.13639999999999999</v>
      </c>
      <c r="D40" s="30">
        <v>1.1737</v>
      </c>
      <c r="E40" s="30">
        <v>0.18859999999999999</v>
      </c>
      <c r="F40" s="31">
        <v>0.34899999999999998</v>
      </c>
      <c r="G40" s="31">
        <v>7.5700000000000003E-2</v>
      </c>
      <c r="H40" s="30">
        <v>0.33910000000000001</v>
      </c>
      <c r="I40" s="30">
        <v>6.3500000000000001E-2</v>
      </c>
      <c r="J40" s="29">
        <v>0.34460000000000002</v>
      </c>
      <c r="K40" s="29">
        <v>4.8599999999999997E-2</v>
      </c>
      <c r="L40" s="31">
        <v>1.8274999999999999</v>
      </c>
      <c r="M40" s="31">
        <v>0.15859999999999999</v>
      </c>
      <c r="N40" s="30">
        <v>0.85880000000000001</v>
      </c>
      <c r="O40" s="30">
        <v>0.12559999999999999</v>
      </c>
      <c r="P40" s="29">
        <v>0.88680000000000003</v>
      </c>
      <c r="Q40" s="29">
        <v>9.7699999999999995E-2</v>
      </c>
      <c r="S40" s="97" t="s">
        <v>78</v>
      </c>
      <c r="T40" s="1"/>
      <c r="U40" s="64" t="s">
        <v>124</v>
      </c>
      <c r="V40" s="45"/>
      <c r="W40" s="45"/>
      <c r="X40">
        <v>0.47939999999999999</v>
      </c>
      <c r="Y40">
        <v>0.1026</v>
      </c>
      <c r="Z40">
        <v>0.32490000000000002</v>
      </c>
      <c r="AA40">
        <v>4.9700000000000001E-2</v>
      </c>
    </row>
    <row r="41" spans="1:27" x14ac:dyDescent="0.25">
      <c r="A41" s="3" t="s">
        <v>3</v>
      </c>
      <c r="B41" s="29">
        <v>22.524000000000001</v>
      </c>
      <c r="C41" s="29">
        <v>0.1865</v>
      </c>
      <c r="D41" s="30">
        <v>9.2523999999999997</v>
      </c>
      <c r="E41" s="30">
        <v>0.39360000000000001</v>
      </c>
      <c r="F41" s="31">
        <v>17.0474</v>
      </c>
      <c r="G41" s="31">
        <v>6.1727999999999996</v>
      </c>
      <c r="H41" s="30">
        <v>3.4098999999999999</v>
      </c>
      <c r="I41" s="30">
        <v>0.83379999999999999</v>
      </c>
      <c r="J41" s="29">
        <v>3.9106000000000001</v>
      </c>
      <c r="K41" s="29">
        <v>1.0891</v>
      </c>
      <c r="L41" s="31">
        <v>6.7354000000000003</v>
      </c>
      <c r="M41" s="31">
        <v>0.51070000000000004</v>
      </c>
      <c r="N41" s="30">
        <v>4.7891000000000004</v>
      </c>
      <c r="O41" s="30">
        <v>0.44</v>
      </c>
      <c r="P41" s="29">
        <v>4.7606999999999999</v>
      </c>
      <c r="Q41" s="29">
        <v>0.27</v>
      </c>
      <c r="S41" s="97" t="s">
        <v>78</v>
      </c>
      <c r="T41" s="1"/>
      <c r="U41" s="64" t="s">
        <v>125</v>
      </c>
      <c r="V41" s="45"/>
      <c r="W41" s="45"/>
      <c r="X41">
        <v>2.4725000000000001</v>
      </c>
      <c r="Y41">
        <v>0.26829999999999998</v>
      </c>
      <c r="Z41">
        <v>2.0828000000000002</v>
      </c>
      <c r="AA41">
        <v>0.36259999999999998</v>
      </c>
    </row>
    <row r="42" spans="1:27" x14ac:dyDescent="0.25">
      <c r="A42" s="3" t="s">
        <v>2</v>
      </c>
      <c r="B42" s="29">
        <v>136.70679999999999</v>
      </c>
      <c r="C42" s="29">
        <v>7.5772000000000004</v>
      </c>
      <c r="D42" s="30">
        <v>60.520400000000002</v>
      </c>
      <c r="E42" s="30">
        <v>5.9790999999999999</v>
      </c>
      <c r="F42" s="31">
        <v>143.91929999999999</v>
      </c>
      <c r="G42" s="31">
        <v>13.342000000000001</v>
      </c>
      <c r="H42" s="30">
        <v>20.0124</v>
      </c>
      <c r="I42" s="30">
        <v>0.60050000000000003</v>
      </c>
      <c r="J42" s="29">
        <v>19.898900000000001</v>
      </c>
      <c r="K42" s="29">
        <v>0.64900000000000002</v>
      </c>
      <c r="L42" s="31">
        <v>127.84059999999999</v>
      </c>
      <c r="M42" s="31">
        <v>18.700099999999999</v>
      </c>
      <c r="N42" s="30">
        <v>151.3596</v>
      </c>
      <c r="O42" s="30">
        <v>14.2765</v>
      </c>
      <c r="P42" s="29">
        <v>81.121700000000004</v>
      </c>
      <c r="Q42" s="29">
        <v>8.3087</v>
      </c>
      <c r="S42" s="97" t="s">
        <v>78</v>
      </c>
      <c r="T42" s="1"/>
      <c r="U42" s="64" t="s">
        <v>126</v>
      </c>
      <c r="V42" s="45"/>
      <c r="W42" s="45"/>
      <c r="X42">
        <v>6.9564000000000004</v>
      </c>
      <c r="Y42">
        <v>0.62219999999999998</v>
      </c>
      <c r="Z42">
        <v>4.9751000000000003</v>
      </c>
      <c r="AA42">
        <v>1.5627</v>
      </c>
    </row>
    <row r="43" spans="1:27" x14ac:dyDescent="0.25">
      <c r="A43" s="3" t="s">
        <v>1</v>
      </c>
      <c r="B43" s="29">
        <v>1.6207</v>
      </c>
      <c r="C43" s="29">
        <v>0.1125</v>
      </c>
      <c r="D43" s="30">
        <v>1.1994</v>
      </c>
      <c r="E43" s="30">
        <v>0.23549999999999999</v>
      </c>
      <c r="F43" s="31">
        <v>0.7339</v>
      </c>
      <c r="G43" s="31">
        <v>0.22450000000000001</v>
      </c>
      <c r="H43" s="30">
        <v>0.65100000000000002</v>
      </c>
      <c r="I43" s="30">
        <v>0.16200000000000001</v>
      </c>
      <c r="J43" s="29">
        <v>0.64300000000000002</v>
      </c>
      <c r="K43" s="29">
        <v>0.16200000000000001</v>
      </c>
      <c r="L43" s="31">
        <v>1.4239999999999999</v>
      </c>
      <c r="M43" s="31">
        <v>0.1565</v>
      </c>
      <c r="N43" s="30">
        <v>0.89200000000000002</v>
      </c>
      <c r="O43" s="30">
        <v>0.16650000000000001</v>
      </c>
      <c r="P43" s="29">
        <v>0.84089999999999998</v>
      </c>
      <c r="Q43" s="29">
        <v>0.15379999999999999</v>
      </c>
      <c r="S43" s="97" t="s">
        <v>78</v>
      </c>
      <c r="T43" s="1"/>
      <c r="U43" s="64" t="s">
        <v>127</v>
      </c>
      <c r="V43" s="45"/>
      <c r="W43" s="45"/>
      <c r="X43">
        <v>0.53500000000000003</v>
      </c>
      <c r="Y43">
        <v>7.0800000000000002E-2</v>
      </c>
      <c r="Z43">
        <v>0.42980000000000002</v>
      </c>
      <c r="AA43">
        <v>3.4299999999999997E-2</v>
      </c>
    </row>
    <row r="44" spans="1:27" x14ac:dyDescent="0.25">
      <c r="S44" s="97" t="s">
        <v>78</v>
      </c>
      <c r="T44" s="1"/>
    </row>
    <row r="45" spans="1:27" x14ac:dyDescent="0.25">
      <c r="A45" s="6" t="s">
        <v>0</v>
      </c>
      <c r="B45" s="57">
        <f t="shared" ref="B45:Q45" si="0">AVERAGE(B4:B43)</f>
        <v>38.888075000000001</v>
      </c>
      <c r="C45" s="29">
        <f t="shared" si="0"/>
        <v>1.3118749999999997</v>
      </c>
      <c r="D45" s="30">
        <f t="shared" si="0"/>
        <v>19.631922499999998</v>
      </c>
      <c r="E45" s="30">
        <f t="shared" si="0"/>
        <v>0.80215499999999995</v>
      </c>
      <c r="F45" s="31">
        <f t="shared" si="0"/>
        <v>37.68249999999999</v>
      </c>
      <c r="G45" s="31">
        <f t="shared" si="0"/>
        <v>1.4286250000000003</v>
      </c>
      <c r="H45" s="30">
        <f t="shared" si="0"/>
        <v>5.9180700000000019</v>
      </c>
      <c r="I45" s="30">
        <f t="shared" si="0"/>
        <v>0.31061000000000005</v>
      </c>
      <c r="J45" s="29">
        <f t="shared" si="0"/>
        <v>6.2492049999999999</v>
      </c>
      <c r="K45" s="29">
        <f t="shared" si="0"/>
        <v>0.38871</v>
      </c>
      <c r="L45" s="31">
        <f t="shared" si="0"/>
        <v>42.764142499999991</v>
      </c>
      <c r="M45" s="31">
        <f t="shared" si="0"/>
        <v>6.1790975000000028</v>
      </c>
      <c r="N45" s="30">
        <f t="shared" si="0"/>
        <v>47.952152499999997</v>
      </c>
      <c r="O45" s="30">
        <f t="shared" si="0"/>
        <v>9.6965474999999994</v>
      </c>
      <c r="P45" s="29">
        <f t="shared" si="0"/>
        <v>15.678292500000001</v>
      </c>
      <c r="Q45" s="29">
        <f t="shared" si="0"/>
        <v>2.0695025</v>
      </c>
      <c r="S45" s="97" t="s">
        <v>78</v>
      </c>
      <c r="T45" s="1"/>
      <c r="U45" s="6" t="s">
        <v>0</v>
      </c>
      <c r="V45" s="45" t="e">
        <f t="shared" ref="V45:AA45" si="1">SUM(V4:V43)/COUNT(V4:V43)</f>
        <v>#DIV/0!</v>
      </c>
      <c r="W45" s="45" t="e">
        <f t="shared" si="1"/>
        <v>#DIV/0!</v>
      </c>
      <c r="X45" s="45">
        <f t="shared" si="1"/>
        <v>2.6180699999999995</v>
      </c>
      <c r="Y45" s="45">
        <f t="shared" si="1"/>
        <v>0.22439499999999998</v>
      </c>
      <c r="Z45" s="45">
        <f t="shared" si="1"/>
        <v>2.0119050000000001</v>
      </c>
      <c r="AA45" s="45">
        <f t="shared" si="1"/>
        <v>0.338835</v>
      </c>
    </row>
    <row r="46" spans="1:27" x14ac:dyDescent="0.25">
      <c r="A46" s="6" t="s">
        <v>72</v>
      </c>
      <c r="B46" s="57">
        <f t="shared" ref="B46:Q46" si="2">MAX(B4:B43)</f>
        <v>223.52019999999999</v>
      </c>
      <c r="C46" s="29">
        <f t="shared" si="2"/>
        <v>14.916399999999999</v>
      </c>
      <c r="D46" s="30">
        <f t="shared" si="2"/>
        <v>240.25409999999999</v>
      </c>
      <c r="E46" s="30">
        <f t="shared" si="2"/>
        <v>5.9790999999999999</v>
      </c>
      <c r="F46" s="31">
        <f t="shared" si="2"/>
        <v>218.6069</v>
      </c>
      <c r="G46" s="31">
        <f t="shared" si="2"/>
        <v>13.342000000000001</v>
      </c>
      <c r="H46" s="30">
        <f t="shared" si="2"/>
        <v>29.622699999999998</v>
      </c>
      <c r="I46" s="30">
        <f t="shared" si="2"/>
        <v>1.0386</v>
      </c>
      <c r="J46" s="29">
        <f t="shared" si="2"/>
        <v>30.334900000000001</v>
      </c>
      <c r="K46" s="29">
        <f t="shared" si="2"/>
        <v>1.7710999999999999</v>
      </c>
      <c r="L46" s="31">
        <f t="shared" si="2"/>
        <v>496.31110000000001</v>
      </c>
      <c r="M46" s="31">
        <f t="shared" si="2"/>
        <v>73.658600000000007</v>
      </c>
      <c r="N46" s="30">
        <f t="shared" si="2"/>
        <v>617.05920000000003</v>
      </c>
      <c r="O46" s="30">
        <f t="shared" si="2"/>
        <v>103.1174</v>
      </c>
      <c r="P46" s="29">
        <f t="shared" si="2"/>
        <v>116.5553</v>
      </c>
      <c r="Q46" s="29">
        <f t="shared" si="2"/>
        <v>17.1785</v>
      </c>
      <c r="S46" s="97" t="s">
        <v>78</v>
      </c>
      <c r="T46" s="1"/>
      <c r="U46" s="6" t="s">
        <v>72</v>
      </c>
      <c r="V46" s="45">
        <f t="shared" ref="V46:AA46" si="3">MAX(V4:V43)</f>
        <v>0</v>
      </c>
      <c r="W46" s="45">
        <f t="shared" si="3"/>
        <v>0</v>
      </c>
      <c r="X46" s="45">
        <f t="shared" si="3"/>
        <v>9.6631999999999998</v>
      </c>
      <c r="Y46" s="45">
        <f t="shared" si="3"/>
        <v>0.76039999999999996</v>
      </c>
      <c r="Z46" s="45">
        <f t="shared" si="3"/>
        <v>8.1572999999999993</v>
      </c>
      <c r="AA46" s="45">
        <f t="shared" si="3"/>
        <v>1.5955999999999999</v>
      </c>
    </row>
    <row r="47" spans="1:27" x14ac:dyDescent="0.25">
      <c r="A47" s="6" t="s">
        <v>73</v>
      </c>
      <c r="B47" s="57">
        <f t="shared" ref="B47:Q47" si="4">MIN(B4:B43)</f>
        <v>0.51160000000000005</v>
      </c>
      <c r="C47" s="29">
        <f t="shared" si="4"/>
        <v>2.69E-2</v>
      </c>
      <c r="D47" s="30">
        <f t="shared" si="4"/>
        <v>0.36709999999999998</v>
      </c>
      <c r="E47" s="30">
        <f t="shared" si="4"/>
        <v>2.3E-2</v>
      </c>
      <c r="F47" s="31">
        <f t="shared" si="4"/>
        <v>0.34899999999999998</v>
      </c>
      <c r="G47" s="31">
        <f t="shared" si="4"/>
        <v>1.0500000000000001E-2</v>
      </c>
      <c r="H47" s="30">
        <f t="shared" si="4"/>
        <v>0.33910000000000001</v>
      </c>
      <c r="I47" s="30">
        <f t="shared" si="4"/>
        <v>9.5999999999999992E-3</v>
      </c>
      <c r="J47" s="29">
        <f t="shared" si="4"/>
        <v>0.34460000000000002</v>
      </c>
      <c r="K47" s="29">
        <f t="shared" si="4"/>
        <v>1.7899999999999999E-2</v>
      </c>
      <c r="L47" s="31">
        <f t="shared" si="4"/>
        <v>0.61680000000000001</v>
      </c>
      <c r="M47" s="31">
        <f t="shared" si="4"/>
        <v>5.5E-2</v>
      </c>
      <c r="N47" s="30">
        <f t="shared" si="4"/>
        <v>0.65259999999999996</v>
      </c>
      <c r="O47" s="30">
        <f t="shared" si="4"/>
        <v>4.5100000000000001E-2</v>
      </c>
      <c r="P47" s="29">
        <f t="shared" si="4"/>
        <v>0.65690000000000004</v>
      </c>
      <c r="Q47" s="29">
        <f t="shared" si="4"/>
        <v>5.3999999999999999E-2</v>
      </c>
      <c r="S47" s="97" t="s">
        <v>78</v>
      </c>
      <c r="T47" s="1"/>
      <c r="U47" s="6" t="s">
        <v>73</v>
      </c>
      <c r="V47" s="45">
        <f t="shared" ref="V47:AA47" si="5">MIN(V4:V43)</f>
        <v>0</v>
      </c>
      <c r="W47" s="45">
        <f t="shared" si="5"/>
        <v>0</v>
      </c>
      <c r="X47" s="45">
        <f t="shared" si="5"/>
        <v>0.38550000000000001</v>
      </c>
      <c r="Y47" s="45">
        <f t="shared" si="5"/>
        <v>2.92E-2</v>
      </c>
      <c r="Z47" s="45">
        <f t="shared" si="5"/>
        <v>0.2838</v>
      </c>
      <c r="AA47" s="45">
        <f t="shared" si="5"/>
        <v>2.86E-2</v>
      </c>
    </row>
    <row r="48" spans="1:27" x14ac:dyDescent="0.25">
      <c r="A48" s="59" t="s">
        <v>88</v>
      </c>
      <c r="I48" s="17" t="s">
        <v>51</v>
      </c>
      <c r="J48">
        <f>1- J45/B45</f>
        <v>0.83930279397990259</v>
      </c>
      <c r="S48" s="97" t="s">
        <v>78</v>
      </c>
      <c r="T48" s="1"/>
      <c r="V48" s="35"/>
      <c r="W48" s="35"/>
    </row>
    <row r="49" spans="9:29" x14ac:dyDescent="0.25">
      <c r="I49" s="19" t="s">
        <v>50</v>
      </c>
      <c r="J49">
        <f>1- J45/D45</f>
        <v>0.68168145529303104</v>
      </c>
      <c r="S49" s="97" t="s">
        <v>78</v>
      </c>
      <c r="U49" s="3"/>
      <c r="V49" s="33" t="s">
        <v>87</v>
      </c>
      <c r="X49" s="19" t="s">
        <v>48</v>
      </c>
      <c r="Y49" s="99">
        <v>0.75</v>
      </c>
      <c r="Z49" s="19" t="s">
        <v>48</v>
      </c>
      <c r="AA49" s="99">
        <v>1</v>
      </c>
    </row>
    <row r="50" spans="9:29" x14ac:dyDescent="0.25">
      <c r="S50" s="97" t="s">
        <v>78</v>
      </c>
      <c r="T50" s="1"/>
      <c r="U50" s="3" t="s">
        <v>70</v>
      </c>
      <c r="V50" s="43" t="s">
        <v>77</v>
      </c>
      <c r="W50" s="43" t="s">
        <v>41</v>
      </c>
      <c r="X50" s="43" t="s">
        <v>77</v>
      </c>
      <c r="Y50" s="43" t="s">
        <v>41</v>
      </c>
      <c r="Z50" s="43" t="s">
        <v>77</v>
      </c>
      <c r="AA50" s="43" t="s">
        <v>41</v>
      </c>
      <c r="AC50" s="101" t="s">
        <v>137</v>
      </c>
    </row>
    <row r="51" spans="9:29" x14ac:dyDescent="0.25">
      <c r="S51" s="97" t="s">
        <v>78</v>
      </c>
      <c r="T51" s="1"/>
      <c r="U51" s="10" t="s">
        <v>58</v>
      </c>
      <c r="V51" s="45"/>
      <c r="W51" s="45"/>
      <c r="X51">
        <v>94.092600000000004</v>
      </c>
      <c r="Y51">
        <v>1.4659</v>
      </c>
      <c r="Z51">
        <v>113.3334</v>
      </c>
      <c r="AA51">
        <v>1.4650000000000001</v>
      </c>
      <c r="AC51">
        <f>X51/3600</f>
        <v>2.6136833333333335E-2</v>
      </c>
    </row>
    <row r="52" spans="9:29" x14ac:dyDescent="0.25">
      <c r="S52" s="97" t="s">
        <v>78</v>
      </c>
      <c r="T52" s="65"/>
      <c r="U52" s="10" t="s">
        <v>60</v>
      </c>
      <c r="V52" s="45"/>
      <c r="W52" s="45"/>
      <c r="X52">
        <v>48.92</v>
      </c>
      <c r="Y52">
        <v>0.81679999999999997</v>
      </c>
      <c r="Z52">
        <v>56.4313</v>
      </c>
      <c r="AA52">
        <v>0.73980000000000001</v>
      </c>
      <c r="AC52">
        <f t="shared" ref="AC52:AC67" si="6">X52/3600</f>
        <v>1.358888888888889E-2</v>
      </c>
    </row>
    <row r="53" spans="9:29" ht="15.75" thickBot="1" x14ac:dyDescent="0.3">
      <c r="S53" s="97" t="s">
        <v>78</v>
      </c>
      <c r="T53" s="65"/>
      <c r="U53" s="10" t="s">
        <v>57</v>
      </c>
      <c r="V53" s="45"/>
      <c r="W53" s="45"/>
      <c r="X53">
        <v>272.22519999999997</v>
      </c>
      <c r="Y53">
        <v>13.118499999999999</v>
      </c>
      <c r="Z53">
        <v>288.20979999999997</v>
      </c>
      <c r="AA53">
        <v>2.8700999999999999</v>
      </c>
      <c r="AC53">
        <f t="shared" si="6"/>
        <v>7.5618111111111108E-2</v>
      </c>
    </row>
    <row r="54" spans="9:29" x14ac:dyDescent="0.25">
      <c r="S54" s="97" t="s">
        <v>78</v>
      </c>
      <c r="T54" s="67"/>
      <c r="U54" s="10" t="s">
        <v>67</v>
      </c>
      <c r="V54" s="45"/>
      <c r="W54" s="45"/>
      <c r="X54">
        <v>8148.4475000000002</v>
      </c>
      <c r="Y54">
        <v>48.702599999999997</v>
      </c>
      <c r="Z54">
        <v>8335.9794000000002</v>
      </c>
      <c r="AA54">
        <v>43.4574</v>
      </c>
      <c r="AC54">
        <f t="shared" si="6"/>
        <v>2.2634576388888887</v>
      </c>
    </row>
    <row r="55" spans="9:29" x14ac:dyDescent="0.25">
      <c r="S55" s="97" t="s">
        <v>78</v>
      </c>
      <c r="T55" s="65"/>
      <c r="U55" s="10" t="s">
        <v>68</v>
      </c>
      <c r="V55" s="45"/>
      <c r="W55" s="45"/>
      <c r="X55">
        <v>2719.7642000000001</v>
      </c>
      <c r="Y55">
        <v>16.860299999999999</v>
      </c>
      <c r="Z55">
        <v>2225.3571999999999</v>
      </c>
      <c r="AA55">
        <v>10.124000000000001</v>
      </c>
      <c r="AC55">
        <f t="shared" si="6"/>
        <v>0.7554900555555556</v>
      </c>
    </row>
    <row r="56" spans="9:29" x14ac:dyDescent="0.25">
      <c r="S56" s="97" t="s">
        <v>78</v>
      </c>
      <c r="T56" s="65"/>
      <c r="U56" s="10" t="s">
        <v>61</v>
      </c>
      <c r="V56" s="45"/>
      <c r="W56" s="45"/>
      <c r="X56">
        <v>297.43049999999999</v>
      </c>
      <c r="Y56">
        <v>3.4066999999999998</v>
      </c>
      <c r="Z56">
        <v>300.11360000000002</v>
      </c>
      <c r="AA56">
        <v>3.1652999999999998</v>
      </c>
      <c r="AC56">
        <f t="shared" si="6"/>
        <v>8.261958333333333E-2</v>
      </c>
    </row>
    <row r="57" spans="9:29" x14ac:dyDescent="0.25">
      <c r="S57" s="97" t="s">
        <v>78</v>
      </c>
      <c r="T57" s="65"/>
      <c r="U57" s="10" t="s">
        <v>66</v>
      </c>
      <c r="V57" s="45"/>
      <c r="W57" s="45"/>
      <c r="X57">
        <v>3062.6363000000001</v>
      </c>
      <c r="Y57">
        <v>22.693899999999999</v>
      </c>
      <c r="Z57">
        <v>3168.3973999999998</v>
      </c>
      <c r="AA57">
        <v>23.194700000000001</v>
      </c>
      <c r="AC57">
        <f t="shared" si="6"/>
        <v>0.85073230555555557</v>
      </c>
    </row>
    <row r="58" spans="9:29" x14ac:dyDescent="0.25">
      <c r="S58" s="97" t="s">
        <v>78</v>
      </c>
      <c r="T58" s="65"/>
      <c r="U58" s="10" t="s">
        <v>69</v>
      </c>
      <c r="V58" s="45"/>
      <c r="W58" s="45"/>
      <c r="X58">
        <v>142.32470000000001</v>
      </c>
      <c r="Y58">
        <v>1.589</v>
      </c>
      <c r="Z58">
        <v>144.0607</v>
      </c>
      <c r="AA58">
        <v>1.6987000000000001</v>
      </c>
      <c r="AC58">
        <f t="shared" si="6"/>
        <v>3.953463888888889E-2</v>
      </c>
    </row>
    <row r="59" spans="9:29" x14ac:dyDescent="0.25">
      <c r="S59" s="97" t="s">
        <v>78</v>
      </c>
      <c r="T59" s="65"/>
      <c r="U59" s="10" t="s">
        <v>149</v>
      </c>
      <c r="V59" s="45"/>
      <c r="W59" s="45"/>
    </row>
    <row r="60" spans="9:29" x14ac:dyDescent="0.25">
      <c r="S60" s="97" t="s">
        <v>78</v>
      </c>
      <c r="T60" s="65"/>
      <c r="U60" s="10" t="s">
        <v>63</v>
      </c>
      <c r="V60" s="45"/>
      <c r="W60" s="45"/>
      <c r="X60">
        <v>1959.0450000000001</v>
      </c>
      <c r="Y60">
        <v>16.922699999999999</v>
      </c>
      <c r="Z60">
        <v>2055.3011000000001</v>
      </c>
      <c r="AA60">
        <v>28.592300000000002</v>
      </c>
      <c r="AC60">
        <f t="shared" si="6"/>
        <v>0.54417916666666666</v>
      </c>
    </row>
    <row r="61" spans="9:29" x14ac:dyDescent="0.25">
      <c r="S61" s="97" t="s">
        <v>78</v>
      </c>
      <c r="T61" s="65"/>
      <c r="U61" s="10" t="s">
        <v>55</v>
      </c>
      <c r="V61" s="45"/>
      <c r="W61" s="45"/>
      <c r="X61">
        <v>46.177</v>
      </c>
      <c r="Y61">
        <v>1.5834999999999999</v>
      </c>
      <c r="Z61">
        <v>46.652200000000001</v>
      </c>
      <c r="AA61">
        <v>1.4843</v>
      </c>
      <c r="AC61">
        <f t="shared" si="6"/>
        <v>1.2826944444444445E-2</v>
      </c>
    </row>
    <row r="62" spans="9:29" x14ac:dyDescent="0.25">
      <c r="S62" s="97" t="s">
        <v>78</v>
      </c>
      <c r="T62" s="65"/>
      <c r="U62" s="10" t="s">
        <v>59</v>
      </c>
      <c r="V62" s="45"/>
      <c r="W62" s="45"/>
      <c r="X62">
        <v>1468.2101</v>
      </c>
      <c r="Y62">
        <v>12.474600000000001</v>
      </c>
      <c r="Z62">
        <v>1361.7311999999999</v>
      </c>
      <c r="AA62">
        <v>25.211099999999998</v>
      </c>
      <c r="AC62">
        <f t="shared" si="6"/>
        <v>0.40783613888888887</v>
      </c>
    </row>
    <row r="63" spans="9:29" x14ac:dyDescent="0.25">
      <c r="S63" s="97" t="s">
        <v>78</v>
      </c>
      <c r="T63" s="65"/>
      <c r="U63" s="10" t="s">
        <v>56</v>
      </c>
      <c r="V63" s="45"/>
      <c r="W63" s="45"/>
      <c r="X63">
        <v>672.49540000000002</v>
      </c>
      <c r="Y63">
        <v>9.0509000000000004</v>
      </c>
      <c r="Z63">
        <v>653.31230000000005</v>
      </c>
      <c r="AA63">
        <v>30.361599999999999</v>
      </c>
      <c r="AC63">
        <f t="shared" si="6"/>
        <v>0.18680427777777778</v>
      </c>
    </row>
    <row r="64" spans="9:29" x14ac:dyDescent="0.25">
      <c r="S64" s="97" t="s">
        <v>78</v>
      </c>
      <c r="T64" s="65"/>
      <c r="U64" s="10" t="s">
        <v>62</v>
      </c>
      <c r="V64" s="45"/>
      <c r="W64" s="45"/>
      <c r="X64">
        <v>1451.5858000000001</v>
      </c>
      <c r="Y64">
        <v>12.768000000000001</v>
      </c>
      <c r="Z64">
        <v>1293.6804</v>
      </c>
      <c r="AA64">
        <v>73.9803</v>
      </c>
      <c r="AC64">
        <f t="shared" si="6"/>
        <v>0.4032182777777778</v>
      </c>
    </row>
    <row r="65" spans="19:29" x14ac:dyDescent="0.25">
      <c r="S65" s="97" t="s">
        <v>78</v>
      </c>
      <c r="T65" s="65"/>
      <c r="U65" s="10" t="s">
        <v>64</v>
      </c>
      <c r="V65" s="45"/>
      <c r="W65" s="45"/>
      <c r="X65">
        <v>1380.3521000000001</v>
      </c>
      <c r="Y65">
        <v>11.7379</v>
      </c>
      <c r="Z65">
        <v>1269.7732000000001</v>
      </c>
      <c r="AA65">
        <v>8.7075999999999993</v>
      </c>
      <c r="AC65">
        <f t="shared" si="6"/>
        <v>0.38343113888888891</v>
      </c>
    </row>
    <row r="66" spans="19:29" x14ac:dyDescent="0.25">
      <c r="S66" s="97" t="s">
        <v>78</v>
      </c>
      <c r="T66" s="65"/>
      <c r="U66" s="10" t="s">
        <v>54</v>
      </c>
      <c r="V66" s="45"/>
      <c r="W66" s="45"/>
      <c r="X66">
        <v>6.8895999999999997</v>
      </c>
      <c r="Y66">
        <v>0.72809999999999997</v>
      </c>
      <c r="Z66">
        <v>6.5087999999999999</v>
      </c>
      <c r="AA66">
        <v>0.2913</v>
      </c>
      <c r="AC66">
        <f t="shared" si="6"/>
        <v>1.9137777777777777E-3</v>
      </c>
    </row>
    <row r="67" spans="19:29" x14ac:dyDescent="0.25">
      <c r="S67" s="97" t="s">
        <v>78</v>
      </c>
      <c r="T67" s="65"/>
      <c r="U67" s="10" t="s">
        <v>65</v>
      </c>
      <c r="V67" s="45"/>
      <c r="W67" s="45"/>
      <c r="X67">
        <v>1505.588</v>
      </c>
      <c r="Y67">
        <v>10.6853</v>
      </c>
      <c r="Z67">
        <v>1195.0528999999999</v>
      </c>
      <c r="AA67">
        <v>20.335799999999999</v>
      </c>
      <c r="AC67">
        <f t="shared" si="6"/>
        <v>0.41821888888888886</v>
      </c>
    </row>
    <row r="68" spans="19:29" x14ac:dyDescent="0.25">
      <c r="S68" s="97" t="s">
        <v>78</v>
      </c>
      <c r="T68" s="1"/>
    </row>
    <row r="69" spans="19:29" x14ac:dyDescent="0.25">
      <c r="S69" s="97" t="s">
        <v>78</v>
      </c>
      <c r="U69" s="6" t="s">
        <v>0</v>
      </c>
      <c r="V69" s="45" t="e">
        <f t="shared" ref="V69:AA69" si="7">AVERAGE(V51:V67)</f>
        <v>#DIV/0!</v>
      </c>
      <c r="W69" s="45" t="e">
        <f t="shared" si="7"/>
        <v>#DIV/0!</v>
      </c>
      <c r="X69" s="45">
        <f t="shared" si="7"/>
        <v>1454.7614999999998</v>
      </c>
      <c r="Y69" s="45">
        <f t="shared" si="7"/>
        <v>11.537793750000001</v>
      </c>
      <c r="Z69" s="45">
        <f t="shared" si="7"/>
        <v>1407.11843125</v>
      </c>
      <c r="AA69" s="45">
        <f t="shared" si="7"/>
        <v>17.229956250000001</v>
      </c>
    </row>
    <row r="70" spans="19:29" x14ac:dyDescent="0.25">
      <c r="S70" s="97" t="s">
        <v>78</v>
      </c>
      <c r="U70" s="6" t="s">
        <v>72</v>
      </c>
      <c r="V70" s="45">
        <f t="shared" ref="V70:AA70" si="8">MAX(V51:V67)</f>
        <v>0</v>
      </c>
      <c r="W70" s="45">
        <f t="shared" si="8"/>
        <v>0</v>
      </c>
      <c r="X70" s="45">
        <f t="shared" si="8"/>
        <v>8148.4475000000002</v>
      </c>
      <c r="Y70" s="45">
        <f t="shared" si="8"/>
        <v>48.702599999999997</v>
      </c>
      <c r="Z70" s="45">
        <f t="shared" si="8"/>
        <v>8335.9794000000002</v>
      </c>
      <c r="AA70" s="45">
        <f t="shared" si="8"/>
        <v>73.9803</v>
      </c>
    </row>
    <row r="71" spans="19:29" x14ac:dyDescent="0.25">
      <c r="S71" s="97" t="s">
        <v>78</v>
      </c>
      <c r="U71" s="6" t="s">
        <v>73</v>
      </c>
      <c r="V71" s="45">
        <f t="shared" ref="V71:AA71" si="9">MIN(V51:V67)</f>
        <v>0</v>
      </c>
      <c r="W71" s="45">
        <f t="shared" si="9"/>
        <v>0</v>
      </c>
      <c r="X71" s="45">
        <f t="shared" si="9"/>
        <v>6.8895999999999997</v>
      </c>
      <c r="Y71" s="45">
        <f t="shared" si="9"/>
        <v>0.72809999999999997</v>
      </c>
      <c r="Z71" s="45">
        <f t="shared" si="9"/>
        <v>6.5087999999999999</v>
      </c>
      <c r="AA71" s="45">
        <f t="shared" si="9"/>
        <v>0.2913</v>
      </c>
    </row>
    <row r="72" spans="19:29" x14ac:dyDescent="0.25">
      <c r="S72" s="97" t="s">
        <v>78</v>
      </c>
      <c r="V72" s="71"/>
      <c r="W72" s="71"/>
    </row>
    <row r="73" spans="19:29" x14ac:dyDescent="0.25">
      <c r="S73" s="97" t="s">
        <v>78</v>
      </c>
      <c r="T73" s="1"/>
      <c r="V73" s="56"/>
      <c r="W73" s="56"/>
    </row>
    <row r="74" spans="19:29" x14ac:dyDescent="0.25">
      <c r="S74" s="97" t="s">
        <v>78</v>
      </c>
      <c r="T74" s="1"/>
      <c r="V74" s="74"/>
      <c r="W74" s="74"/>
    </row>
    <row r="75" spans="19:29" x14ac:dyDescent="0.25">
      <c r="S75" s="97" t="s">
        <v>78</v>
      </c>
      <c r="T75" s="1"/>
      <c r="V75" s="74"/>
      <c r="W75" s="74"/>
    </row>
    <row r="76" spans="19:29" x14ac:dyDescent="0.25">
      <c r="S76" s="97" t="s">
        <v>78</v>
      </c>
      <c r="T76" s="1"/>
      <c r="V76" s="74"/>
      <c r="W76" s="74"/>
    </row>
    <row r="77" spans="19:29" x14ac:dyDescent="0.25">
      <c r="S77" s="97" t="s">
        <v>78</v>
      </c>
      <c r="T77" s="1"/>
      <c r="V77" s="74"/>
      <c r="W77" s="74"/>
    </row>
    <row r="78" spans="19:29" x14ac:dyDescent="0.25">
      <c r="S78" s="97" t="s">
        <v>78</v>
      </c>
      <c r="T78" s="1"/>
      <c r="V78" s="74"/>
      <c r="W78" s="74"/>
    </row>
    <row r="79" spans="19:29" x14ac:dyDescent="0.25">
      <c r="S79" s="97" t="s">
        <v>78</v>
      </c>
      <c r="T79" s="1"/>
      <c r="V79" s="74"/>
      <c r="W79" s="74"/>
    </row>
    <row r="80" spans="19:29" x14ac:dyDescent="0.25">
      <c r="S80" s="97" t="s">
        <v>78</v>
      </c>
      <c r="T80" s="1"/>
      <c r="V80" s="74"/>
      <c r="W80" s="74"/>
    </row>
    <row r="81" spans="19:23" x14ac:dyDescent="0.25">
      <c r="S81" s="97" t="s">
        <v>78</v>
      </c>
      <c r="T81" s="1"/>
      <c r="V81" s="74"/>
      <c r="W81" s="74"/>
    </row>
    <row r="82" spans="19:23" x14ac:dyDescent="0.25">
      <c r="S82" s="97" t="s">
        <v>78</v>
      </c>
      <c r="T82" s="1"/>
      <c r="V82" s="74"/>
      <c r="W82" s="74"/>
    </row>
    <row r="83" spans="19:23" x14ac:dyDescent="0.25">
      <c r="S83" s="97" t="s">
        <v>78</v>
      </c>
      <c r="T83" s="1"/>
      <c r="V83" s="74"/>
      <c r="W83" s="74"/>
    </row>
    <row r="84" spans="19:23" x14ac:dyDescent="0.25">
      <c r="S84" s="97" t="s">
        <v>78</v>
      </c>
      <c r="T84" s="1"/>
      <c r="V84" s="74"/>
      <c r="W84" s="74"/>
    </row>
    <row r="85" spans="19:23" x14ac:dyDescent="0.25">
      <c r="S85" s="97" t="s">
        <v>78</v>
      </c>
      <c r="T85" s="1"/>
      <c r="V85" s="74"/>
      <c r="W85" s="74"/>
    </row>
    <row r="86" spans="19:23" x14ac:dyDescent="0.25">
      <c r="S86" s="97" t="s">
        <v>78</v>
      </c>
      <c r="T86" s="1"/>
      <c r="V86" s="74"/>
      <c r="W86" s="74"/>
    </row>
    <row r="87" spans="19:23" x14ac:dyDescent="0.25">
      <c r="S87" s="97" t="s">
        <v>78</v>
      </c>
      <c r="T87" s="1"/>
      <c r="V87" s="74"/>
      <c r="W87" s="74"/>
    </row>
    <row r="88" spans="19:23" x14ac:dyDescent="0.25">
      <c r="S88" s="97" t="s">
        <v>78</v>
      </c>
      <c r="T88" s="1"/>
      <c r="V88" s="74"/>
      <c r="W88" s="74"/>
    </row>
    <row r="89" spans="19:23" x14ac:dyDescent="0.25">
      <c r="S89" s="97" t="s">
        <v>78</v>
      </c>
      <c r="T89" s="1"/>
      <c r="V89" s="74"/>
      <c r="W89" s="74"/>
    </row>
    <row r="90" spans="19:23" x14ac:dyDescent="0.25">
      <c r="S90" s="97" t="s">
        <v>78</v>
      </c>
      <c r="T90" s="1"/>
      <c r="V90" s="74"/>
      <c r="W90" s="74"/>
    </row>
    <row r="91" spans="19:23" x14ac:dyDescent="0.25">
      <c r="S91" s="97" t="s">
        <v>78</v>
      </c>
      <c r="T91" s="1"/>
      <c r="V91" s="74"/>
      <c r="W91" s="74"/>
    </row>
    <row r="92" spans="19:23" x14ac:dyDescent="0.25">
      <c r="S92" s="97" t="s">
        <v>78</v>
      </c>
      <c r="T92" s="1"/>
      <c r="V92" s="74"/>
      <c r="W92" s="74"/>
    </row>
    <row r="93" spans="19:23" x14ac:dyDescent="0.25">
      <c r="S93" s="97" t="s">
        <v>78</v>
      </c>
      <c r="T93" s="1"/>
      <c r="V93" s="74"/>
      <c r="W93" s="74"/>
    </row>
    <row r="94" spans="19:23" x14ac:dyDescent="0.25">
      <c r="S94" s="97" t="s">
        <v>78</v>
      </c>
      <c r="T94" s="1"/>
      <c r="V94" s="74"/>
      <c r="W94" s="74"/>
    </row>
    <row r="95" spans="19:23" x14ac:dyDescent="0.25">
      <c r="S95" s="97" t="s">
        <v>78</v>
      </c>
      <c r="T95" s="1"/>
      <c r="V95" s="74"/>
      <c r="W95" s="74"/>
    </row>
    <row r="96" spans="19:23" x14ac:dyDescent="0.25">
      <c r="S96" s="97" t="s">
        <v>78</v>
      </c>
      <c r="T96" s="1"/>
      <c r="V96" s="74"/>
      <c r="W96" s="74"/>
    </row>
    <row r="97" spans="19:23" x14ac:dyDescent="0.25">
      <c r="S97" s="97" t="s">
        <v>78</v>
      </c>
      <c r="T97" s="1"/>
      <c r="V97" s="74"/>
      <c r="W97" s="74"/>
    </row>
    <row r="98" spans="19:23" x14ac:dyDescent="0.25">
      <c r="S98" s="97" t="s">
        <v>78</v>
      </c>
      <c r="T98" s="1"/>
      <c r="V98" s="74"/>
      <c r="W98" s="74"/>
    </row>
    <row r="99" spans="19:23" x14ac:dyDescent="0.25">
      <c r="S99" s="97" t="s">
        <v>78</v>
      </c>
      <c r="T99" s="1"/>
      <c r="V99" s="74"/>
      <c r="W99" s="74"/>
    </row>
    <row r="100" spans="19:23" x14ac:dyDescent="0.25">
      <c r="S100" s="97" t="s">
        <v>78</v>
      </c>
      <c r="T100" s="1"/>
      <c r="V100" s="74"/>
      <c r="W100" s="74"/>
    </row>
    <row r="101" spans="19:23" x14ac:dyDescent="0.25">
      <c r="S101" s="97" t="s">
        <v>78</v>
      </c>
      <c r="T101" s="1"/>
      <c r="V101" s="74"/>
      <c r="W101" s="74"/>
    </row>
    <row r="102" spans="19:23" x14ac:dyDescent="0.25">
      <c r="S102" s="97" t="s">
        <v>78</v>
      </c>
      <c r="T102" s="1"/>
      <c r="V102" s="74"/>
      <c r="W102" s="74"/>
    </row>
    <row r="103" spans="19:23" x14ac:dyDescent="0.25">
      <c r="S103" s="97" t="s">
        <v>78</v>
      </c>
      <c r="T103" s="1"/>
      <c r="V103" s="74"/>
      <c r="W103" s="74"/>
    </row>
    <row r="104" spans="19:23" x14ac:dyDescent="0.25">
      <c r="S104" s="97" t="s">
        <v>78</v>
      </c>
      <c r="T104" s="1"/>
      <c r="V104" s="74"/>
      <c r="W104" s="74"/>
    </row>
    <row r="105" spans="19:23" x14ac:dyDescent="0.25">
      <c r="S105" s="97" t="s">
        <v>78</v>
      </c>
      <c r="T105" s="1"/>
      <c r="V105" s="74"/>
      <c r="W105" s="74"/>
    </row>
    <row r="106" spans="19:23" x14ac:dyDescent="0.25">
      <c r="S106" s="97" t="s">
        <v>78</v>
      </c>
      <c r="T106" s="1"/>
      <c r="V106" s="74"/>
      <c r="W106" s="74"/>
    </row>
    <row r="107" spans="19:23" x14ac:dyDescent="0.25">
      <c r="S107" s="97" t="s">
        <v>78</v>
      </c>
      <c r="T107" s="1"/>
      <c r="V107" s="74"/>
      <c r="W107" s="74"/>
    </row>
    <row r="108" spans="19:23" x14ac:dyDescent="0.25">
      <c r="S108" s="97" t="s">
        <v>78</v>
      </c>
      <c r="T108" s="1"/>
      <c r="V108" s="74"/>
      <c r="W108" s="74"/>
    </row>
    <row r="109" spans="19:23" x14ac:dyDescent="0.25">
      <c r="S109" s="97" t="s">
        <v>78</v>
      </c>
      <c r="T109" s="1"/>
      <c r="V109" s="74"/>
      <c r="W109" s="74"/>
    </row>
    <row r="110" spans="19:23" x14ac:dyDescent="0.25">
      <c r="S110" s="97" t="s">
        <v>78</v>
      </c>
      <c r="T110" s="1"/>
      <c r="V110" s="74"/>
      <c r="W110" s="74"/>
    </row>
    <row r="111" spans="19:23" x14ac:dyDescent="0.25">
      <c r="S111" s="97" t="s">
        <v>78</v>
      </c>
      <c r="T111" s="1"/>
      <c r="V111" s="74"/>
      <c r="W111" s="74"/>
    </row>
    <row r="112" spans="19:23" x14ac:dyDescent="0.25">
      <c r="S112" s="97" t="s">
        <v>78</v>
      </c>
      <c r="T112" s="1"/>
      <c r="V112" s="74"/>
      <c r="W112" s="74"/>
    </row>
    <row r="113" spans="19:23" x14ac:dyDescent="0.25">
      <c r="S113" s="97" t="s">
        <v>78</v>
      </c>
      <c r="T113" s="1"/>
      <c r="V113" s="74"/>
      <c r="W113" s="74"/>
    </row>
    <row r="114" spans="19:23" x14ac:dyDescent="0.25">
      <c r="S114" s="97" t="s">
        <v>78</v>
      </c>
      <c r="T114" s="1"/>
      <c r="V114" s="56"/>
      <c r="W114" s="56"/>
    </row>
    <row r="115" spans="19:23" x14ac:dyDescent="0.25">
      <c r="S115" s="97" t="s">
        <v>78</v>
      </c>
      <c r="T115" s="1"/>
      <c r="V115" s="74"/>
      <c r="W115" s="74"/>
    </row>
    <row r="116" spans="19:23" x14ac:dyDescent="0.25">
      <c r="S116" s="97" t="s">
        <v>78</v>
      </c>
      <c r="T116" s="1"/>
      <c r="V116" s="35"/>
      <c r="W116" s="35"/>
    </row>
    <row r="117" spans="19:23" x14ac:dyDescent="0.25">
      <c r="S117" s="97" t="s">
        <v>78</v>
      </c>
      <c r="T117" s="1"/>
      <c r="V117" s="35"/>
      <c r="W117" s="35"/>
    </row>
    <row r="118" spans="19:23" x14ac:dyDescent="0.25">
      <c r="S118" s="97" t="s">
        <v>78</v>
      </c>
      <c r="T118" s="1"/>
      <c r="V118" s="39"/>
      <c r="W118" s="39"/>
    </row>
    <row r="119" spans="19:23" x14ac:dyDescent="0.25">
      <c r="S119" s="97" t="s">
        <v>78</v>
      </c>
      <c r="T119" s="1"/>
      <c r="V119" s="71"/>
      <c r="W119" s="71"/>
    </row>
    <row r="120" spans="19:23" x14ac:dyDescent="0.25">
      <c r="S120" s="97" t="s">
        <v>78</v>
      </c>
      <c r="T120" s="1"/>
      <c r="V120" s="56"/>
      <c r="W120" s="56"/>
    </row>
    <row r="121" spans="19:23" x14ac:dyDescent="0.25">
      <c r="S121" s="97" t="s">
        <v>78</v>
      </c>
      <c r="T121" s="1"/>
      <c r="V121" s="74"/>
      <c r="W121" s="74"/>
    </row>
    <row r="122" spans="19:23" x14ac:dyDescent="0.25">
      <c r="S122" s="97" t="s">
        <v>78</v>
      </c>
      <c r="T122" s="1"/>
      <c r="V122" s="74"/>
      <c r="W122" s="74"/>
    </row>
    <row r="123" spans="19:23" x14ac:dyDescent="0.25">
      <c r="S123" s="97" t="s">
        <v>78</v>
      </c>
      <c r="T123" s="1"/>
      <c r="V123" s="74"/>
      <c r="W123" s="74"/>
    </row>
    <row r="124" spans="19:23" x14ac:dyDescent="0.25">
      <c r="S124" s="97" t="s">
        <v>78</v>
      </c>
      <c r="T124" s="1"/>
      <c r="V124" s="74"/>
      <c r="W124" s="74"/>
    </row>
    <row r="125" spans="19:23" x14ac:dyDescent="0.25">
      <c r="S125" s="97" t="s">
        <v>78</v>
      </c>
      <c r="T125" s="1"/>
      <c r="V125" s="74"/>
      <c r="W125" s="74"/>
    </row>
    <row r="126" spans="19:23" x14ac:dyDescent="0.25">
      <c r="S126" s="97" t="s">
        <v>78</v>
      </c>
      <c r="T126" s="1"/>
      <c r="V126" s="74"/>
      <c r="W126" s="74"/>
    </row>
    <row r="127" spans="19:23" x14ac:dyDescent="0.25">
      <c r="S127" s="97" t="s">
        <v>78</v>
      </c>
      <c r="T127" s="1"/>
      <c r="V127" s="74"/>
      <c r="W127" s="74"/>
    </row>
    <row r="128" spans="19:23" x14ac:dyDescent="0.25">
      <c r="S128" s="97" t="s">
        <v>78</v>
      </c>
      <c r="T128" s="1"/>
      <c r="V128" s="74"/>
      <c r="W128" s="74"/>
    </row>
    <row r="129" spans="19:23" x14ac:dyDescent="0.25">
      <c r="S129" s="97" t="s">
        <v>78</v>
      </c>
      <c r="T129" s="1"/>
      <c r="V129" s="74"/>
      <c r="W129" s="74"/>
    </row>
    <row r="130" spans="19:23" x14ac:dyDescent="0.25">
      <c r="S130" s="97" t="s">
        <v>78</v>
      </c>
      <c r="T130" s="1"/>
      <c r="V130" s="74"/>
      <c r="W130" s="74"/>
    </row>
    <row r="131" spans="19:23" x14ac:dyDescent="0.25">
      <c r="S131" s="97" t="s">
        <v>78</v>
      </c>
      <c r="T131" s="1"/>
      <c r="V131" s="74"/>
      <c r="W131" s="74"/>
    </row>
    <row r="132" spans="19:23" x14ac:dyDescent="0.25">
      <c r="S132" s="97" t="s">
        <v>78</v>
      </c>
      <c r="T132" s="1"/>
      <c r="V132" s="74"/>
      <c r="W132" s="74"/>
    </row>
    <row r="133" spans="19:23" x14ac:dyDescent="0.25">
      <c r="S133" s="97" t="s">
        <v>78</v>
      </c>
      <c r="T133" s="1"/>
      <c r="V133" s="74"/>
      <c r="W133" s="74"/>
    </row>
    <row r="134" spans="19:23" x14ac:dyDescent="0.25">
      <c r="S134" s="97" t="s">
        <v>78</v>
      </c>
      <c r="T134" s="1"/>
      <c r="V134" s="74"/>
      <c r="W134" s="74"/>
    </row>
    <row r="135" spans="19:23" x14ac:dyDescent="0.25">
      <c r="S135" s="97" t="s">
        <v>78</v>
      </c>
      <c r="T135" s="1"/>
      <c r="V135" s="74"/>
      <c r="W135" s="74"/>
    </row>
    <row r="136" spans="19:23" x14ac:dyDescent="0.25">
      <c r="S136" s="97" t="s">
        <v>78</v>
      </c>
      <c r="T136" s="1"/>
      <c r="V136" s="74"/>
      <c r="W136" s="74"/>
    </row>
    <row r="137" spans="19:23" x14ac:dyDescent="0.25">
      <c r="S137" s="97" t="s">
        <v>78</v>
      </c>
      <c r="T137" s="1"/>
      <c r="V137" s="74"/>
      <c r="W137" s="74"/>
    </row>
    <row r="138" spans="19:23" x14ac:dyDescent="0.25">
      <c r="S138" s="97" t="s">
        <v>78</v>
      </c>
      <c r="T138" s="1"/>
      <c r="V138" s="39"/>
      <c r="W138" s="39"/>
    </row>
    <row r="139" spans="19:23" x14ac:dyDescent="0.25">
      <c r="S139" s="97" t="s">
        <v>78</v>
      </c>
      <c r="T139" s="1"/>
      <c r="V139" s="74"/>
      <c r="W139" s="74"/>
    </row>
    <row r="140" spans="19:23" x14ac:dyDescent="0.25">
      <c r="S140" s="97" t="s">
        <v>78</v>
      </c>
      <c r="T140" s="1"/>
      <c r="V140" s="74"/>
      <c r="W140" s="74"/>
    </row>
    <row r="141" spans="19:23" x14ac:dyDescent="0.25">
      <c r="S141" s="97" t="s">
        <v>78</v>
      </c>
      <c r="T141" s="1"/>
      <c r="V141" s="74"/>
      <c r="W141" s="74"/>
    </row>
    <row r="142" spans="19:23" x14ac:dyDescent="0.25">
      <c r="S142" s="97" t="s">
        <v>78</v>
      </c>
      <c r="T142" s="1"/>
    </row>
    <row r="143" spans="19:23" x14ac:dyDescent="0.25">
      <c r="S143" s="97" t="s">
        <v>78</v>
      </c>
      <c r="T143" s="1"/>
    </row>
    <row r="144" spans="19:23" x14ac:dyDescent="0.25">
      <c r="S144" s="97" t="s">
        <v>78</v>
      </c>
      <c r="T144" s="1"/>
    </row>
    <row r="145" spans="19:20" x14ac:dyDescent="0.25">
      <c r="S145" s="97" t="s">
        <v>78</v>
      </c>
      <c r="T145" s="1"/>
    </row>
    <row r="146" spans="19:20" x14ac:dyDescent="0.25">
      <c r="S146" s="97" t="s">
        <v>78</v>
      </c>
      <c r="T146" s="1"/>
    </row>
    <row r="147" spans="19:20" x14ac:dyDescent="0.25">
      <c r="S147" s="97" t="s">
        <v>78</v>
      </c>
      <c r="T147" s="1"/>
    </row>
    <row r="148" spans="19:20" x14ac:dyDescent="0.25">
      <c r="S148" s="97" t="s">
        <v>78</v>
      </c>
      <c r="T148" s="1"/>
    </row>
    <row r="149" spans="19:20" x14ac:dyDescent="0.25">
      <c r="S149" s="97" t="s">
        <v>78</v>
      </c>
      <c r="T149" s="1"/>
    </row>
    <row r="150" spans="19:20" x14ac:dyDescent="0.25">
      <c r="S150" s="97" t="s">
        <v>78</v>
      </c>
      <c r="T150" s="1"/>
    </row>
    <row r="151" spans="19:20" x14ac:dyDescent="0.25">
      <c r="S151" s="97" t="s">
        <v>78</v>
      </c>
      <c r="T151" s="1"/>
    </row>
    <row r="152" spans="19:20" x14ac:dyDescent="0.25">
      <c r="S152" s="97" t="s">
        <v>78</v>
      </c>
      <c r="T152" s="1"/>
    </row>
    <row r="153" spans="19:20" x14ac:dyDescent="0.25">
      <c r="S153" s="97" t="s">
        <v>78</v>
      </c>
      <c r="T153" s="1"/>
    </row>
    <row r="154" spans="19:20" x14ac:dyDescent="0.25">
      <c r="S154" s="97" t="s">
        <v>78</v>
      </c>
      <c r="T154" s="1"/>
    </row>
    <row r="155" spans="19:20" x14ac:dyDescent="0.25">
      <c r="S155" s="97" t="s">
        <v>78</v>
      </c>
      <c r="T155" s="1"/>
    </row>
    <row r="156" spans="19:20" x14ac:dyDescent="0.25">
      <c r="S156" s="97" t="s">
        <v>78</v>
      </c>
      <c r="T156" s="1"/>
    </row>
    <row r="157" spans="19:20" x14ac:dyDescent="0.25">
      <c r="S157" s="97" t="s">
        <v>78</v>
      </c>
      <c r="T157" s="1"/>
    </row>
    <row r="158" spans="19:20" x14ac:dyDescent="0.25">
      <c r="S158" s="97" t="s">
        <v>78</v>
      </c>
      <c r="T158" s="1"/>
    </row>
    <row r="159" spans="19:20" x14ac:dyDescent="0.25">
      <c r="S159" s="97" t="s">
        <v>78</v>
      </c>
      <c r="T159" s="1"/>
    </row>
    <row r="160" spans="19:20" x14ac:dyDescent="0.25">
      <c r="S160" s="97" t="s">
        <v>78</v>
      </c>
      <c r="T160" s="1"/>
    </row>
    <row r="161" spans="19:20" x14ac:dyDescent="0.25">
      <c r="S161" s="97" t="s">
        <v>78</v>
      </c>
      <c r="T161" s="1"/>
    </row>
    <row r="162" spans="19:20" x14ac:dyDescent="0.25">
      <c r="S162" s="97" t="s">
        <v>78</v>
      </c>
      <c r="T162" s="1"/>
    </row>
    <row r="163" spans="19:20" x14ac:dyDescent="0.25">
      <c r="S163" s="97" t="s">
        <v>78</v>
      </c>
      <c r="T163" s="1"/>
    </row>
    <row r="164" spans="19:20" x14ac:dyDescent="0.25">
      <c r="S164" s="97" t="s">
        <v>78</v>
      </c>
      <c r="T164" s="1"/>
    </row>
    <row r="165" spans="19:20" x14ac:dyDescent="0.25">
      <c r="S165" s="97" t="s">
        <v>78</v>
      </c>
      <c r="T165" s="1"/>
    </row>
    <row r="166" spans="19:20" x14ac:dyDescent="0.25">
      <c r="S166" s="97" t="s">
        <v>78</v>
      </c>
      <c r="T166" s="1"/>
    </row>
    <row r="167" spans="19:20" x14ac:dyDescent="0.25">
      <c r="S167" s="97" t="s">
        <v>78</v>
      </c>
      <c r="T167" s="1"/>
    </row>
    <row r="168" spans="19:20" x14ac:dyDescent="0.25">
      <c r="S168" s="97" t="s">
        <v>78</v>
      </c>
      <c r="T168" s="1"/>
    </row>
    <row r="169" spans="19:20" x14ac:dyDescent="0.25">
      <c r="S169" s="97" t="s">
        <v>78</v>
      </c>
      <c r="T169" s="1"/>
    </row>
    <row r="170" spans="19:20" x14ac:dyDescent="0.25">
      <c r="S170" s="97" t="s">
        <v>78</v>
      </c>
      <c r="T170" s="1"/>
    </row>
    <row r="171" spans="19:20" x14ac:dyDescent="0.25">
      <c r="S171" s="97" t="s">
        <v>78</v>
      </c>
      <c r="T171" s="1"/>
    </row>
    <row r="172" spans="19:20" x14ac:dyDescent="0.25">
      <c r="S172" s="97" t="s">
        <v>78</v>
      </c>
      <c r="T172" s="1"/>
    </row>
    <row r="173" spans="19:20" x14ac:dyDescent="0.25">
      <c r="S173" s="97" t="s">
        <v>78</v>
      </c>
      <c r="T173" s="1"/>
    </row>
    <row r="174" spans="19:20" x14ac:dyDescent="0.25">
      <c r="S174" s="97" t="s">
        <v>78</v>
      </c>
      <c r="T174" s="1"/>
    </row>
    <row r="175" spans="19:20" x14ac:dyDescent="0.25">
      <c r="S175" s="97" t="s">
        <v>78</v>
      </c>
      <c r="T175" s="1"/>
    </row>
    <row r="176" spans="19:20" x14ac:dyDescent="0.25">
      <c r="S176" s="97" t="s">
        <v>78</v>
      </c>
      <c r="T176" s="1"/>
    </row>
    <row r="177" spans="19:20" x14ac:dyDescent="0.25">
      <c r="S177" s="97" t="s">
        <v>78</v>
      </c>
      <c r="T177" s="1"/>
    </row>
    <row r="178" spans="19:20" x14ac:dyDescent="0.25">
      <c r="S178" s="97" t="s">
        <v>78</v>
      </c>
      <c r="T178" s="1"/>
    </row>
    <row r="179" spans="19:20" x14ac:dyDescent="0.25">
      <c r="S179" s="97" t="s">
        <v>78</v>
      </c>
      <c r="T179" s="1"/>
    </row>
    <row r="180" spans="19:20" x14ac:dyDescent="0.25">
      <c r="S180" s="97" t="s">
        <v>78</v>
      </c>
      <c r="T180" s="1"/>
    </row>
    <row r="181" spans="19:20" x14ac:dyDescent="0.25">
      <c r="S181" s="97" t="s">
        <v>78</v>
      </c>
      <c r="T181" s="1"/>
    </row>
    <row r="182" spans="19:20" x14ac:dyDescent="0.25">
      <c r="S182" s="97" t="s">
        <v>78</v>
      </c>
      <c r="T182" s="1"/>
    </row>
    <row r="183" spans="19:20" x14ac:dyDescent="0.25">
      <c r="S183" s="97" t="s">
        <v>78</v>
      </c>
      <c r="T183" s="1"/>
    </row>
    <row r="184" spans="19:20" x14ac:dyDescent="0.25">
      <c r="S184" s="97" t="s">
        <v>78</v>
      </c>
      <c r="T184" s="1"/>
    </row>
    <row r="185" spans="19:20" x14ac:dyDescent="0.25">
      <c r="S185" s="97" t="s">
        <v>78</v>
      </c>
      <c r="T185" s="1"/>
    </row>
    <row r="186" spans="19:20" x14ac:dyDescent="0.25">
      <c r="T186" s="1"/>
    </row>
    <row r="187" spans="19:20" x14ac:dyDescent="0.25">
      <c r="T18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43"/>
  <sheetViews>
    <sheetView topLeftCell="A40" zoomScale="55" zoomScaleNormal="55" workbookViewId="0">
      <selection activeCell="A50" sqref="A50:A66"/>
    </sheetView>
  </sheetViews>
  <sheetFormatPr defaultRowHeight="15" x14ac:dyDescent="0.25"/>
  <cols>
    <col min="2" max="2" width="11.140625" customWidth="1"/>
    <col min="9" max="9" width="14" customWidth="1"/>
    <col min="10" max="10" width="16.42578125" customWidth="1"/>
    <col min="13" max="13" width="14.7109375" customWidth="1"/>
    <col min="14" max="14" width="15.28515625" customWidth="1"/>
    <col min="18" max="18" width="13.85546875" customWidth="1"/>
    <col min="23" max="27" width="10.140625" customWidth="1"/>
  </cols>
  <sheetData>
    <row r="1" spans="1:32" x14ac:dyDescent="0.25">
      <c r="A1" s="34" t="s">
        <v>86</v>
      </c>
      <c r="B1" s="33"/>
      <c r="C1" s="33"/>
      <c r="D1" s="33"/>
      <c r="E1" s="33"/>
      <c r="F1" s="33"/>
      <c r="G1" s="33"/>
      <c r="H1" s="39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32" x14ac:dyDescent="0.25">
      <c r="A2" s="40"/>
      <c r="B2" s="54"/>
      <c r="C2" s="54"/>
      <c r="D2" s="54"/>
      <c r="E2" s="54"/>
      <c r="F2" s="33"/>
      <c r="G2" s="54"/>
      <c r="H2" s="54"/>
      <c r="I2" s="40"/>
      <c r="J2" s="160" t="s">
        <v>81</v>
      </c>
      <c r="K2" s="160"/>
      <c r="L2" s="160"/>
      <c r="M2" s="160"/>
      <c r="N2" s="160" t="s">
        <v>82</v>
      </c>
      <c r="O2" s="160"/>
      <c r="P2" s="160"/>
      <c r="Q2" s="160"/>
      <c r="R2" s="160" t="s">
        <v>83</v>
      </c>
      <c r="S2" s="160"/>
      <c r="T2" s="160"/>
      <c r="U2" s="160"/>
      <c r="V2" s="71"/>
    </row>
    <row r="3" spans="1:32" x14ac:dyDescent="0.25">
      <c r="A3" s="50"/>
      <c r="B3" s="161" t="s">
        <v>81</v>
      </c>
      <c r="C3" s="161"/>
      <c r="D3" s="161" t="s">
        <v>82</v>
      </c>
      <c r="E3" s="161"/>
      <c r="F3" s="161" t="s">
        <v>83</v>
      </c>
      <c r="G3" s="161"/>
      <c r="H3" s="50"/>
      <c r="I3" s="50"/>
      <c r="J3" s="61" t="s">
        <v>84</v>
      </c>
      <c r="K3" s="61"/>
      <c r="L3" s="61" t="s">
        <v>85</v>
      </c>
      <c r="M3" s="61"/>
      <c r="N3" s="61" t="s">
        <v>84</v>
      </c>
      <c r="O3" s="61"/>
      <c r="P3" s="61" t="s">
        <v>85</v>
      </c>
      <c r="Q3" s="61"/>
      <c r="R3" s="61" t="s">
        <v>84</v>
      </c>
      <c r="S3" s="61"/>
      <c r="T3" s="61" t="s">
        <v>85</v>
      </c>
      <c r="U3" s="61"/>
      <c r="V3" s="88"/>
    </row>
    <row r="4" spans="1:32" x14ac:dyDescent="0.25">
      <c r="A4" s="50"/>
      <c r="B4" s="50" t="s">
        <v>77</v>
      </c>
      <c r="C4" s="50" t="s">
        <v>41</v>
      </c>
      <c r="D4" s="50" t="s">
        <v>77</v>
      </c>
      <c r="E4" s="50" t="s">
        <v>41</v>
      </c>
      <c r="F4" s="50" t="s">
        <v>77</v>
      </c>
      <c r="G4" s="50" t="s">
        <v>41</v>
      </c>
      <c r="H4" s="50"/>
      <c r="I4" s="50"/>
      <c r="J4" s="61" t="s">
        <v>77</v>
      </c>
      <c r="K4" s="61" t="s">
        <v>41</v>
      </c>
      <c r="L4" s="61" t="s">
        <v>77</v>
      </c>
      <c r="M4" s="61" t="s">
        <v>41</v>
      </c>
      <c r="N4" s="61" t="s">
        <v>77</v>
      </c>
      <c r="O4" s="61" t="s">
        <v>41</v>
      </c>
      <c r="P4" s="61" t="s">
        <v>77</v>
      </c>
      <c r="Q4" s="61" t="s">
        <v>41</v>
      </c>
      <c r="R4" s="61" t="s">
        <v>77</v>
      </c>
      <c r="S4" s="61" t="s">
        <v>41</v>
      </c>
      <c r="T4" s="61" t="s">
        <v>77</v>
      </c>
      <c r="U4" s="61" t="s">
        <v>41</v>
      </c>
      <c r="V4" s="88"/>
      <c r="X4" s="81" t="s">
        <v>81</v>
      </c>
      <c r="Y4" s="81" t="s">
        <v>82</v>
      </c>
      <c r="Z4" s="81" t="s">
        <v>83</v>
      </c>
      <c r="AA4" s="81"/>
    </row>
    <row r="5" spans="1:32" x14ac:dyDescent="0.25">
      <c r="A5" s="64" t="s">
        <v>89</v>
      </c>
      <c r="B5" s="51">
        <v>0.2233</v>
      </c>
      <c r="C5" s="51">
        <v>1.9199999999999998E-2</v>
      </c>
      <c r="D5" s="51">
        <v>0.30599999999999999</v>
      </c>
      <c r="E5" s="51">
        <v>2.4299999999999999E-2</v>
      </c>
      <c r="F5" s="51">
        <v>0.35699999999999998</v>
      </c>
      <c r="G5" s="51">
        <v>2.5499999999999998E-2</v>
      </c>
      <c r="H5" s="51"/>
      <c r="I5" s="64" t="s">
        <v>89</v>
      </c>
      <c r="J5" s="62">
        <v>0.2233</v>
      </c>
      <c r="K5" s="62">
        <v>1.9199999999999998E-2</v>
      </c>
      <c r="L5" s="62">
        <v>0.26900000000000002</v>
      </c>
      <c r="M5" s="62">
        <v>4.1300000000000003E-2</v>
      </c>
      <c r="N5">
        <v>0.30599999999999999</v>
      </c>
      <c r="O5">
        <v>2.4299999999999999E-2</v>
      </c>
      <c r="P5">
        <v>0.34520000000000001</v>
      </c>
      <c r="Q5">
        <v>3.27E-2</v>
      </c>
      <c r="R5">
        <v>0.35699999999999998</v>
      </c>
      <c r="S5">
        <v>2.5499999999999998E-2</v>
      </c>
      <c r="T5">
        <v>0.42599999999999999</v>
      </c>
      <c r="U5">
        <v>2.3199999999999998E-2</v>
      </c>
      <c r="W5" s="64"/>
      <c r="X5" s="49">
        <f>IF(J5-L5&lt;0,0,J5-L5)</f>
        <v>0</v>
      </c>
      <c r="Y5" s="49">
        <f>IF(N5 -P5 &lt;0,0,N5-P5)</f>
        <v>0</v>
      </c>
      <c r="Z5" s="49">
        <f>IF(R5-T5&lt;0,0,R5-T5)</f>
        <v>0</v>
      </c>
      <c r="AA5" s="49"/>
      <c r="AC5" s="64" t="s">
        <v>105</v>
      </c>
      <c r="AD5" s="65">
        <v>133</v>
      </c>
      <c r="AE5" s="65">
        <v>4</v>
      </c>
      <c r="AF5" s="65">
        <f t="shared" ref="AF5:AF36" si="0">AD5*AE5</f>
        <v>532</v>
      </c>
    </row>
    <row r="6" spans="1:32" ht="15.75" thickBot="1" x14ac:dyDescent="0.3">
      <c r="A6" s="68" t="s">
        <v>90</v>
      </c>
      <c r="B6" s="51">
        <v>7.6830999999999996</v>
      </c>
      <c r="C6" s="51">
        <v>0.15609999999999999</v>
      </c>
      <c r="D6" s="51">
        <v>19.554200000000002</v>
      </c>
      <c r="E6" s="51">
        <v>0.50890000000000002</v>
      </c>
      <c r="F6" s="51">
        <v>39.206400000000002</v>
      </c>
      <c r="G6" s="51">
        <v>1.1258999999999999</v>
      </c>
      <c r="H6" s="51"/>
      <c r="I6" s="68" t="s">
        <v>90</v>
      </c>
      <c r="J6" s="62">
        <v>7.6830999999999996</v>
      </c>
      <c r="K6" s="62">
        <v>0.15609999999999999</v>
      </c>
      <c r="L6" s="62">
        <v>2.6901999999999999</v>
      </c>
      <c r="M6" s="62">
        <v>0.33860000000000001</v>
      </c>
      <c r="N6">
        <v>19.554200000000002</v>
      </c>
      <c r="O6">
        <v>0.50890000000000002</v>
      </c>
      <c r="P6">
        <v>3.9929000000000001</v>
      </c>
      <c r="Q6">
        <v>0.31830000000000003</v>
      </c>
      <c r="R6">
        <v>39.206400000000002</v>
      </c>
      <c r="S6">
        <v>1.1258999999999999</v>
      </c>
      <c r="T6">
        <v>6.2767999999999997</v>
      </c>
      <c r="U6">
        <v>0.43140000000000001</v>
      </c>
      <c r="W6" s="64"/>
      <c r="X6" s="49">
        <f t="shared" ref="X6:X44" si="1">IF(J6-L6&lt;0,0,J6-L6)</f>
        <v>4.9928999999999997</v>
      </c>
      <c r="Y6" s="49">
        <f t="shared" ref="Y6:Y44" si="2">IF(N6 -P6 &lt;0,0,N6-P6)</f>
        <v>15.561300000000001</v>
      </c>
      <c r="Z6" s="49">
        <f t="shared" ref="Z6:Z44" si="3">IF(R6-T6&lt;0,0,R6-T6)</f>
        <v>32.929600000000001</v>
      </c>
      <c r="AA6" s="49"/>
      <c r="AC6" s="64" t="s">
        <v>109</v>
      </c>
      <c r="AD6" s="65">
        <v>150</v>
      </c>
      <c r="AE6" s="69">
        <v>4</v>
      </c>
      <c r="AF6" s="65">
        <f t="shared" si="0"/>
        <v>600</v>
      </c>
    </row>
    <row r="7" spans="1:32" x14ac:dyDescent="0.25">
      <c r="A7" s="66" t="s">
        <v>91</v>
      </c>
      <c r="B7" s="51">
        <v>0.96830000000000005</v>
      </c>
      <c r="C7" s="51">
        <v>9.4500000000000001E-2</v>
      </c>
      <c r="D7" s="51">
        <v>2.3544</v>
      </c>
      <c r="E7" s="51">
        <v>0.1166</v>
      </c>
      <c r="F7" s="51">
        <v>4.2024999999999997</v>
      </c>
      <c r="G7" s="51">
        <v>0.18809999999999999</v>
      </c>
      <c r="H7" s="51"/>
      <c r="I7" s="66" t="s">
        <v>91</v>
      </c>
      <c r="J7" s="62">
        <v>0.96830000000000005</v>
      </c>
      <c r="K7" s="62">
        <v>9.4500000000000001E-2</v>
      </c>
      <c r="L7" s="62">
        <v>0.97270000000000001</v>
      </c>
      <c r="M7" s="62">
        <v>0.17699999999999999</v>
      </c>
      <c r="N7">
        <v>2.3544</v>
      </c>
      <c r="O7">
        <v>0.1166</v>
      </c>
      <c r="P7">
        <v>1.3755999999999999</v>
      </c>
      <c r="Q7">
        <v>0.1255</v>
      </c>
      <c r="R7">
        <v>4.2024999999999997</v>
      </c>
      <c r="S7">
        <v>0.18809999999999999</v>
      </c>
      <c r="T7">
        <v>1.9421999999999999</v>
      </c>
      <c r="U7">
        <v>7.9399999999999998E-2</v>
      </c>
      <c r="W7" s="66"/>
      <c r="X7" s="49">
        <f t="shared" si="1"/>
        <v>0</v>
      </c>
      <c r="Y7" s="49">
        <f t="shared" si="2"/>
        <v>0.97880000000000011</v>
      </c>
      <c r="Z7" s="49">
        <f t="shared" si="3"/>
        <v>2.2603</v>
      </c>
      <c r="AA7" s="49"/>
      <c r="AC7" s="68" t="s">
        <v>89</v>
      </c>
      <c r="AD7" s="69">
        <v>106</v>
      </c>
      <c r="AE7" s="69">
        <v>7</v>
      </c>
      <c r="AF7" s="65">
        <f t="shared" si="0"/>
        <v>742</v>
      </c>
    </row>
    <row r="8" spans="1:32" x14ac:dyDescent="0.25">
      <c r="A8" s="64" t="s">
        <v>92</v>
      </c>
      <c r="B8" s="51">
        <v>1.0630999999999999</v>
      </c>
      <c r="C8" s="51">
        <v>4.02E-2</v>
      </c>
      <c r="D8" s="51">
        <v>2.9245000000000001</v>
      </c>
      <c r="E8" s="51">
        <v>1.7299999999999999E-2</v>
      </c>
      <c r="F8" s="51">
        <v>5.2572000000000001</v>
      </c>
      <c r="G8" s="51">
        <v>0.18290000000000001</v>
      </c>
      <c r="H8" s="51"/>
      <c r="I8" s="64" t="s">
        <v>92</v>
      </c>
      <c r="J8" s="62">
        <v>1.0630999999999999</v>
      </c>
      <c r="K8" s="62">
        <v>4.02E-2</v>
      </c>
      <c r="L8" s="62">
        <v>1.042</v>
      </c>
      <c r="M8" s="62">
        <v>0.1246</v>
      </c>
      <c r="N8">
        <v>2.9245000000000001</v>
      </c>
      <c r="O8">
        <v>1.7299999999999999E-2</v>
      </c>
      <c r="P8">
        <v>1.4961</v>
      </c>
      <c r="Q8">
        <v>6.5100000000000005E-2</v>
      </c>
      <c r="R8">
        <v>5.2572000000000001</v>
      </c>
      <c r="S8">
        <v>0.18290000000000001</v>
      </c>
      <c r="T8">
        <v>2.1236000000000002</v>
      </c>
      <c r="U8">
        <v>0.34870000000000001</v>
      </c>
      <c r="W8" s="64"/>
      <c r="X8" s="49">
        <f t="shared" si="1"/>
        <v>2.1099999999999897E-2</v>
      </c>
      <c r="Y8" s="49">
        <f t="shared" si="2"/>
        <v>1.4284000000000001</v>
      </c>
      <c r="Z8" s="49">
        <f t="shared" si="3"/>
        <v>3.1335999999999999</v>
      </c>
      <c r="AA8" s="49"/>
      <c r="AC8" s="68" t="s">
        <v>120</v>
      </c>
      <c r="AD8" s="69">
        <v>151</v>
      </c>
      <c r="AE8" s="65">
        <v>5</v>
      </c>
      <c r="AF8" s="65">
        <f t="shared" si="0"/>
        <v>755</v>
      </c>
    </row>
    <row r="9" spans="1:32" ht="15.75" thickBot="1" x14ac:dyDescent="0.3">
      <c r="A9" s="64" t="s">
        <v>93</v>
      </c>
      <c r="B9" s="51">
        <v>6.3498000000000001</v>
      </c>
      <c r="C9" s="51">
        <v>0.24479999999999999</v>
      </c>
      <c r="D9" s="51">
        <v>16.531400000000001</v>
      </c>
      <c r="E9" s="51">
        <v>0.54879999999999995</v>
      </c>
      <c r="F9" s="51">
        <v>32.496400000000001</v>
      </c>
      <c r="G9" s="51">
        <v>1.1466000000000001</v>
      </c>
      <c r="H9" s="51"/>
      <c r="I9" s="64" t="s">
        <v>93</v>
      </c>
      <c r="J9" s="62">
        <v>6.3498000000000001</v>
      </c>
      <c r="K9" s="62">
        <v>0.24479999999999999</v>
      </c>
      <c r="L9" s="62">
        <v>2.4116</v>
      </c>
      <c r="M9" s="62">
        <v>0.25509999999999999</v>
      </c>
      <c r="N9">
        <v>16.531400000000001</v>
      </c>
      <c r="O9">
        <v>0.54879999999999995</v>
      </c>
      <c r="P9">
        <v>3.6698</v>
      </c>
      <c r="Q9">
        <v>0.19339999999999999</v>
      </c>
      <c r="R9">
        <v>32.496400000000001</v>
      </c>
      <c r="S9">
        <v>1.1466000000000001</v>
      </c>
      <c r="T9">
        <v>5.6779000000000002</v>
      </c>
      <c r="U9">
        <v>0.44690000000000002</v>
      </c>
      <c r="W9" s="64"/>
      <c r="X9" s="49">
        <f t="shared" si="1"/>
        <v>3.9382000000000001</v>
      </c>
      <c r="Y9" s="49">
        <f t="shared" si="2"/>
        <v>12.861600000000001</v>
      </c>
      <c r="Z9" s="49">
        <f t="shared" si="3"/>
        <v>26.8185</v>
      </c>
      <c r="AA9" s="49"/>
      <c r="AC9" s="64" t="s">
        <v>104</v>
      </c>
      <c r="AD9" s="65">
        <v>306</v>
      </c>
      <c r="AE9" s="65">
        <v>3</v>
      </c>
      <c r="AF9" s="65">
        <f t="shared" si="0"/>
        <v>918</v>
      </c>
    </row>
    <row r="10" spans="1:32" ht="15.75" thickBot="1" x14ac:dyDescent="0.3">
      <c r="A10" s="64" t="s">
        <v>94</v>
      </c>
      <c r="B10" s="51">
        <v>0.58689999999999998</v>
      </c>
      <c r="C10" s="51">
        <v>3.4700000000000002E-2</v>
      </c>
      <c r="D10" s="51">
        <v>1.2001999999999999</v>
      </c>
      <c r="E10" s="51">
        <v>3.44E-2</v>
      </c>
      <c r="F10" s="51">
        <v>2.0861999999999998</v>
      </c>
      <c r="G10" s="51">
        <v>0.21779999999999999</v>
      </c>
      <c r="H10" s="51"/>
      <c r="I10" s="64" t="s">
        <v>94</v>
      </c>
      <c r="J10" s="62">
        <v>0.58689999999999998</v>
      </c>
      <c r="K10" s="62">
        <v>3.4700000000000002E-2</v>
      </c>
      <c r="L10" s="62">
        <v>0.60699999999999998</v>
      </c>
      <c r="M10" s="62">
        <v>7.0000000000000007E-2</v>
      </c>
      <c r="N10">
        <v>1.2001999999999999</v>
      </c>
      <c r="O10">
        <v>3.44E-2</v>
      </c>
      <c r="P10">
        <v>0.94299999999999995</v>
      </c>
      <c r="Q10">
        <v>0.1331</v>
      </c>
      <c r="R10">
        <v>2.0861999999999998</v>
      </c>
      <c r="S10">
        <v>0.21779999999999999</v>
      </c>
      <c r="T10">
        <v>1.3148</v>
      </c>
      <c r="U10">
        <v>0.26860000000000001</v>
      </c>
      <c r="W10" s="64"/>
      <c r="X10" s="49">
        <f t="shared" si="1"/>
        <v>0</v>
      </c>
      <c r="Y10" s="49">
        <f t="shared" si="2"/>
        <v>0.25719999999999998</v>
      </c>
      <c r="Z10" s="49">
        <f t="shared" si="3"/>
        <v>0.77139999999999986</v>
      </c>
      <c r="AA10" s="49"/>
      <c r="AC10" s="64" t="s">
        <v>115</v>
      </c>
      <c r="AD10" s="65">
        <v>215</v>
      </c>
      <c r="AE10" s="67">
        <v>5</v>
      </c>
      <c r="AF10" s="65">
        <f t="shared" si="0"/>
        <v>1075</v>
      </c>
    </row>
    <row r="11" spans="1:32" x14ac:dyDescent="0.25">
      <c r="A11" s="64" t="s">
        <v>95</v>
      </c>
      <c r="B11" s="51">
        <v>0.51180000000000003</v>
      </c>
      <c r="C11" s="51">
        <v>1.83E-2</v>
      </c>
      <c r="D11" s="51">
        <v>1.1256999999999999</v>
      </c>
      <c r="E11" s="51">
        <v>4.5199999999999997E-2</v>
      </c>
      <c r="F11" s="51">
        <v>1.6883999999999999</v>
      </c>
      <c r="G11" s="51">
        <v>9.2499999999999999E-2</v>
      </c>
      <c r="H11" s="51"/>
      <c r="I11" s="64" t="s">
        <v>95</v>
      </c>
      <c r="J11" s="62">
        <v>0.51180000000000003</v>
      </c>
      <c r="K11" s="62">
        <v>1.83E-2</v>
      </c>
      <c r="L11" s="62">
        <v>0.60199999999999998</v>
      </c>
      <c r="M11" s="62">
        <v>6.9000000000000006E-2</v>
      </c>
      <c r="N11">
        <v>1.1256999999999999</v>
      </c>
      <c r="O11">
        <v>4.5199999999999997E-2</v>
      </c>
      <c r="P11">
        <v>0.91249999999999998</v>
      </c>
      <c r="Q11">
        <v>0.14860000000000001</v>
      </c>
      <c r="R11">
        <v>1.6883999999999999</v>
      </c>
      <c r="S11">
        <v>9.2499999999999999E-2</v>
      </c>
      <c r="T11">
        <v>1.2804</v>
      </c>
      <c r="U11">
        <v>0.25319999999999998</v>
      </c>
      <c r="W11" s="64"/>
      <c r="X11" s="49">
        <f t="shared" si="1"/>
        <v>0</v>
      </c>
      <c r="Y11" s="49">
        <f t="shared" si="2"/>
        <v>0.21319999999999995</v>
      </c>
      <c r="Z11" s="49">
        <f t="shared" si="3"/>
        <v>0.40799999999999992</v>
      </c>
      <c r="AA11" s="49"/>
      <c r="AC11" s="66" t="s">
        <v>127</v>
      </c>
      <c r="AD11" s="67">
        <v>101</v>
      </c>
      <c r="AE11" s="65">
        <v>16</v>
      </c>
      <c r="AF11" s="65">
        <f t="shared" si="0"/>
        <v>1616</v>
      </c>
    </row>
    <row r="12" spans="1:32" x14ac:dyDescent="0.25">
      <c r="A12" s="64" t="s">
        <v>96</v>
      </c>
      <c r="B12" s="51">
        <v>23.216799999999999</v>
      </c>
      <c r="C12" s="51">
        <v>0.43290000000000001</v>
      </c>
      <c r="D12" s="51">
        <v>73.802300000000002</v>
      </c>
      <c r="E12" s="51">
        <v>1.4847999999999999</v>
      </c>
      <c r="F12" s="51">
        <v>144.33459999999999</v>
      </c>
      <c r="G12" s="51">
        <v>1.6793</v>
      </c>
      <c r="H12" s="51"/>
      <c r="I12" s="64" t="s">
        <v>96</v>
      </c>
      <c r="J12" s="62">
        <v>23.216799999999999</v>
      </c>
      <c r="K12" s="62">
        <v>0.43290000000000001</v>
      </c>
      <c r="L12" s="62">
        <v>7.5377999999999998</v>
      </c>
      <c r="M12" s="62">
        <v>0.25619999999999998</v>
      </c>
      <c r="N12">
        <v>73.802300000000002</v>
      </c>
      <c r="O12">
        <v>1.4847999999999999</v>
      </c>
      <c r="P12">
        <v>12.722899999999999</v>
      </c>
      <c r="Q12">
        <v>0.51270000000000004</v>
      </c>
      <c r="R12">
        <v>144.33459999999999</v>
      </c>
      <c r="S12">
        <v>1.6793</v>
      </c>
      <c r="T12">
        <v>23.7819</v>
      </c>
      <c r="U12">
        <v>0.48549999999999999</v>
      </c>
      <c r="W12" s="64"/>
      <c r="X12" s="49">
        <f t="shared" si="1"/>
        <v>15.678999999999998</v>
      </c>
      <c r="Y12" s="49">
        <f t="shared" si="2"/>
        <v>61.079400000000007</v>
      </c>
      <c r="Z12" s="49">
        <f t="shared" si="3"/>
        <v>120.55269999999999</v>
      </c>
      <c r="AA12" s="49"/>
      <c r="AC12" s="68" t="s">
        <v>128</v>
      </c>
      <c r="AD12" s="69">
        <v>125</v>
      </c>
      <c r="AE12" s="65">
        <v>15</v>
      </c>
      <c r="AF12" s="65">
        <f t="shared" si="0"/>
        <v>1875</v>
      </c>
    </row>
    <row r="13" spans="1:32" x14ac:dyDescent="0.25">
      <c r="A13" s="64" t="s">
        <v>97</v>
      </c>
      <c r="B13" s="51">
        <v>0.80600000000000005</v>
      </c>
      <c r="C13" s="51">
        <v>4.2599999999999999E-2</v>
      </c>
      <c r="D13" s="51">
        <v>2.0204</v>
      </c>
      <c r="E13" s="51">
        <v>8.9899999999999994E-2</v>
      </c>
      <c r="F13" s="51">
        <v>3.5459999999999998</v>
      </c>
      <c r="G13" s="51">
        <v>0.10050000000000001</v>
      </c>
      <c r="H13" s="51"/>
      <c r="I13" s="64" t="s">
        <v>97</v>
      </c>
      <c r="J13" s="62">
        <v>0.80600000000000005</v>
      </c>
      <c r="K13" s="62">
        <v>4.2599999999999999E-2</v>
      </c>
      <c r="L13" s="62">
        <v>0.82069999999999999</v>
      </c>
      <c r="M13" s="62">
        <v>8.3599999999999994E-2</v>
      </c>
      <c r="N13">
        <v>2.0204</v>
      </c>
      <c r="O13">
        <v>8.9899999999999994E-2</v>
      </c>
      <c r="P13">
        <v>1.2286999999999999</v>
      </c>
      <c r="Q13">
        <v>2.2200000000000001E-2</v>
      </c>
      <c r="R13">
        <v>3.5459999999999998</v>
      </c>
      <c r="S13">
        <v>0.10050000000000001</v>
      </c>
      <c r="T13">
        <v>1.5852999999999999</v>
      </c>
      <c r="U13">
        <v>0.1241</v>
      </c>
      <c r="W13" s="64"/>
      <c r="X13" s="49">
        <f t="shared" si="1"/>
        <v>0</v>
      </c>
      <c r="Y13" s="49">
        <f t="shared" si="2"/>
        <v>0.79170000000000007</v>
      </c>
      <c r="Z13" s="49">
        <f t="shared" si="3"/>
        <v>1.9606999999999999</v>
      </c>
      <c r="AA13" s="49"/>
      <c r="AC13" s="64" t="s">
        <v>103</v>
      </c>
      <c r="AD13" s="65">
        <v>214</v>
      </c>
      <c r="AE13" s="65">
        <v>9</v>
      </c>
      <c r="AF13" s="65">
        <f t="shared" si="0"/>
        <v>1926</v>
      </c>
    </row>
    <row r="14" spans="1:32" x14ac:dyDescent="0.25">
      <c r="A14" s="64" t="s">
        <v>98</v>
      </c>
      <c r="B14" s="51">
        <v>28.441400000000002</v>
      </c>
      <c r="C14" s="51">
        <v>0.82120000000000004</v>
      </c>
      <c r="D14" s="51">
        <v>93.780600000000007</v>
      </c>
      <c r="E14" s="51">
        <v>1.0685</v>
      </c>
      <c r="F14" s="51">
        <v>187.8107</v>
      </c>
      <c r="G14" s="51">
        <v>2.9403000000000001</v>
      </c>
      <c r="H14" s="51"/>
      <c r="I14" s="64" t="s">
        <v>98</v>
      </c>
      <c r="J14" s="62">
        <v>28.441400000000002</v>
      </c>
      <c r="K14" s="62">
        <v>0.82120000000000004</v>
      </c>
      <c r="L14" s="62">
        <v>7.6153000000000004</v>
      </c>
      <c r="M14" s="62">
        <v>0.36749999999999999</v>
      </c>
      <c r="N14">
        <v>93.780600000000007</v>
      </c>
      <c r="O14">
        <v>1.0685</v>
      </c>
      <c r="P14">
        <v>13.0715</v>
      </c>
      <c r="Q14">
        <v>0.46289999999999998</v>
      </c>
      <c r="R14">
        <v>187.8107</v>
      </c>
      <c r="S14">
        <v>2.9403000000000001</v>
      </c>
      <c r="T14">
        <v>24.3476</v>
      </c>
      <c r="U14">
        <v>0.66820000000000002</v>
      </c>
      <c r="W14" s="64"/>
      <c r="X14" s="49">
        <f t="shared" si="1"/>
        <v>20.8261</v>
      </c>
      <c r="Y14" s="49">
        <f t="shared" si="2"/>
        <v>80.709100000000007</v>
      </c>
      <c r="Z14" s="49">
        <f t="shared" si="3"/>
        <v>163.4631</v>
      </c>
      <c r="AA14" s="49"/>
      <c r="AC14" s="68" t="s">
        <v>95</v>
      </c>
      <c r="AD14" s="69">
        <v>345</v>
      </c>
      <c r="AE14" s="65">
        <v>6</v>
      </c>
      <c r="AF14" s="65">
        <f t="shared" si="0"/>
        <v>2070</v>
      </c>
    </row>
    <row r="15" spans="1:32" x14ac:dyDescent="0.25">
      <c r="A15" s="68" t="s">
        <v>128</v>
      </c>
      <c r="B15" s="51">
        <v>7.8489000000000004</v>
      </c>
      <c r="C15" s="51">
        <v>0.2379</v>
      </c>
      <c r="D15" s="51">
        <v>21.888400000000001</v>
      </c>
      <c r="E15" s="51">
        <v>0.59289999999999998</v>
      </c>
      <c r="F15" s="51">
        <v>42.680300000000003</v>
      </c>
      <c r="G15" s="51">
        <v>1.3752</v>
      </c>
      <c r="H15" s="51"/>
      <c r="I15" s="68" t="s">
        <v>128</v>
      </c>
      <c r="J15" s="62">
        <v>7.8489000000000004</v>
      </c>
      <c r="K15" s="62">
        <v>0.2379</v>
      </c>
      <c r="L15" s="62">
        <v>3.0177</v>
      </c>
      <c r="M15" s="62">
        <v>0.41539999999999999</v>
      </c>
      <c r="N15">
        <v>21.888400000000001</v>
      </c>
      <c r="O15">
        <v>0.59289999999999998</v>
      </c>
      <c r="P15">
        <v>3.9986000000000002</v>
      </c>
      <c r="Q15">
        <v>0.15440000000000001</v>
      </c>
      <c r="R15">
        <v>42.680300000000003</v>
      </c>
      <c r="S15">
        <v>1.3752</v>
      </c>
      <c r="T15">
        <v>6.6372999999999998</v>
      </c>
      <c r="U15">
        <v>0.35610000000000003</v>
      </c>
      <c r="W15" s="64"/>
      <c r="X15" s="49">
        <f t="shared" si="1"/>
        <v>4.8312000000000008</v>
      </c>
      <c r="Y15" s="49">
        <f t="shared" si="2"/>
        <v>17.889800000000001</v>
      </c>
      <c r="Z15" s="49">
        <f t="shared" si="3"/>
        <v>36.043000000000006</v>
      </c>
      <c r="AA15" s="49"/>
      <c r="AC15" s="64" t="s">
        <v>124</v>
      </c>
      <c r="AD15" s="65">
        <v>178</v>
      </c>
      <c r="AE15" s="65">
        <v>13</v>
      </c>
      <c r="AF15" s="65">
        <f t="shared" si="0"/>
        <v>2314</v>
      </c>
    </row>
    <row r="16" spans="1:32" x14ac:dyDescent="0.25">
      <c r="A16" s="64" t="s">
        <v>99</v>
      </c>
      <c r="B16" s="51">
        <v>6.3082000000000003</v>
      </c>
      <c r="C16" s="51">
        <v>0.2</v>
      </c>
      <c r="D16" s="51">
        <v>16.026599999999998</v>
      </c>
      <c r="E16" s="51">
        <v>2.5785</v>
      </c>
      <c r="F16" s="51">
        <v>27.5884</v>
      </c>
      <c r="G16" s="51">
        <v>6.5317999999999996</v>
      </c>
      <c r="H16" s="51"/>
      <c r="I16" s="64" t="s">
        <v>99</v>
      </c>
      <c r="J16" s="62">
        <v>6.3082000000000003</v>
      </c>
      <c r="K16" s="62">
        <v>0.2</v>
      </c>
      <c r="L16" s="62">
        <v>3.0459999999999998</v>
      </c>
      <c r="M16" s="62">
        <v>0.58340000000000003</v>
      </c>
      <c r="N16">
        <v>16.026599999999998</v>
      </c>
      <c r="O16">
        <v>2.5785</v>
      </c>
      <c r="P16">
        <v>3.7814000000000001</v>
      </c>
      <c r="Q16">
        <v>0.1018</v>
      </c>
      <c r="R16">
        <v>27.5884</v>
      </c>
      <c r="S16">
        <v>6.5317999999999996</v>
      </c>
      <c r="T16">
        <v>5.3971</v>
      </c>
      <c r="U16">
        <v>0.99650000000000005</v>
      </c>
      <c r="W16" s="64"/>
      <c r="X16" s="49">
        <f t="shared" si="1"/>
        <v>3.2622000000000004</v>
      </c>
      <c r="Y16" s="49">
        <f t="shared" si="2"/>
        <v>12.245199999999999</v>
      </c>
      <c r="Z16" s="49">
        <f t="shared" si="3"/>
        <v>22.191299999999998</v>
      </c>
      <c r="AA16" s="49"/>
      <c r="AC16" s="64" t="s">
        <v>100</v>
      </c>
      <c r="AD16" s="65">
        <v>336</v>
      </c>
      <c r="AE16" s="65">
        <v>7</v>
      </c>
      <c r="AF16" s="65">
        <f t="shared" si="0"/>
        <v>2352</v>
      </c>
    </row>
    <row r="17" spans="1:32" x14ac:dyDescent="0.25">
      <c r="A17" s="64" t="s">
        <v>100</v>
      </c>
      <c r="B17" s="51">
        <v>0.68459999999999999</v>
      </c>
      <c r="C17" s="51">
        <v>3.9399999999999998E-2</v>
      </c>
      <c r="D17" s="51">
        <v>1.4218</v>
      </c>
      <c r="E17" s="51">
        <v>5.4800000000000001E-2</v>
      </c>
      <c r="F17" s="51">
        <v>2.4251</v>
      </c>
      <c r="G17" s="51">
        <v>0.1903</v>
      </c>
      <c r="H17" s="51"/>
      <c r="I17" s="64" t="s">
        <v>100</v>
      </c>
      <c r="J17" s="62">
        <v>0.68459999999999999</v>
      </c>
      <c r="K17" s="62">
        <v>3.9399999999999998E-2</v>
      </c>
      <c r="L17" s="62">
        <v>0.5978</v>
      </c>
      <c r="M17" s="62">
        <v>4.5699999999999998E-2</v>
      </c>
      <c r="N17">
        <v>1.4218</v>
      </c>
      <c r="O17">
        <v>5.4800000000000001E-2</v>
      </c>
      <c r="P17">
        <v>0.92490000000000006</v>
      </c>
      <c r="Q17">
        <v>2.8000000000000001E-2</v>
      </c>
      <c r="R17">
        <v>2.4251</v>
      </c>
      <c r="S17">
        <v>0.1903</v>
      </c>
      <c r="T17">
        <v>1.2406999999999999</v>
      </c>
      <c r="U17">
        <v>8.5999999999999993E-2</v>
      </c>
      <c r="W17" s="64"/>
      <c r="X17" s="49">
        <f t="shared" si="1"/>
        <v>8.6799999999999988E-2</v>
      </c>
      <c r="Y17" s="49">
        <f t="shared" si="2"/>
        <v>0.4968999999999999</v>
      </c>
      <c r="Z17" s="49">
        <f t="shared" si="3"/>
        <v>1.1844000000000001</v>
      </c>
      <c r="AA17" s="49"/>
      <c r="AC17" s="64" t="s">
        <v>92</v>
      </c>
      <c r="AD17" s="65">
        <v>625</v>
      </c>
      <c r="AE17" s="65">
        <v>4</v>
      </c>
      <c r="AF17" s="65">
        <f t="shared" si="0"/>
        <v>2500</v>
      </c>
    </row>
    <row r="18" spans="1:32" x14ac:dyDescent="0.25">
      <c r="A18" s="64" t="s">
        <v>101</v>
      </c>
      <c r="B18" s="51">
        <v>13.133699999999999</v>
      </c>
      <c r="C18" s="51">
        <v>0.20699999999999999</v>
      </c>
      <c r="D18" s="51">
        <v>34.287999999999997</v>
      </c>
      <c r="E18" s="51">
        <v>0.24629999999999999</v>
      </c>
      <c r="F18" s="51">
        <v>55.919899999999998</v>
      </c>
      <c r="G18" s="51">
        <v>2.2917000000000001</v>
      </c>
      <c r="H18" s="51"/>
      <c r="I18" s="64" t="s">
        <v>101</v>
      </c>
      <c r="J18" s="62">
        <v>13.133699999999999</v>
      </c>
      <c r="K18" s="62">
        <v>0.20699999999999999</v>
      </c>
      <c r="L18" s="62">
        <v>3.2458999999999998</v>
      </c>
      <c r="M18" s="62">
        <v>0.35149999999999998</v>
      </c>
      <c r="N18">
        <v>34.287999999999997</v>
      </c>
      <c r="O18">
        <v>0.24629999999999999</v>
      </c>
      <c r="P18">
        <v>5.1444999999999999</v>
      </c>
      <c r="Q18">
        <v>0.27489999999999998</v>
      </c>
      <c r="R18">
        <v>55.919899999999998</v>
      </c>
      <c r="S18">
        <v>2.2917000000000001</v>
      </c>
      <c r="T18">
        <v>7.7892000000000001</v>
      </c>
      <c r="U18">
        <v>0.63239999999999996</v>
      </c>
      <c r="W18" s="64"/>
      <c r="X18" s="49">
        <f t="shared" si="1"/>
        <v>9.8877999999999986</v>
      </c>
      <c r="Y18" s="49">
        <f t="shared" si="2"/>
        <v>29.143499999999996</v>
      </c>
      <c r="Z18" s="49">
        <f t="shared" si="3"/>
        <v>48.130699999999997</v>
      </c>
      <c r="AA18" s="49"/>
      <c r="AC18" s="64" t="s">
        <v>94</v>
      </c>
      <c r="AD18" s="65">
        <v>286</v>
      </c>
      <c r="AE18" s="69">
        <v>9</v>
      </c>
      <c r="AF18" s="65">
        <f t="shared" si="0"/>
        <v>2574</v>
      </c>
    </row>
    <row r="19" spans="1:32" x14ac:dyDescent="0.25">
      <c r="A19" s="64" t="s">
        <v>102</v>
      </c>
      <c r="B19" s="51">
        <v>38.004899999999999</v>
      </c>
      <c r="C19" s="51">
        <v>2.609</v>
      </c>
      <c r="D19" s="51">
        <v>109.2657</v>
      </c>
      <c r="E19" s="51">
        <v>2.0699000000000001</v>
      </c>
      <c r="F19" s="51">
        <v>215.84909999999999</v>
      </c>
      <c r="G19" s="51">
        <v>4.1228999999999996</v>
      </c>
      <c r="H19" s="51"/>
      <c r="I19" s="64" t="s">
        <v>102</v>
      </c>
      <c r="J19" s="62">
        <v>38.004899999999999</v>
      </c>
      <c r="K19" s="62">
        <v>2.609</v>
      </c>
      <c r="L19" s="62">
        <v>8.9774999999999991</v>
      </c>
      <c r="M19" s="62">
        <v>0.45029999999999998</v>
      </c>
      <c r="N19">
        <v>109.2657</v>
      </c>
      <c r="O19">
        <v>2.0699000000000001</v>
      </c>
      <c r="P19">
        <v>13.5631</v>
      </c>
      <c r="Q19">
        <v>0.76100000000000001</v>
      </c>
      <c r="R19">
        <v>215.84909999999999</v>
      </c>
      <c r="S19">
        <v>4.1228999999999996</v>
      </c>
      <c r="T19">
        <v>25.1769</v>
      </c>
      <c r="U19">
        <v>1.0386</v>
      </c>
      <c r="W19" s="64"/>
      <c r="X19" s="49">
        <f t="shared" si="1"/>
        <v>29.0274</v>
      </c>
      <c r="Y19" s="49">
        <f t="shared" si="2"/>
        <v>95.70259999999999</v>
      </c>
      <c r="Z19" s="49">
        <f t="shared" si="3"/>
        <v>190.6722</v>
      </c>
      <c r="AA19" s="49"/>
      <c r="AC19" s="64" t="s">
        <v>113</v>
      </c>
      <c r="AD19" s="65">
        <v>432</v>
      </c>
      <c r="AE19" s="65">
        <v>6</v>
      </c>
      <c r="AF19" s="65">
        <f t="shared" si="0"/>
        <v>2592</v>
      </c>
    </row>
    <row r="20" spans="1:32" x14ac:dyDescent="0.25">
      <c r="A20" s="64" t="s">
        <v>103</v>
      </c>
      <c r="B20" s="51">
        <v>0.43530000000000002</v>
      </c>
      <c r="C20" s="51">
        <v>3.3799999999999997E-2</v>
      </c>
      <c r="D20" s="51">
        <v>0.81979999999999997</v>
      </c>
      <c r="E20" s="51">
        <v>3.39E-2</v>
      </c>
      <c r="F20" s="51">
        <v>1.2031000000000001</v>
      </c>
      <c r="G20" s="51">
        <v>3.3700000000000001E-2</v>
      </c>
      <c r="H20" s="51"/>
      <c r="I20" s="64" t="s">
        <v>103</v>
      </c>
      <c r="J20" s="62">
        <v>0.43530000000000002</v>
      </c>
      <c r="K20" s="62">
        <v>3.3799999999999997E-2</v>
      </c>
      <c r="L20" s="62">
        <v>0.47110000000000002</v>
      </c>
      <c r="M20" s="62">
        <v>2.1100000000000001E-2</v>
      </c>
      <c r="N20">
        <v>0.81979999999999997</v>
      </c>
      <c r="O20">
        <v>3.39E-2</v>
      </c>
      <c r="P20">
        <v>0.68459999999999999</v>
      </c>
      <c r="Q20">
        <v>4.0300000000000002E-2</v>
      </c>
      <c r="R20">
        <v>1.2031000000000001</v>
      </c>
      <c r="S20">
        <v>3.3700000000000001E-2</v>
      </c>
      <c r="T20">
        <v>0.91349999999999998</v>
      </c>
      <c r="U20">
        <v>1.44E-2</v>
      </c>
      <c r="W20" s="64"/>
      <c r="X20" s="49">
        <f t="shared" si="1"/>
        <v>0</v>
      </c>
      <c r="Y20" s="49">
        <f t="shared" si="2"/>
        <v>0.13519999999999999</v>
      </c>
      <c r="Z20" s="49">
        <f t="shared" si="3"/>
        <v>0.28960000000000008</v>
      </c>
      <c r="AA20" s="49"/>
      <c r="AC20" s="64" t="s">
        <v>111</v>
      </c>
      <c r="AD20" s="65">
        <v>148</v>
      </c>
      <c r="AE20" s="65">
        <v>18</v>
      </c>
      <c r="AF20" s="65">
        <f t="shared" si="0"/>
        <v>2664</v>
      </c>
    </row>
    <row r="21" spans="1:32" x14ac:dyDescent="0.25">
      <c r="A21" s="64" t="s">
        <v>104</v>
      </c>
      <c r="B21" s="51">
        <v>0.33750000000000002</v>
      </c>
      <c r="C21" s="51">
        <v>3.85E-2</v>
      </c>
      <c r="D21" s="51">
        <v>0.53280000000000005</v>
      </c>
      <c r="E21" s="51">
        <v>2.4299999999999999E-2</v>
      </c>
      <c r="F21" s="51">
        <v>0.69920000000000004</v>
      </c>
      <c r="G21" s="51">
        <v>1.6400000000000001E-2</v>
      </c>
      <c r="H21" s="51"/>
      <c r="I21" s="64" t="s">
        <v>104</v>
      </c>
      <c r="J21" s="62">
        <v>0.33750000000000002</v>
      </c>
      <c r="K21" s="62">
        <v>3.85E-2</v>
      </c>
      <c r="L21" s="62">
        <v>0.35560000000000003</v>
      </c>
      <c r="M21" s="62">
        <v>2.3800000000000002E-2</v>
      </c>
      <c r="N21">
        <v>0.53280000000000005</v>
      </c>
      <c r="O21">
        <v>2.4299999999999999E-2</v>
      </c>
      <c r="P21">
        <v>0.56769999999999998</v>
      </c>
      <c r="Q21">
        <v>2.6599999999999999E-2</v>
      </c>
      <c r="R21">
        <v>0.69920000000000004</v>
      </c>
      <c r="S21">
        <v>1.6400000000000001E-2</v>
      </c>
      <c r="T21">
        <v>0.69910000000000005</v>
      </c>
      <c r="U21">
        <v>7.5499999999999998E-2</v>
      </c>
      <c r="W21" s="64"/>
      <c r="X21" s="49">
        <f t="shared" si="1"/>
        <v>0</v>
      </c>
      <c r="Y21" s="49">
        <f t="shared" si="2"/>
        <v>0</v>
      </c>
      <c r="Z21" s="49">
        <f t="shared" si="3"/>
        <v>9.9999999999988987E-5</v>
      </c>
      <c r="AA21" s="49"/>
      <c r="AC21" s="64" t="s">
        <v>91</v>
      </c>
      <c r="AD21" s="65">
        <v>205</v>
      </c>
      <c r="AE21" s="65">
        <v>14</v>
      </c>
      <c r="AF21" s="65">
        <f t="shared" si="0"/>
        <v>2870</v>
      </c>
    </row>
    <row r="22" spans="1:32" x14ac:dyDescent="0.25">
      <c r="A22" s="64" t="s">
        <v>105</v>
      </c>
      <c r="B22" s="51">
        <v>0.18809999999999999</v>
      </c>
      <c r="C22" s="51">
        <v>1.66E-2</v>
      </c>
      <c r="D22" s="51">
        <v>0.28620000000000001</v>
      </c>
      <c r="E22" s="51">
        <v>1.26E-2</v>
      </c>
      <c r="F22" s="51">
        <v>0.36059999999999998</v>
      </c>
      <c r="G22" s="51">
        <v>1.2999999999999999E-2</v>
      </c>
      <c r="H22" s="51"/>
      <c r="I22" s="64" t="s">
        <v>105</v>
      </c>
      <c r="J22" s="62">
        <v>0.18809999999999999</v>
      </c>
      <c r="K22" s="62">
        <v>1.66E-2</v>
      </c>
      <c r="L22" s="62">
        <v>0.20319999999999999</v>
      </c>
      <c r="M22" s="62">
        <v>1.12E-2</v>
      </c>
      <c r="N22">
        <v>0.28620000000000001</v>
      </c>
      <c r="O22">
        <v>1.26E-2</v>
      </c>
      <c r="P22">
        <v>0.3175</v>
      </c>
      <c r="Q22">
        <v>1.4200000000000001E-2</v>
      </c>
      <c r="R22">
        <v>0.36059999999999998</v>
      </c>
      <c r="S22">
        <v>1.2999999999999999E-2</v>
      </c>
      <c r="T22">
        <v>0.40129999999999999</v>
      </c>
      <c r="U22">
        <v>1.6899999999999998E-2</v>
      </c>
      <c r="W22" s="64"/>
      <c r="X22" s="49">
        <f t="shared" si="1"/>
        <v>0</v>
      </c>
      <c r="Y22" s="49">
        <f t="shared" si="2"/>
        <v>0</v>
      </c>
      <c r="Z22" s="49">
        <f t="shared" si="3"/>
        <v>0</v>
      </c>
      <c r="AA22" s="49"/>
      <c r="AC22" s="64" t="s">
        <v>107</v>
      </c>
      <c r="AD22" s="65">
        <v>155</v>
      </c>
      <c r="AE22" s="65">
        <v>19</v>
      </c>
      <c r="AF22" s="65">
        <f t="shared" si="0"/>
        <v>2945</v>
      </c>
    </row>
    <row r="23" spans="1:32" x14ac:dyDescent="0.25">
      <c r="A23" s="64" t="s">
        <v>106</v>
      </c>
      <c r="B23" s="51">
        <v>0.69930000000000003</v>
      </c>
      <c r="C23" s="51">
        <v>7.2099999999999997E-2</v>
      </c>
      <c r="D23" s="51">
        <v>1.6748000000000001</v>
      </c>
      <c r="E23" s="51">
        <v>0.12920000000000001</v>
      </c>
      <c r="F23" s="51">
        <v>2.7149000000000001</v>
      </c>
      <c r="G23" s="51">
        <v>7.1199999999999999E-2</v>
      </c>
      <c r="H23" s="51"/>
      <c r="I23" s="64" t="s">
        <v>106</v>
      </c>
      <c r="J23" s="62">
        <v>0.69930000000000003</v>
      </c>
      <c r="K23" s="62">
        <v>7.2099999999999997E-2</v>
      </c>
      <c r="L23" s="62">
        <v>0.80430000000000001</v>
      </c>
      <c r="M23" s="62">
        <v>0.13730000000000001</v>
      </c>
      <c r="N23">
        <v>1.6748000000000001</v>
      </c>
      <c r="O23">
        <v>0.12920000000000001</v>
      </c>
      <c r="P23">
        <v>1.1366000000000001</v>
      </c>
      <c r="Q23">
        <v>4.8500000000000001E-2</v>
      </c>
      <c r="R23">
        <v>2.7149000000000001</v>
      </c>
      <c r="S23">
        <v>7.1199999999999999E-2</v>
      </c>
      <c r="T23">
        <v>1.4742</v>
      </c>
      <c r="U23">
        <v>7.8899999999999998E-2</v>
      </c>
      <c r="W23" s="64"/>
      <c r="X23" s="49">
        <f t="shared" si="1"/>
        <v>0</v>
      </c>
      <c r="Y23" s="49">
        <f t="shared" si="2"/>
        <v>0.53820000000000001</v>
      </c>
      <c r="Z23" s="49">
        <f t="shared" si="3"/>
        <v>1.2407000000000001</v>
      </c>
      <c r="AA23" s="49"/>
      <c r="AC23" s="64" t="s">
        <v>110</v>
      </c>
      <c r="AD23" s="65">
        <v>500</v>
      </c>
      <c r="AE23" s="65">
        <v>7</v>
      </c>
      <c r="AF23" s="65">
        <f t="shared" si="0"/>
        <v>3500</v>
      </c>
    </row>
    <row r="24" spans="1:32" x14ac:dyDescent="0.25">
      <c r="A24" s="64" t="s">
        <v>107</v>
      </c>
      <c r="B24" s="51">
        <v>0.48709999999999998</v>
      </c>
      <c r="C24" s="51">
        <v>2.8299999999999999E-2</v>
      </c>
      <c r="D24" s="51">
        <v>0.9012</v>
      </c>
      <c r="E24" s="51">
        <v>3.0700000000000002E-2</v>
      </c>
      <c r="F24" s="51">
        <v>1.2482</v>
      </c>
      <c r="G24" s="51">
        <v>0.10299999999999999</v>
      </c>
      <c r="H24" s="51"/>
      <c r="I24" s="64" t="s">
        <v>107</v>
      </c>
      <c r="J24" s="62">
        <v>0.48709999999999998</v>
      </c>
      <c r="K24" s="62">
        <v>2.8299999999999999E-2</v>
      </c>
      <c r="L24" s="62">
        <v>0.5806</v>
      </c>
      <c r="M24" s="62">
        <v>7.8399999999999997E-2</v>
      </c>
      <c r="N24">
        <v>0.9012</v>
      </c>
      <c r="O24">
        <v>3.0700000000000002E-2</v>
      </c>
      <c r="P24">
        <v>0.83520000000000005</v>
      </c>
      <c r="Q24">
        <v>5.0900000000000001E-2</v>
      </c>
      <c r="R24">
        <v>1.2482</v>
      </c>
      <c r="S24">
        <v>0.10299999999999999</v>
      </c>
      <c r="T24">
        <v>1.1333</v>
      </c>
      <c r="U24">
        <v>4.7500000000000001E-2</v>
      </c>
      <c r="W24" s="64"/>
      <c r="X24" s="49">
        <f t="shared" si="1"/>
        <v>0</v>
      </c>
      <c r="Y24" s="49">
        <f t="shared" si="2"/>
        <v>6.5999999999999948E-2</v>
      </c>
      <c r="Z24" s="49">
        <f t="shared" si="3"/>
        <v>0.1149</v>
      </c>
      <c r="AA24" s="49"/>
      <c r="AC24" s="64" t="s">
        <v>106</v>
      </c>
      <c r="AD24" s="65">
        <v>270</v>
      </c>
      <c r="AE24" s="65">
        <v>13</v>
      </c>
      <c r="AF24" s="65">
        <f t="shared" si="0"/>
        <v>3510</v>
      </c>
    </row>
    <row r="25" spans="1:32" x14ac:dyDescent="0.25">
      <c r="A25" s="64" t="s">
        <v>108</v>
      </c>
      <c r="B25" s="51">
        <v>2.5516000000000001</v>
      </c>
      <c r="C25" s="51">
        <v>0.23369999999999999</v>
      </c>
      <c r="D25" s="51">
        <v>6.6494999999999997</v>
      </c>
      <c r="E25" s="51">
        <v>0.13150000000000001</v>
      </c>
      <c r="F25" s="51">
        <v>12.262</v>
      </c>
      <c r="G25" s="51">
        <v>0.50470000000000004</v>
      </c>
      <c r="H25" s="51"/>
      <c r="I25" s="64" t="s">
        <v>108</v>
      </c>
      <c r="J25" s="62">
        <v>2.5516000000000001</v>
      </c>
      <c r="K25" s="62">
        <v>0.23369999999999999</v>
      </c>
      <c r="L25" s="62">
        <v>1.5204</v>
      </c>
      <c r="M25" s="62">
        <v>0.14369999999999999</v>
      </c>
      <c r="N25">
        <v>6.6494999999999997</v>
      </c>
      <c r="O25">
        <v>0.13150000000000001</v>
      </c>
      <c r="P25">
        <v>2.1865999999999999</v>
      </c>
      <c r="Q25">
        <v>0.17710000000000001</v>
      </c>
      <c r="R25">
        <v>12.262</v>
      </c>
      <c r="S25">
        <v>0.50470000000000004</v>
      </c>
      <c r="T25">
        <v>2.9971000000000001</v>
      </c>
      <c r="U25">
        <v>0.20730000000000001</v>
      </c>
      <c r="W25" s="64"/>
      <c r="X25" s="49">
        <f t="shared" si="1"/>
        <v>1.0312000000000001</v>
      </c>
      <c r="Y25" s="49">
        <f t="shared" si="2"/>
        <v>4.4628999999999994</v>
      </c>
      <c r="Z25" s="49">
        <f t="shared" si="3"/>
        <v>9.2649000000000008</v>
      </c>
      <c r="AA25" s="49"/>
      <c r="AC25" s="64" t="s">
        <v>97</v>
      </c>
      <c r="AD25" s="65">
        <v>297</v>
      </c>
      <c r="AE25" s="65">
        <v>13</v>
      </c>
      <c r="AF25" s="65">
        <f t="shared" si="0"/>
        <v>3861</v>
      </c>
    </row>
    <row r="26" spans="1:32" x14ac:dyDescent="0.25">
      <c r="A26" s="64" t="s">
        <v>109</v>
      </c>
      <c r="B26" s="51">
        <v>0.245</v>
      </c>
      <c r="C26" s="51">
        <v>4.1000000000000002E-2</v>
      </c>
      <c r="D26" s="51">
        <v>0.31130000000000002</v>
      </c>
      <c r="E26" s="51">
        <v>1.54E-2</v>
      </c>
      <c r="F26" s="51">
        <v>0.35039999999999999</v>
      </c>
      <c r="G26" s="51">
        <v>4.3499999999999997E-2</v>
      </c>
      <c r="H26" s="51"/>
      <c r="I26" s="64" t="s">
        <v>109</v>
      </c>
      <c r="J26" s="62">
        <v>0.245</v>
      </c>
      <c r="K26" s="62">
        <v>4.1000000000000002E-2</v>
      </c>
      <c r="L26" s="62">
        <v>0.28210000000000002</v>
      </c>
      <c r="M26" s="62">
        <v>3.7699999999999997E-2</v>
      </c>
      <c r="N26">
        <v>0.31130000000000002</v>
      </c>
      <c r="O26">
        <v>1.54E-2</v>
      </c>
      <c r="P26">
        <v>0.3715</v>
      </c>
      <c r="Q26">
        <v>2.3699999999999999E-2</v>
      </c>
      <c r="R26">
        <v>0.35039999999999999</v>
      </c>
      <c r="S26">
        <v>4.3499999999999997E-2</v>
      </c>
      <c r="T26">
        <v>0.40450000000000003</v>
      </c>
      <c r="U26">
        <v>5.0099999999999999E-2</v>
      </c>
      <c r="W26" s="64"/>
      <c r="X26" s="49">
        <f t="shared" si="1"/>
        <v>0</v>
      </c>
      <c r="Y26" s="49">
        <f t="shared" si="2"/>
        <v>0</v>
      </c>
      <c r="Z26" s="49">
        <f t="shared" si="3"/>
        <v>0</v>
      </c>
      <c r="AA26" s="49"/>
      <c r="AC26" s="64" t="s">
        <v>117</v>
      </c>
      <c r="AD26" s="65">
        <v>462</v>
      </c>
      <c r="AE26" s="65">
        <v>9</v>
      </c>
      <c r="AF26" s="65">
        <f t="shared" si="0"/>
        <v>4158</v>
      </c>
    </row>
    <row r="27" spans="1:32" x14ac:dyDescent="0.25">
      <c r="A27" s="64" t="s">
        <v>110</v>
      </c>
      <c r="B27" s="51">
        <v>1.3535999999999999</v>
      </c>
      <c r="C27" s="51">
        <v>0.05</v>
      </c>
      <c r="D27" s="51">
        <v>2.8902999999999999</v>
      </c>
      <c r="E27" s="51">
        <v>4.41E-2</v>
      </c>
      <c r="F27" s="51">
        <v>5.1037999999999997</v>
      </c>
      <c r="G27" s="51">
        <v>0.1739</v>
      </c>
      <c r="H27" s="51"/>
      <c r="I27" s="64" t="s">
        <v>110</v>
      </c>
      <c r="J27" s="62">
        <v>1.3535999999999999</v>
      </c>
      <c r="K27" s="62">
        <v>0.05</v>
      </c>
      <c r="L27" s="62">
        <v>1.1089</v>
      </c>
      <c r="M27" s="62">
        <v>0.14910000000000001</v>
      </c>
      <c r="N27">
        <v>2.8902999999999999</v>
      </c>
      <c r="O27">
        <v>4.41E-2</v>
      </c>
      <c r="P27">
        <v>1.5589999999999999</v>
      </c>
      <c r="Q27">
        <v>0.1726</v>
      </c>
      <c r="R27">
        <v>5.1037999999999997</v>
      </c>
      <c r="S27">
        <v>0.1739</v>
      </c>
      <c r="T27">
        <v>1.8918999999999999</v>
      </c>
      <c r="U27">
        <v>0.152</v>
      </c>
      <c r="W27" s="64"/>
      <c r="X27" s="49">
        <f t="shared" si="1"/>
        <v>0.24469999999999992</v>
      </c>
      <c r="Y27" s="49">
        <f t="shared" si="2"/>
        <v>1.3312999999999999</v>
      </c>
      <c r="Z27" s="49">
        <f t="shared" si="3"/>
        <v>3.2119</v>
      </c>
      <c r="AA27" s="49"/>
      <c r="AC27" s="64" t="s">
        <v>112</v>
      </c>
      <c r="AD27" s="65">
        <v>961</v>
      </c>
      <c r="AE27" s="65">
        <v>5</v>
      </c>
      <c r="AF27" s="65">
        <f t="shared" si="0"/>
        <v>4805</v>
      </c>
    </row>
    <row r="28" spans="1:32" x14ac:dyDescent="0.25">
      <c r="A28" s="64" t="s">
        <v>111</v>
      </c>
      <c r="B28" s="51">
        <v>0.54120000000000001</v>
      </c>
      <c r="C28" s="51">
        <v>3.39E-2</v>
      </c>
      <c r="D28" s="51">
        <v>0.87009999999999998</v>
      </c>
      <c r="E28" s="51">
        <v>2.1899999999999999E-2</v>
      </c>
      <c r="F28" s="51">
        <v>1.2748999999999999</v>
      </c>
      <c r="G28" s="51">
        <v>3.1600000000000003E-2</v>
      </c>
      <c r="H28" s="51"/>
      <c r="I28" s="64" t="s">
        <v>111</v>
      </c>
      <c r="J28" s="62">
        <v>0.54120000000000001</v>
      </c>
      <c r="K28" s="62">
        <v>3.39E-2</v>
      </c>
      <c r="L28" s="62">
        <v>0.57830000000000004</v>
      </c>
      <c r="M28" s="62">
        <v>3.6299999999999999E-2</v>
      </c>
      <c r="N28">
        <v>0.87009999999999998</v>
      </c>
      <c r="O28">
        <v>2.1899999999999999E-2</v>
      </c>
      <c r="P28">
        <v>0.78049999999999997</v>
      </c>
      <c r="Q28">
        <v>1.89E-2</v>
      </c>
      <c r="R28">
        <v>1.2748999999999999</v>
      </c>
      <c r="S28">
        <v>3.1600000000000003E-2</v>
      </c>
      <c r="T28">
        <v>1.1113999999999999</v>
      </c>
      <c r="U28">
        <v>1.95E-2</v>
      </c>
      <c r="W28" s="64"/>
      <c r="X28" s="49">
        <f t="shared" si="1"/>
        <v>0</v>
      </c>
      <c r="Y28" s="49">
        <f t="shared" si="2"/>
        <v>8.9600000000000013E-2</v>
      </c>
      <c r="Z28" s="49">
        <f t="shared" si="3"/>
        <v>0.16349999999999998</v>
      </c>
      <c r="AA28" s="49"/>
      <c r="AC28" s="64" t="s">
        <v>116</v>
      </c>
      <c r="AD28" s="65">
        <v>768</v>
      </c>
      <c r="AE28" s="65">
        <v>8</v>
      </c>
      <c r="AF28" s="65">
        <f t="shared" si="0"/>
        <v>6144</v>
      </c>
    </row>
    <row r="29" spans="1:32" x14ac:dyDescent="0.25">
      <c r="A29" s="64" t="s">
        <v>112</v>
      </c>
      <c r="B29" s="51">
        <v>3.7942999999999998</v>
      </c>
      <c r="C29" s="51">
        <v>0.14879999999999999</v>
      </c>
      <c r="D29" s="51">
        <v>10.8062</v>
      </c>
      <c r="E29" s="51">
        <v>0.14369999999999999</v>
      </c>
      <c r="F29" s="51">
        <v>21.1968</v>
      </c>
      <c r="G29" s="51">
        <v>0.41349999999999998</v>
      </c>
      <c r="H29" s="51"/>
      <c r="I29" s="64" t="s">
        <v>112</v>
      </c>
      <c r="J29" s="62">
        <v>3.7942999999999998</v>
      </c>
      <c r="K29" s="62">
        <v>0.14879999999999999</v>
      </c>
      <c r="L29" s="62">
        <v>1.9770000000000001</v>
      </c>
      <c r="M29" s="62">
        <v>0.309</v>
      </c>
      <c r="N29">
        <v>10.8062</v>
      </c>
      <c r="O29">
        <v>0.14369999999999999</v>
      </c>
      <c r="P29">
        <v>2.6637</v>
      </c>
      <c r="Q29">
        <v>5.2699999999999997E-2</v>
      </c>
      <c r="R29">
        <v>21.1968</v>
      </c>
      <c r="S29">
        <v>0.41349999999999998</v>
      </c>
      <c r="T29">
        <v>4.3501000000000003</v>
      </c>
      <c r="U29">
        <v>0.31580000000000003</v>
      </c>
      <c r="W29" s="64"/>
      <c r="X29" s="49">
        <f t="shared" si="1"/>
        <v>1.8172999999999997</v>
      </c>
      <c r="Y29" s="49">
        <f t="shared" si="2"/>
        <v>8.1425000000000001</v>
      </c>
      <c r="Z29" s="49">
        <f t="shared" si="3"/>
        <v>16.846699999999998</v>
      </c>
      <c r="AA29" s="49"/>
      <c r="AC29" s="64" t="s">
        <v>125</v>
      </c>
      <c r="AD29" s="65">
        <v>683</v>
      </c>
      <c r="AE29" s="65">
        <v>9</v>
      </c>
      <c r="AF29" s="65">
        <f t="shared" si="0"/>
        <v>6147</v>
      </c>
    </row>
    <row r="30" spans="1:32" x14ac:dyDescent="0.25">
      <c r="A30" s="64" t="s">
        <v>113</v>
      </c>
      <c r="B30" s="51">
        <v>0.85799999999999998</v>
      </c>
      <c r="C30" s="51">
        <v>3.2399999999999998E-2</v>
      </c>
      <c r="D30" s="51">
        <v>1.8183</v>
      </c>
      <c r="E30" s="51">
        <v>4.3700000000000003E-2</v>
      </c>
      <c r="F30" s="51">
        <v>3.0407999999999999</v>
      </c>
      <c r="G30" s="51">
        <v>0.1019</v>
      </c>
      <c r="H30" s="51"/>
      <c r="I30" s="64" t="s">
        <v>113</v>
      </c>
      <c r="J30" s="62">
        <v>0.85799999999999998</v>
      </c>
      <c r="K30" s="62">
        <v>3.2399999999999998E-2</v>
      </c>
      <c r="L30" s="62">
        <v>0.82620000000000005</v>
      </c>
      <c r="M30" s="62">
        <v>0.1188</v>
      </c>
      <c r="N30">
        <v>1.8183</v>
      </c>
      <c r="O30">
        <v>4.3700000000000003E-2</v>
      </c>
      <c r="P30">
        <v>1.0184</v>
      </c>
      <c r="Q30">
        <v>3.5999999999999997E-2</v>
      </c>
      <c r="R30">
        <v>3.0407999999999999</v>
      </c>
      <c r="S30">
        <v>0.1019</v>
      </c>
      <c r="T30">
        <v>1.4557</v>
      </c>
      <c r="U30">
        <v>8.6900000000000005E-2</v>
      </c>
      <c r="W30" s="64"/>
      <c r="X30" s="49">
        <f t="shared" si="1"/>
        <v>3.1799999999999939E-2</v>
      </c>
      <c r="Y30" s="49">
        <f t="shared" si="2"/>
        <v>0.79990000000000006</v>
      </c>
      <c r="Z30" s="49">
        <f t="shared" si="3"/>
        <v>1.5851</v>
      </c>
      <c r="AA30" s="49"/>
      <c r="AC30" s="64" t="s">
        <v>54</v>
      </c>
      <c r="AD30" s="65">
        <v>2201</v>
      </c>
      <c r="AE30" s="65">
        <v>3</v>
      </c>
      <c r="AF30" s="65">
        <f t="shared" si="0"/>
        <v>6603</v>
      </c>
    </row>
    <row r="31" spans="1:32" x14ac:dyDescent="0.25">
      <c r="A31" s="64" t="s">
        <v>114</v>
      </c>
      <c r="B31" s="51">
        <v>41.896599999999999</v>
      </c>
      <c r="C31" s="51">
        <v>0.29039999999999999</v>
      </c>
      <c r="D31" s="51">
        <v>110.2972</v>
      </c>
      <c r="E31" s="51">
        <v>0.71989999999999998</v>
      </c>
      <c r="F31" s="51">
        <v>218.6069</v>
      </c>
      <c r="G31" s="51">
        <v>1.2255</v>
      </c>
      <c r="H31" s="51"/>
      <c r="I31" s="64" t="s">
        <v>114</v>
      </c>
      <c r="J31" s="62">
        <v>41.896599999999999</v>
      </c>
      <c r="K31" s="62">
        <v>0.29039999999999999</v>
      </c>
      <c r="L31" s="62">
        <v>10.619</v>
      </c>
      <c r="M31" s="62">
        <v>0.32390000000000002</v>
      </c>
      <c r="N31">
        <v>110.2972</v>
      </c>
      <c r="O31">
        <v>0.71989999999999998</v>
      </c>
      <c r="P31">
        <v>15.209199999999999</v>
      </c>
      <c r="Q31">
        <v>0.221</v>
      </c>
      <c r="R31">
        <v>218.6069</v>
      </c>
      <c r="S31">
        <v>1.2255</v>
      </c>
      <c r="T31">
        <v>29.622699999999998</v>
      </c>
      <c r="U31">
        <v>0.42109999999999997</v>
      </c>
      <c r="W31" s="64"/>
      <c r="X31" s="49">
        <f t="shared" si="1"/>
        <v>31.2776</v>
      </c>
      <c r="Y31" s="49">
        <f t="shared" si="2"/>
        <v>95.088000000000008</v>
      </c>
      <c r="Z31" s="49">
        <f t="shared" si="3"/>
        <v>188.98419999999999</v>
      </c>
      <c r="AA31" s="49"/>
      <c r="AC31" s="64" t="s">
        <v>108</v>
      </c>
      <c r="AD31" s="65">
        <v>435</v>
      </c>
      <c r="AE31" s="65">
        <v>16</v>
      </c>
      <c r="AF31" s="65">
        <f t="shared" si="0"/>
        <v>6960</v>
      </c>
    </row>
    <row r="32" spans="1:32" x14ac:dyDescent="0.25">
      <c r="A32" s="64" t="s">
        <v>115</v>
      </c>
      <c r="B32" s="51">
        <v>0.29880000000000001</v>
      </c>
      <c r="C32" s="51">
        <v>1.55E-2</v>
      </c>
      <c r="D32" s="51">
        <v>0.46250000000000002</v>
      </c>
      <c r="E32" s="51">
        <v>5.1799999999999999E-2</v>
      </c>
      <c r="F32" s="51">
        <v>0.53900000000000003</v>
      </c>
      <c r="G32" s="51">
        <v>9.5899999999999999E-2</v>
      </c>
      <c r="H32" s="51"/>
      <c r="I32" s="64" t="s">
        <v>115</v>
      </c>
      <c r="J32" s="62">
        <v>0.29880000000000001</v>
      </c>
      <c r="K32" s="62">
        <v>1.55E-2</v>
      </c>
      <c r="L32" s="62">
        <v>0.37219999999999998</v>
      </c>
      <c r="M32" s="62">
        <v>1.41E-2</v>
      </c>
      <c r="N32">
        <v>0.46250000000000002</v>
      </c>
      <c r="O32">
        <v>5.1799999999999999E-2</v>
      </c>
      <c r="P32">
        <v>0.51239999999999997</v>
      </c>
      <c r="Q32">
        <v>3.5299999999999998E-2</v>
      </c>
      <c r="R32">
        <v>0.53900000000000003</v>
      </c>
      <c r="S32">
        <v>9.5899999999999999E-2</v>
      </c>
      <c r="T32">
        <v>0.59430000000000005</v>
      </c>
      <c r="U32">
        <v>0.12570000000000001</v>
      </c>
      <c r="W32" s="64"/>
      <c r="X32" s="49">
        <f t="shared" si="1"/>
        <v>0</v>
      </c>
      <c r="Y32" s="49">
        <f t="shared" si="2"/>
        <v>0</v>
      </c>
      <c r="Z32" s="49">
        <f t="shared" si="3"/>
        <v>0</v>
      </c>
      <c r="AA32" s="49"/>
      <c r="AC32" s="64" t="s">
        <v>121</v>
      </c>
      <c r="AD32" s="65">
        <v>958</v>
      </c>
      <c r="AE32" s="65">
        <v>9</v>
      </c>
      <c r="AF32" s="65">
        <f t="shared" si="0"/>
        <v>8622</v>
      </c>
    </row>
    <row r="33" spans="1:32" x14ac:dyDescent="0.25">
      <c r="A33" s="64" t="s">
        <v>116</v>
      </c>
      <c r="B33" s="51">
        <v>3.9731000000000001</v>
      </c>
      <c r="C33" s="51">
        <v>0.15049999999999999</v>
      </c>
      <c r="D33" s="51">
        <v>11.7743</v>
      </c>
      <c r="E33" s="51">
        <v>0.41760000000000003</v>
      </c>
      <c r="F33" s="51">
        <v>22.713999999999999</v>
      </c>
      <c r="G33" s="51">
        <v>0.99870000000000003</v>
      </c>
      <c r="H33" s="51"/>
      <c r="I33" s="64" t="s">
        <v>116</v>
      </c>
      <c r="J33" s="62">
        <v>3.9731000000000001</v>
      </c>
      <c r="K33" s="62">
        <v>0.15049999999999999</v>
      </c>
      <c r="L33" s="62">
        <v>1.8811</v>
      </c>
      <c r="M33" s="62">
        <v>0.22839999999999999</v>
      </c>
      <c r="N33">
        <v>11.7743</v>
      </c>
      <c r="O33">
        <v>0.41760000000000003</v>
      </c>
      <c r="P33">
        <v>2.6088</v>
      </c>
      <c r="Q33">
        <v>0.1537</v>
      </c>
      <c r="R33">
        <v>22.713999999999999</v>
      </c>
      <c r="S33">
        <v>0.99870000000000003</v>
      </c>
      <c r="T33">
        <v>4.1647999999999996</v>
      </c>
      <c r="U33">
        <v>0.495</v>
      </c>
      <c r="W33" s="64"/>
      <c r="X33" s="49">
        <f t="shared" si="1"/>
        <v>2.0920000000000001</v>
      </c>
      <c r="Y33" s="49">
        <f t="shared" si="2"/>
        <v>9.1654999999999998</v>
      </c>
      <c r="Z33" s="49">
        <f t="shared" si="3"/>
        <v>18.549199999999999</v>
      </c>
      <c r="AA33" s="49"/>
      <c r="AC33" s="64" t="s">
        <v>101</v>
      </c>
      <c r="AD33" s="65">
        <v>1066</v>
      </c>
      <c r="AE33" s="65">
        <v>9</v>
      </c>
      <c r="AF33" s="65">
        <f t="shared" si="0"/>
        <v>9594</v>
      </c>
    </row>
    <row r="34" spans="1:32" x14ac:dyDescent="0.25">
      <c r="A34" s="64" t="s">
        <v>117</v>
      </c>
      <c r="B34" s="51">
        <v>1.4549000000000001</v>
      </c>
      <c r="C34" s="51">
        <v>0.1444</v>
      </c>
      <c r="D34" s="51">
        <v>3.6</v>
      </c>
      <c r="E34" s="51">
        <v>0.14149999999999999</v>
      </c>
      <c r="F34" s="51">
        <v>6.5724999999999998</v>
      </c>
      <c r="G34" s="51">
        <v>0.27060000000000001</v>
      </c>
      <c r="H34" s="51"/>
      <c r="I34" s="64" t="s">
        <v>117</v>
      </c>
      <c r="J34" s="62">
        <v>1.4549000000000001</v>
      </c>
      <c r="K34" s="62">
        <v>0.1444</v>
      </c>
      <c r="L34" s="62">
        <v>0.95150000000000001</v>
      </c>
      <c r="M34" s="62">
        <v>0.1227</v>
      </c>
      <c r="N34">
        <v>3.6</v>
      </c>
      <c r="O34">
        <v>0.14149999999999999</v>
      </c>
      <c r="P34">
        <v>1.5810999999999999</v>
      </c>
      <c r="Q34">
        <v>0.19139999999999999</v>
      </c>
      <c r="R34">
        <v>6.5724999999999998</v>
      </c>
      <c r="S34">
        <v>0.27060000000000001</v>
      </c>
      <c r="T34">
        <v>2.3180000000000001</v>
      </c>
      <c r="U34">
        <v>0.21</v>
      </c>
      <c r="W34" s="68"/>
      <c r="X34" s="49">
        <f t="shared" si="1"/>
        <v>0.50340000000000007</v>
      </c>
      <c r="Y34" s="49">
        <f t="shared" si="2"/>
        <v>2.0189000000000004</v>
      </c>
      <c r="Z34" s="49">
        <f t="shared" si="3"/>
        <v>4.2545000000000002</v>
      </c>
      <c r="AA34" s="49"/>
      <c r="AC34" s="68" t="s">
        <v>93</v>
      </c>
      <c r="AD34" s="69">
        <v>539</v>
      </c>
      <c r="AE34" s="65">
        <v>19</v>
      </c>
      <c r="AF34" s="65">
        <f t="shared" si="0"/>
        <v>10241</v>
      </c>
    </row>
    <row r="35" spans="1:32" x14ac:dyDescent="0.25">
      <c r="A35" s="64" t="s">
        <v>118</v>
      </c>
      <c r="B35" s="51">
        <v>3.5102000000000002</v>
      </c>
      <c r="C35" s="51">
        <v>0.18579999999999999</v>
      </c>
      <c r="D35" s="51">
        <v>9.2260000000000009</v>
      </c>
      <c r="E35" s="51">
        <v>1.2031000000000001</v>
      </c>
      <c r="F35" s="51">
        <v>14.979100000000001</v>
      </c>
      <c r="G35" s="51">
        <v>5.8757999999999999</v>
      </c>
      <c r="H35" s="51"/>
      <c r="I35" s="64" t="s">
        <v>118</v>
      </c>
      <c r="J35" s="62">
        <v>3.5102000000000002</v>
      </c>
      <c r="K35" s="62">
        <v>0.18579999999999999</v>
      </c>
      <c r="L35" s="62">
        <v>2.4060000000000001</v>
      </c>
      <c r="M35" s="62">
        <v>0.21229999999999999</v>
      </c>
      <c r="N35">
        <v>9.2260000000000009</v>
      </c>
      <c r="O35">
        <v>1.2031000000000001</v>
      </c>
      <c r="P35">
        <v>3.4723000000000002</v>
      </c>
      <c r="Q35">
        <v>0.33910000000000001</v>
      </c>
      <c r="R35">
        <v>14.979100000000001</v>
      </c>
      <c r="S35">
        <v>5.8757999999999999</v>
      </c>
      <c r="T35">
        <v>4.6818</v>
      </c>
      <c r="U35">
        <v>0.98219999999999996</v>
      </c>
      <c r="W35" s="64"/>
      <c r="X35" s="49">
        <f t="shared" si="1"/>
        <v>1.1042000000000001</v>
      </c>
      <c r="Y35" s="49">
        <f t="shared" si="2"/>
        <v>5.7537000000000003</v>
      </c>
      <c r="Z35" s="49">
        <f t="shared" si="3"/>
        <v>10.2973</v>
      </c>
      <c r="AA35" s="49"/>
      <c r="AC35" s="64" t="s">
        <v>96</v>
      </c>
      <c r="AD35" s="65">
        <v>1728</v>
      </c>
      <c r="AE35" s="69">
        <v>6</v>
      </c>
      <c r="AF35" s="65">
        <f t="shared" si="0"/>
        <v>10368</v>
      </c>
    </row>
    <row r="36" spans="1:32" x14ac:dyDescent="0.25">
      <c r="A36" s="64" t="s">
        <v>119</v>
      </c>
      <c r="B36" s="51">
        <v>4.5888999999999998</v>
      </c>
      <c r="C36" s="51">
        <v>0.10639999999999999</v>
      </c>
      <c r="D36" s="51">
        <v>11.7257</v>
      </c>
      <c r="E36" s="51">
        <v>0.25950000000000001</v>
      </c>
      <c r="F36" s="51">
        <v>19.767199999999999</v>
      </c>
      <c r="G36" s="51">
        <v>1.4758</v>
      </c>
      <c r="H36" s="51"/>
      <c r="I36" s="64" t="s">
        <v>119</v>
      </c>
      <c r="J36" s="62">
        <v>4.5888999999999998</v>
      </c>
      <c r="K36" s="62">
        <v>0.10639999999999999</v>
      </c>
      <c r="L36" s="62">
        <v>2.2993999999999999</v>
      </c>
      <c r="M36" s="62">
        <v>0.245</v>
      </c>
      <c r="N36">
        <v>11.7257</v>
      </c>
      <c r="O36">
        <v>0.25950000000000001</v>
      </c>
      <c r="P36">
        <v>3.4613</v>
      </c>
      <c r="Q36">
        <v>0.214</v>
      </c>
      <c r="R36">
        <v>19.767199999999999</v>
      </c>
      <c r="S36">
        <v>1.4758</v>
      </c>
      <c r="T36">
        <v>5.0631000000000004</v>
      </c>
      <c r="U36">
        <v>0.32319999999999999</v>
      </c>
      <c r="W36" s="64"/>
      <c r="X36" s="49">
        <f t="shared" si="1"/>
        <v>2.2894999999999999</v>
      </c>
      <c r="Y36" s="49">
        <f t="shared" si="2"/>
        <v>8.2644000000000002</v>
      </c>
      <c r="Z36" s="49">
        <f t="shared" si="3"/>
        <v>14.704099999999999</v>
      </c>
      <c r="AA36" s="49"/>
      <c r="AC36" s="64" t="s">
        <v>60</v>
      </c>
      <c r="AD36" s="65">
        <v>5300</v>
      </c>
      <c r="AE36" s="69">
        <v>2</v>
      </c>
      <c r="AF36" s="65">
        <f t="shared" si="0"/>
        <v>10600</v>
      </c>
    </row>
    <row r="37" spans="1:32" x14ac:dyDescent="0.25">
      <c r="A37" s="64" t="s">
        <v>120</v>
      </c>
      <c r="B37" s="51">
        <v>0.22109999999999999</v>
      </c>
      <c r="C37" s="51">
        <v>2.4400000000000002E-2</v>
      </c>
      <c r="D37" s="51">
        <v>0.35980000000000001</v>
      </c>
      <c r="E37" s="51">
        <v>9.7000000000000003E-3</v>
      </c>
      <c r="F37" s="51">
        <v>0.45960000000000001</v>
      </c>
      <c r="G37" s="51">
        <v>1.0500000000000001E-2</v>
      </c>
      <c r="H37" s="51"/>
      <c r="I37" s="64" t="s">
        <v>120</v>
      </c>
      <c r="J37" s="62">
        <v>0.22109999999999999</v>
      </c>
      <c r="K37" s="62">
        <v>2.4400000000000002E-2</v>
      </c>
      <c r="L37" s="62">
        <v>0.26279999999999998</v>
      </c>
      <c r="M37" s="62">
        <v>1.3599999999999999E-2</v>
      </c>
      <c r="N37">
        <v>0.35980000000000001</v>
      </c>
      <c r="O37">
        <v>9.7000000000000003E-3</v>
      </c>
      <c r="P37">
        <v>0.3755</v>
      </c>
      <c r="Q37">
        <v>8.0000000000000002E-3</v>
      </c>
      <c r="R37">
        <v>0.45960000000000001</v>
      </c>
      <c r="S37">
        <v>1.0500000000000001E-2</v>
      </c>
      <c r="T37">
        <v>0.4914</v>
      </c>
      <c r="U37">
        <v>9.5999999999999992E-3</v>
      </c>
      <c r="W37" s="64"/>
      <c r="X37" s="49">
        <f t="shared" si="1"/>
        <v>0</v>
      </c>
      <c r="Y37" s="49">
        <f t="shared" si="2"/>
        <v>0</v>
      </c>
      <c r="Z37" s="49">
        <f t="shared" si="3"/>
        <v>0</v>
      </c>
      <c r="AA37" s="49"/>
      <c r="AC37" s="64" t="s">
        <v>119</v>
      </c>
      <c r="AD37" s="65">
        <v>267</v>
      </c>
      <c r="AE37" s="65">
        <v>44</v>
      </c>
      <c r="AF37" s="65">
        <f t="shared" ref="AF37:AF61" si="4">AD37*AE37</f>
        <v>11748</v>
      </c>
    </row>
    <row r="38" spans="1:32" x14ac:dyDescent="0.25">
      <c r="A38" s="64" t="s">
        <v>121</v>
      </c>
      <c r="B38" s="51">
        <v>9.7163000000000004</v>
      </c>
      <c r="C38" s="51">
        <v>0.17580000000000001</v>
      </c>
      <c r="D38" s="51">
        <v>27.226600000000001</v>
      </c>
      <c r="E38" s="51">
        <v>0.2495</v>
      </c>
      <c r="F38" s="51">
        <v>54.279600000000002</v>
      </c>
      <c r="G38" s="51">
        <v>0.59970000000000001</v>
      </c>
      <c r="H38" s="51"/>
      <c r="I38" s="64" t="s">
        <v>121</v>
      </c>
      <c r="J38" s="62">
        <v>9.7163000000000004</v>
      </c>
      <c r="K38" s="62">
        <v>0.17580000000000001</v>
      </c>
      <c r="L38" s="62">
        <v>3.2625999999999999</v>
      </c>
      <c r="M38" s="62">
        <v>0.30819999999999997</v>
      </c>
      <c r="N38">
        <v>27.226600000000001</v>
      </c>
      <c r="O38">
        <v>0.2495</v>
      </c>
      <c r="P38">
        <v>5.2454999999999998</v>
      </c>
      <c r="Q38">
        <v>0.43070000000000003</v>
      </c>
      <c r="R38">
        <v>54.279600000000002</v>
      </c>
      <c r="S38">
        <v>0.59970000000000001</v>
      </c>
      <c r="T38">
        <v>8.5409000000000006</v>
      </c>
      <c r="U38">
        <v>0.19539999999999999</v>
      </c>
      <c r="W38" s="64"/>
      <c r="X38" s="49">
        <f t="shared" si="1"/>
        <v>6.4537000000000004</v>
      </c>
      <c r="Y38" s="49">
        <f t="shared" si="2"/>
        <v>21.981100000000001</v>
      </c>
      <c r="Z38" s="49">
        <f t="shared" si="3"/>
        <v>45.738700000000001</v>
      </c>
      <c r="AA38" s="49"/>
      <c r="AC38" s="64" t="s">
        <v>126</v>
      </c>
      <c r="AD38" s="65">
        <v>1484</v>
      </c>
      <c r="AE38" s="65">
        <v>8</v>
      </c>
      <c r="AF38" s="65">
        <f t="shared" si="4"/>
        <v>11872</v>
      </c>
    </row>
    <row r="39" spans="1:32" x14ac:dyDescent="0.25">
      <c r="A39" s="64" t="s">
        <v>122</v>
      </c>
      <c r="B39" s="51">
        <v>20.3216</v>
      </c>
      <c r="C39" s="51">
        <v>1.3346</v>
      </c>
      <c r="D39" s="51">
        <v>49.892800000000001</v>
      </c>
      <c r="E39" s="51">
        <v>1.1460999999999999</v>
      </c>
      <c r="F39" s="51">
        <v>99.6922</v>
      </c>
      <c r="G39" s="51">
        <v>2.3142999999999998</v>
      </c>
      <c r="H39" s="51"/>
      <c r="I39" s="64" t="s">
        <v>122</v>
      </c>
      <c r="J39" s="62">
        <v>20.3216</v>
      </c>
      <c r="K39" s="62">
        <v>1.3346</v>
      </c>
      <c r="L39" s="62">
        <v>5.6921999999999997</v>
      </c>
      <c r="M39" s="62">
        <v>0.3498</v>
      </c>
      <c r="N39">
        <v>49.892800000000001</v>
      </c>
      <c r="O39">
        <v>1.1460999999999999</v>
      </c>
      <c r="P39">
        <v>8.1158999999999999</v>
      </c>
      <c r="Q39">
        <v>0.31190000000000001</v>
      </c>
      <c r="R39">
        <v>99.6922</v>
      </c>
      <c r="S39">
        <v>2.3142999999999998</v>
      </c>
      <c r="T39">
        <v>13.152699999999999</v>
      </c>
      <c r="U39">
        <v>0.44990000000000002</v>
      </c>
      <c r="W39" s="64"/>
      <c r="X39" s="49">
        <f t="shared" si="1"/>
        <v>14.6294</v>
      </c>
      <c r="Y39" s="49">
        <f t="shared" si="2"/>
        <v>41.776899999999998</v>
      </c>
      <c r="Z39" s="49">
        <f t="shared" si="3"/>
        <v>86.539500000000004</v>
      </c>
      <c r="AA39" s="49"/>
      <c r="AC39" s="64" t="s">
        <v>99</v>
      </c>
      <c r="AD39" s="65">
        <v>366</v>
      </c>
      <c r="AE39" s="65">
        <v>33</v>
      </c>
      <c r="AF39" s="65">
        <f t="shared" si="4"/>
        <v>12078</v>
      </c>
    </row>
    <row r="40" spans="1:32" x14ac:dyDescent="0.25">
      <c r="A40" s="64" t="s">
        <v>123</v>
      </c>
      <c r="B40" s="51">
        <v>19.0566</v>
      </c>
      <c r="C40" s="51">
        <v>0.30049999999999999</v>
      </c>
      <c r="D40" s="51">
        <v>46.459899999999998</v>
      </c>
      <c r="E40" s="51">
        <v>0.3528</v>
      </c>
      <c r="F40" s="51">
        <v>92.737399999999994</v>
      </c>
      <c r="G40" s="51">
        <v>0.74550000000000005</v>
      </c>
      <c r="H40" s="51"/>
      <c r="I40" s="64" t="s">
        <v>123</v>
      </c>
      <c r="J40" s="62">
        <v>19.0566</v>
      </c>
      <c r="K40" s="62">
        <v>0.30049999999999999</v>
      </c>
      <c r="L40" s="62">
        <v>4.7106000000000003</v>
      </c>
      <c r="M40" s="62">
        <v>0.21840000000000001</v>
      </c>
      <c r="N40">
        <v>46.459899999999998</v>
      </c>
      <c r="O40">
        <v>0.3528</v>
      </c>
      <c r="P40">
        <v>7.1063999999999998</v>
      </c>
      <c r="Q40">
        <v>0.5756</v>
      </c>
      <c r="R40">
        <v>92.737399999999994</v>
      </c>
      <c r="S40">
        <v>0.74550000000000005</v>
      </c>
      <c r="T40">
        <v>11.850899999999999</v>
      </c>
      <c r="U40">
        <v>0.24890000000000001</v>
      </c>
      <c r="W40" s="64"/>
      <c r="X40" s="49">
        <f t="shared" si="1"/>
        <v>14.346</v>
      </c>
      <c r="Y40" s="49">
        <f t="shared" si="2"/>
        <v>39.353499999999997</v>
      </c>
      <c r="Z40" s="49">
        <f t="shared" si="3"/>
        <v>80.886499999999998</v>
      </c>
      <c r="AA40" s="49"/>
      <c r="AC40" s="64" t="s">
        <v>118</v>
      </c>
      <c r="AD40" s="65">
        <v>208</v>
      </c>
      <c r="AE40" s="65">
        <v>60</v>
      </c>
      <c r="AF40" s="65">
        <f t="shared" si="4"/>
        <v>12480</v>
      </c>
    </row>
    <row r="41" spans="1:32" x14ac:dyDescent="0.25">
      <c r="A41" s="64" t="s">
        <v>124</v>
      </c>
      <c r="B41" s="51">
        <v>0.26600000000000001</v>
      </c>
      <c r="C41" s="51">
        <v>4.6100000000000002E-2</v>
      </c>
      <c r="D41" s="51">
        <v>0.33539999999999998</v>
      </c>
      <c r="E41" s="51">
        <v>4.5100000000000001E-2</v>
      </c>
      <c r="F41" s="51">
        <v>0.34899999999999998</v>
      </c>
      <c r="G41" s="51">
        <v>7.5700000000000003E-2</v>
      </c>
      <c r="H41" s="51"/>
      <c r="I41" s="64" t="s">
        <v>124</v>
      </c>
      <c r="J41" s="62">
        <v>0.26600000000000001</v>
      </c>
      <c r="K41" s="62">
        <v>4.6100000000000002E-2</v>
      </c>
      <c r="L41" s="62">
        <v>0.25609999999999999</v>
      </c>
      <c r="M41" s="62">
        <v>4.6300000000000001E-2</v>
      </c>
      <c r="N41">
        <v>0.33539999999999998</v>
      </c>
      <c r="O41">
        <v>4.5100000000000001E-2</v>
      </c>
      <c r="P41">
        <v>0.57789999999999997</v>
      </c>
      <c r="Q41">
        <v>0.32479999999999998</v>
      </c>
      <c r="R41">
        <v>0.34899999999999998</v>
      </c>
      <c r="S41">
        <v>7.5700000000000003E-2</v>
      </c>
      <c r="T41">
        <v>0.33910000000000001</v>
      </c>
      <c r="U41">
        <v>6.3500000000000001E-2</v>
      </c>
      <c r="W41" s="64"/>
      <c r="X41" s="49">
        <f t="shared" si="1"/>
        <v>9.9000000000000199E-3</v>
      </c>
      <c r="Y41" s="49">
        <f t="shared" si="2"/>
        <v>0</v>
      </c>
      <c r="Z41" s="49">
        <f t="shared" si="3"/>
        <v>9.8999999999999644E-3</v>
      </c>
      <c r="AA41" s="49"/>
      <c r="AC41" s="64" t="s">
        <v>123</v>
      </c>
      <c r="AD41" s="65">
        <v>990</v>
      </c>
      <c r="AE41" s="65">
        <v>13</v>
      </c>
      <c r="AF41" s="65">
        <f t="shared" si="4"/>
        <v>12870</v>
      </c>
    </row>
    <row r="42" spans="1:32" x14ac:dyDescent="0.25">
      <c r="A42" s="64" t="s">
        <v>125</v>
      </c>
      <c r="B42" s="51">
        <v>3.8714</v>
      </c>
      <c r="C42" s="51">
        <v>0.21079999999999999</v>
      </c>
      <c r="D42" s="51">
        <v>9.9009999999999998</v>
      </c>
      <c r="E42" s="51">
        <v>1.5998000000000001</v>
      </c>
      <c r="F42" s="51">
        <v>17.0474</v>
      </c>
      <c r="G42" s="51">
        <v>6.1727999999999996</v>
      </c>
      <c r="H42" s="51"/>
      <c r="I42" s="64" t="s">
        <v>125</v>
      </c>
      <c r="J42" s="62">
        <v>3.8714</v>
      </c>
      <c r="K42" s="62">
        <v>0.21079999999999999</v>
      </c>
      <c r="L42" s="62">
        <v>1.9058999999999999</v>
      </c>
      <c r="M42" s="62">
        <v>0.2757</v>
      </c>
      <c r="N42">
        <v>9.9009999999999998</v>
      </c>
      <c r="O42">
        <v>1.5998000000000001</v>
      </c>
      <c r="P42">
        <v>2.6657999999999999</v>
      </c>
      <c r="Q42">
        <v>0.40989999999999999</v>
      </c>
      <c r="R42">
        <v>17.0474</v>
      </c>
      <c r="S42">
        <v>6.1727999999999996</v>
      </c>
      <c r="T42">
        <v>3.4098999999999999</v>
      </c>
      <c r="U42">
        <v>0.83379999999999999</v>
      </c>
      <c r="W42" s="64"/>
      <c r="X42" s="49">
        <f t="shared" si="1"/>
        <v>1.9655</v>
      </c>
      <c r="Y42" s="49">
        <f t="shared" si="2"/>
        <v>7.2351999999999999</v>
      </c>
      <c r="Z42" s="49">
        <f t="shared" si="3"/>
        <v>13.637499999999999</v>
      </c>
      <c r="AA42" s="49"/>
      <c r="AC42" s="64" t="s">
        <v>98</v>
      </c>
      <c r="AD42" s="65">
        <v>1473</v>
      </c>
      <c r="AE42" s="65">
        <v>9</v>
      </c>
      <c r="AF42" s="65">
        <f t="shared" si="4"/>
        <v>13257</v>
      </c>
    </row>
    <row r="43" spans="1:32" x14ac:dyDescent="0.25">
      <c r="A43" s="64" t="s">
        <v>126</v>
      </c>
      <c r="B43" s="51">
        <v>22.268699999999999</v>
      </c>
      <c r="C43" s="51">
        <v>1.2965</v>
      </c>
      <c r="D43" s="51">
        <v>73.052099999999996</v>
      </c>
      <c r="E43" s="51">
        <v>5.0644999999999998</v>
      </c>
      <c r="F43" s="51">
        <v>143.91929999999999</v>
      </c>
      <c r="G43" s="51">
        <v>13.342000000000001</v>
      </c>
      <c r="H43" s="51"/>
      <c r="I43" s="64" t="s">
        <v>126</v>
      </c>
      <c r="J43" s="62">
        <v>22.268699999999999</v>
      </c>
      <c r="K43" s="62">
        <v>1.2965</v>
      </c>
      <c r="L43" s="62">
        <v>7.0442999999999998</v>
      </c>
      <c r="M43" s="62">
        <v>0.19980000000000001</v>
      </c>
      <c r="N43">
        <v>73.052099999999996</v>
      </c>
      <c r="O43">
        <v>5.0644999999999998</v>
      </c>
      <c r="P43">
        <v>11.256600000000001</v>
      </c>
      <c r="Q43">
        <v>0.68320000000000003</v>
      </c>
      <c r="R43">
        <v>143.91929999999999</v>
      </c>
      <c r="S43">
        <v>13.342000000000001</v>
      </c>
      <c r="T43">
        <v>20.0124</v>
      </c>
      <c r="U43">
        <v>0.60050000000000003</v>
      </c>
      <c r="W43" s="64"/>
      <c r="X43" s="49">
        <f t="shared" si="1"/>
        <v>15.224399999999999</v>
      </c>
      <c r="Y43" s="49">
        <f t="shared" si="2"/>
        <v>61.795499999999997</v>
      </c>
      <c r="Z43" s="49">
        <f t="shared" si="3"/>
        <v>123.90689999999999</v>
      </c>
      <c r="AA43" s="49"/>
      <c r="AC43" s="64" t="s">
        <v>122</v>
      </c>
      <c r="AD43" s="65">
        <v>846</v>
      </c>
      <c r="AE43" s="65">
        <v>18</v>
      </c>
      <c r="AF43" s="65">
        <f t="shared" si="4"/>
        <v>15228</v>
      </c>
    </row>
    <row r="44" spans="1:32" x14ac:dyDescent="0.25">
      <c r="A44" s="64" t="s">
        <v>127</v>
      </c>
      <c r="B44" s="51">
        <v>0.31259999999999999</v>
      </c>
      <c r="C44" s="51">
        <v>3.4099999999999998E-2</v>
      </c>
      <c r="D44" s="51">
        <v>0.54549999999999998</v>
      </c>
      <c r="E44" s="51">
        <v>9.7100000000000006E-2</v>
      </c>
      <c r="F44" s="51">
        <v>0.7339</v>
      </c>
      <c r="G44" s="51">
        <v>0.22450000000000001</v>
      </c>
      <c r="H44" s="51"/>
      <c r="I44" s="64" t="s">
        <v>127</v>
      </c>
      <c r="J44" s="62">
        <v>0.31259999999999999</v>
      </c>
      <c r="K44" s="62">
        <v>3.4099999999999998E-2</v>
      </c>
      <c r="L44" s="62">
        <v>0.36870000000000003</v>
      </c>
      <c r="M44" s="62">
        <v>5.0700000000000002E-2</v>
      </c>
      <c r="N44" s="33">
        <v>0.54549999999999998</v>
      </c>
      <c r="O44" s="33">
        <v>9.7100000000000006E-2</v>
      </c>
      <c r="P44" s="33">
        <v>0.50680000000000003</v>
      </c>
      <c r="Q44" s="33">
        <v>5.3100000000000001E-2</v>
      </c>
      <c r="R44">
        <v>0.7339</v>
      </c>
      <c r="S44">
        <v>0.22450000000000001</v>
      </c>
      <c r="T44">
        <v>0.65100000000000002</v>
      </c>
      <c r="U44">
        <v>0.16200000000000001</v>
      </c>
      <c r="X44" s="49">
        <f t="shared" si="1"/>
        <v>0</v>
      </c>
      <c r="Y44" s="49">
        <f t="shared" si="2"/>
        <v>3.8699999999999957E-2</v>
      </c>
      <c r="Z44" s="49">
        <f t="shared" si="3"/>
        <v>8.2899999999999974E-2</v>
      </c>
      <c r="AA44" s="49"/>
      <c r="AC44" s="68" t="s">
        <v>90</v>
      </c>
      <c r="AD44" s="69">
        <v>690</v>
      </c>
      <c r="AE44" s="65">
        <v>25</v>
      </c>
      <c r="AF44" s="65">
        <f t="shared" si="4"/>
        <v>17250</v>
      </c>
    </row>
    <row r="45" spans="1:32" x14ac:dyDescent="0.25">
      <c r="A45" s="50"/>
      <c r="B45" s="51"/>
      <c r="C45" s="51"/>
      <c r="D45" s="51"/>
      <c r="E45" s="51"/>
      <c r="F45" s="51"/>
      <c r="G45" s="51"/>
      <c r="H45" s="51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AC45" s="64" t="s">
        <v>102</v>
      </c>
      <c r="AD45" s="65">
        <v>1000</v>
      </c>
      <c r="AE45" s="65">
        <v>20</v>
      </c>
      <c r="AF45" s="65">
        <f t="shared" si="4"/>
        <v>20000</v>
      </c>
    </row>
    <row r="46" spans="1:32" x14ac:dyDescent="0.25">
      <c r="A46" s="52" t="s">
        <v>0</v>
      </c>
      <c r="B46" s="51">
        <f t="shared" ref="B46:G46" si="5">SUM(B5:B44)/COUNT(B5:B44)</f>
        <v>6.9769649999999999</v>
      </c>
      <c r="C46" s="51">
        <f t="shared" si="5"/>
        <v>0.2560675</v>
      </c>
      <c r="D46" s="51">
        <f t="shared" si="5"/>
        <v>19.472737499999994</v>
      </c>
      <c r="E46" s="51">
        <f t="shared" si="5"/>
        <v>0.53675250000000008</v>
      </c>
      <c r="F46" s="51">
        <f t="shared" si="5"/>
        <v>37.68249999999999</v>
      </c>
      <c r="G46" s="51">
        <f t="shared" si="5"/>
        <v>1.4286250000000003</v>
      </c>
      <c r="H46" s="51"/>
      <c r="I46" s="63" t="s">
        <v>0</v>
      </c>
      <c r="J46" s="62">
        <f t="shared" ref="J46:U46" si="6">SUM(J5:J44)/COUNT(J5:J44)</f>
        <v>6.9769649999999999</v>
      </c>
      <c r="K46" s="62">
        <f t="shared" si="6"/>
        <v>0.2560675</v>
      </c>
      <c r="L46" s="62">
        <f t="shared" si="6"/>
        <v>2.3548325000000001</v>
      </c>
      <c r="M46" s="62">
        <f t="shared" si="6"/>
        <v>0.18261250000000001</v>
      </c>
      <c r="N46" s="62">
        <f t="shared" si="6"/>
        <v>19.472737499999994</v>
      </c>
      <c r="O46" s="62">
        <f t="shared" si="6"/>
        <v>0.53675250000000008</v>
      </c>
      <c r="P46" s="62">
        <f t="shared" si="6"/>
        <v>3.5496874999999997</v>
      </c>
      <c r="Q46" s="62">
        <f t="shared" si="6"/>
        <v>0.19869500000000001</v>
      </c>
      <c r="R46" s="62">
        <f t="shared" si="6"/>
        <v>37.68249999999999</v>
      </c>
      <c r="S46" s="62">
        <f t="shared" si="6"/>
        <v>1.4286250000000003</v>
      </c>
      <c r="T46" s="62">
        <f t="shared" si="6"/>
        <v>5.9180700000000019</v>
      </c>
      <c r="U46" s="62">
        <f t="shared" si="6"/>
        <v>0.31061000000000005</v>
      </c>
      <c r="V46" s="89"/>
      <c r="AC46" s="83" t="s">
        <v>69</v>
      </c>
      <c r="AD46" s="83">
        <v>5404</v>
      </c>
      <c r="AE46" s="83">
        <v>5</v>
      </c>
      <c r="AF46" s="65">
        <f t="shared" si="4"/>
        <v>27020</v>
      </c>
    </row>
    <row r="47" spans="1:32" x14ac:dyDescent="0.25">
      <c r="A47" s="33"/>
      <c r="B47" s="33"/>
      <c r="C47" s="33"/>
      <c r="D47" s="33"/>
      <c r="E47" s="33"/>
      <c r="F47" s="33"/>
      <c r="G47" s="33"/>
      <c r="H47" s="39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AC47" s="64" t="s">
        <v>114</v>
      </c>
      <c r="AD47" s="65">
        <v>360</v>
      </c>
      <c r="AE47" s="65">
        <v>90</v>
      </c>
      <c r="AF47" s="65">
        <f t="shared" si="4"/>
        <v>32400</v>
      </c>
    </row>
    <row r="48" spans="1:32" x14ac:dyDescent="0.25">
      <c r="A48" s="61"/>
      <c r="B48" s="61" t="s">
        <v>84</v>
      </c>
      <c r="C48" s="61"/>
      <c r="D48" s="61" t="s">
        <v>84</v>
      </c>
      <c r="E48" s="61"/>
      <c r="F48" s="61" t="s">
        <v>84</v>
      </c>
      <c r="G48" s="61"/>
      <c r="H48" s="39"/>
      <c r="I48" s="33"/>
      <c r="J48" s="61" t="s">
        <v>84</v>
      </c>
      <c r="K48" s="61"/>
      <c r="L48" s="61" t="s">
        <v>85</v>
      </c>
      <c r="M48" s="61"/>
      <c r="N48" s="61" t="s">
        <v>84</v>
      </c>
      <c r="O48" s="61"/>
      <c r="P48" s="61" t="s">
        <v>85</v>
      </c>
      <c r="Q48" s="61"/>
      <c r="R48" s="61" t="s">
        <v>84</v>
      </c>
      <c r="S48" s="61"/>
      <c r="T48" s="61" t="s">
        <v>85</v>
      </c>
      <c r="U48" s="61"/>
      <c r="V48" s="88"/>
      <c r="AC48" s="64" t="s">
        <v>58</v>
      </c>
      <c r="AD48" s="65">
        <v>4174</v>
      </c>
      <c r="AE48" s="65">
        <v>8</v>
      </c>
      <c r="AF48" s="65">
        <f t="shared" si="4"/>
        <v>33392</v>
      </c>
    </row>
    <row r="49" spans="1:32" x14ac:dyDescent="0.25">
      <c r="A49" s="61"/>
      <c r="B49" s="61" t="s">
        <v>77</v>
      </c>
      <c r="C49" s="61" t="s">
        <v>41</v>
      </c>
      <c r="D49" s="61" t="s">
        <v>77</v>
      </c>
      <c r="E49" s="61" t="s">
        <v>41</v>
      </c>
      <c r="F49" s="61" t="s">
        <v>77</v>
      </c>
      <c r="G49" s="61" t="s">
        <v>41</v>
      </c>
      <c r="H49" s="39"/>
      <c r="I49" s="33"/>
      <c r="J49" s="61" t="s">
        <v>77</v>
      </c>
      <c r="K49" s="61" t="s">
        <v>41</v>
      </c>
      <c r="L49" s="61" t="s">
        <v>77</v>
      </c>
      <c r="M49" s="61" t="s">
        <v>41</v>
      </c>
      <c r="N49" s="61" t="s">
        <v>77</v>
      </c>
      <c r="O49" s="61" t="s">
        <v>41</v>
      </c>
      <c r="P49" s="61" t="s">
        <v>77</v>
      </c>
      <c r="Q49" s="61" t="s">
        <v>41</v>
      </c>
      <c r="R49" s="61" t="s">
        <v>77</v>
      </c>
      <c r="S49" s="61" t="s">
        <v>41</v>
      </c>
      <c r="T49" s="61" t="s">
        <v>77</v>
      </c>
      <c r="U49" s="61" t="s">
        <v>41</v>
      </c>
      <c r="V49" s="88"/>
      <c r="AC49" s="64" t="s">
        <v>55</v>
      </c>
      <c r="AD49" s="65">
        <v>2310</v>
      </c>
      <c r="AE49" s="65">
        <v>19</v>
      </c>
      <c r="AF49" s="65">
        <f t="shared" si="4"/>
        <v>43890</v>
      </c>
    </row>
    <row r="50" spans="1:32" x14ac:dyDescent="0.25">
      <c r="A50" s="37" t="s">
        <v>58</v>
      </c>
      <c r="B50" s="62">
        <v>368.35230000000001</v>
      </c>
      <c r="C50" s="62">
        <v>19.867699999999999</v>
      </c>
      <c r="D50" s="62">
        <v>700.61300000000006</v>
      </c>
      <c r="E50" s="62">
        <v>41.110300000000002</v>
      </c>
      <c r="F50">
        <v>800.02139999999997</v>
      </c>
      <c r="G50">
        <v>33.741300000000003</v>
      </c>
      <c r="H50" s="39"/>
      <c r="I50" s="37" t="s">
        <v>58</v>
      </c>
      <c r="J50" s="90">
        <v>368.35230000000001</v>
      </c>
      <c r="K50" s="62">
        <v>19.867699999999999</v>
      </c>
      <c r="L50" s="62">
        <v>52.133699999999997</v>
      </c>
      <c r="M50" s="62">
        <v>2.3672</v>
      </c>
      <c r="N50" s="90">
        <v>700.61300000000006</v>
      </c>
      <c r="O50" s="62">
        <v>41.110300000000002</v>
      </c>
      <c r="P50" s="62">
        <v>91.9636</v>
      </c>
      <c r="Q50" s="62">
        <v>4.9543999999999997</v>
      </c>
      <c r="R50" s="91">
        <v>800.02139999999997</v>
      </c>
      <c r="S50">
        <v>33.741300000000003</v>
      </c>
      <c r="T50">
        <v>105.29130000000001</v>
      </c>
      <c r="U50">
        <v>9.3646999999999991</v>
      </c>
      <c r="X50" s="49">
        <f>IF(J50-L50&lt;0,0,J50-L50)</f>
        <v>316.21860000000004</v>
      </c>
      <c r="Y50" s="49">
        <f>IF(N50 -P50 &lt;0,0,N50-P50)</f>
        <v>608.64940000000001</v>
      </c>
      <c r="Z50" s="49">
        <f>IF(R50-T50&lt;0,0,R50-T50)</f>
        <v>694.73009999999999</v>
      </c>
      <c r="AA50" s="49"/>
      <c r="AC50" s="81" t="s">
        <v>61</v>
      </c>
      <c r="AD50" s="65">
        <v>5472</v>
      </c>
      <c r="AE50" s="65">
        <v>10</v>
      </c>
      <c r="AF50" s="65">
        <f t="shared" si="4"/>
        <v>54720</v>
      </c>
    </row>
    <row r="51" spans="1:32" x14ac:dyDescent="0.25">
      <c r="A51" s="37" t="s">
        <v>60</v>
      </c>
      <c r="B51" s="62">
        <v>93.724100000000007</v>
      </c>
      <c r="C51" s="62">
        <v>5.0987</v>
      </c>
      <c r="D51" s="62">
        <v>190.18340000000001</v>
      </c>
      <c r="E51" s="62">
        <v>10.1897</v>
      </c>
      <c r="F51">
        <v>242.71250000000001</v>
      </c>
      <c r="G51">
        <v>15.9359</v>
      </c>
      <c r="H51" s="39"/>
      <c r="I51" s="37" t="s">
        <v>60</v>
      </c>
      <c r="J51" s="90">
        <v>93.724100000000007</v>
      </c>
      <c r="K51" s="62">
        <v>5.0987</v>
      </c>
      <c r="L51" s="62">
        <v>25.018899999999999</v>
      </c>
      <c r="M51" s="62">
        <v>0.69159999999999999</v>
      </c>
      <c r="N51" s="90">
        <v>190.18340000000001</v>
      </c>
      <c r="O51" s="62">
        <v>10.1897</v>
      </c>
      <c r="P51" s="62">
        <v>44.390300000000003</v>
      </c>
      <c r="Q51" s="62">
        <v>2.7181000000000002</v>
      </c>
      <c r="R51" s="91">
        <v>242.71250000000001</v>
      </c>
      <c r="S51">
        <v>15.9359</v>
      </c>
      <c r="T51">
        <v>56.197099999999999</v>
      </c>
      <c r="U51">
        <v>4.6188000000000002</v>
      </c>
      <c r="X51" s="49">
        <f t="shared" ref="X51:X66" si="7">IF(J51-L51&lt;0,0,J51-L51)</f>
        <v>68.705200000000005</v>
      </c>
      <c r="Y51" s="49">
        <f t="shared" ref="Y51:Y66" si="8">IF(N51 -P51 &lt;0,0,N51-P51)</f>
        <v>145.79310000000001</v>
      </c>
      <c r="Z51" s="49">
        <f t="shared" ref="Z51:Z66" si="9">IF(R51-T51&lt;0,0,R51-T51)</f>
        <v>186.5154</v>
      </c>
      <c r="AA51" s="49"/>
      <c r="AC51" s="82" t="s">
        <v>68</v>
      </c>
      <c r="AD51" s="82">
        <v>12960</v>
      </c>
      <c r="AE51" s="82">
        <v>8</v>
      </c>
      <c r="AF51" s="65">
        <f t="shared" si="4"/>
        <v>103680</v>
      </c>
    </row>
    <row r="52" spans="1:32" x14ac:dyDescent="0.25">
      <c r="A52" s="37" t="s">
        <v>57</v>
      </c>
      <c r="B52" s="62">
        <v>2082.5086999999999</v>
      </c>
      <c r="C52" s="62">
        <v>21.1297</v>
      </c>
      <c r="D52" s="62">
        <v>3908.1408999999999</v>
      </c>
      <c r="E52" s="62">
        <v>210.06450000000001</v>
      </c>
      <c r="F52">
        <v>3915.1840999999999</v>
      </c>
      <c r="G52">
        <v>219.81870000000001</v>
      </c>
      <c r="H52" s="39"/>
      <c r="I52" s="37" t="s">
        <v>57</v>
      </c>
      <c r="J52" s="90">
        <v>2082.5086999999999</v>
      </c>
      <c r="K52" s="62">
        <v>21.1297</v>
      </c>
      <c r="L52" s="62">
        <v>159.20830000000001</v>
      </c>
      <c r="M52" s="62">
        <v>9.0760000000000005</v>
      </c>
      <c r="N52" s="90">
        <v>3908.1408999999999</v>
      </c>
      <c r="O52" s="62">
        <v>210.06450000000001</v>
      </c>
      <c r="P52" s="62">
        <v>283.24200000000002</v>
      </c>
      <c r="Q52" s="62">
        <v>21.258800000000001</v>
      </c>
      <c r="R52" s="91">
        <v>3915.1840999999999</v>
      </c>
      <c r="S52">
        <v>219.81870000000001</v>
      </c>
      <c r="T52">
        <v>293.18770000000001</v>
      </c>
      <c r="U52">
        <v>25.497299999999999</v>
      </c>
      <c r="X52" s="49">
        <f t="shared" si="7"/>
        <v>1923.3003999999999</v>
      </c>
      <c r="Y52" s="49">
        <f t="shared" si="8"/>
        <v>3624.8988999999997</v>
      </c>
      <c r="Z52" s="49">
        <f t="shared" si="9"/>
        <v>3621.9964</v>
      </c>
      <c r="AA52" s="49"/>
      <c r="AC52" s="68" t="s">
        <v>57</v>
      </c>
      <c r="AD52" s="69">
        <v>3196</v>
      </c>
      <c r="AE52" s="65">
        <v>36</v>
      </c>
      <c r="AF52" s="65">
        <f t="shared" si="4"/>
        <v>115056</v>
      </c>
    </row>
    <row r="53" spans="1:32" x14ac:dyDescent="0.25">
      <c r="A53" s="37" t="s">
        <v>67</v>
      </c>
      <c r="B53" s="62">
        <v>39061.135799999996</v>
      </c>
      <c r="C53" s="62">
        <v>161.5821</v>
      </c>
      <c r="D53" s="62">
        <v>77726.2788</v>
      </c>
      <c r="E53" s="62">
        <v>248.4152</v>
      </c>
      <c r="F53">
        <v>104109.32980000001</v>
      </c>
      <c r="G53">
        <v>6746.5324000000001</v>
      </c>
      <c r="H53" s="39"/>
      <c r="I53" s="37" t="s">
        <v>67</v>
      </c>
      <c r="J53" s="90">
        <v>39061.135799999996</v>
      </c>
      <c r="K53" s="62">
        <v>161.5821</v>
      </c>
      <c r="L53" s="62">
        <v>4978.3882999999996</v>
      </c>
      <c r="M53" s="62">
        <v>181.4736</v>
      </c>
      <c r="N53" s="90">
        <v>77726.2788</v>
      </c>
      <c r="O53" s="62">
        <v>248.4152</v>
      </c>
      <c r="P53" s="62">
        <v>9460.7261999999992</v>
      </c>
      <c r="Q53" s="62">
        <v>326.40140000000002</v>
      </c>
      <c r="R53" s="91">
        <v>104109.32980000001</v>
      </c>
      <c r="S53">
        <v>6746.5324000000001</v>
      </c>
      <c r="T53">
        <v>13051.7973</v>
      </c>
      <c r="U53">
        <v>749.56669999999997</v>
      </c>
      <c r="X53" s="49">
        <f t="shared" si="7"/>
        <v>34082.747499999998</v>
      </c>
      <c r="Y53" s="49">
        <f t="shared" si="8"/>
        <v>68265.552599999995</v>
      </c>
      <c r="Z53" s="49">
        <f t="shared" si="9"/>
        <v>91057.532500000001</v>
      </c>
      <c r="AA53" s="49"/>
      <c r="AC53" s="64" t="s">
        <v>65</v>
      </c>
      <c r="AD53" s="65">
        <v>7400</v>
      </c>
      <c r="AE53" s="65">
        <v>20</v>
      </c>
      <c r="AF53" s="65">
        <f t="shared" si="4"/>
        <v>148000</v>
      </c>
    </row>
    <row r="54" spans="1:32" x14ac:dyDescent="0.25">
      <c r="A54" s="37" t="s">
        <v>68</v>
      </c>
      <c r="B54" s="62">
        <v>9363.6044000000002</v>
      </c>
      <c r="C54" s="62">
        <v>27.1022</v>
      </c>
      <c r="D54" s="62">
        <v>19029.1165</v>
      </c>
      <c r="E54" s="62">
        <v>87.191400000000002</v>
      </c>
      <c r="F54">
        <v>21123.305</v>
      </c>
      <c r="G54">
        <v>615.55420000000004</v>
      </c>
      <c r="H54" s="39"/>
      <c r="I54" s="37" t="s">
        <v>68</v>
      </c>
      <c r="J54" s="90">
        <v>9363.6044000000002</v>
      </c>
      <c r="K54" s="62">
        <v>27.1022</v>
      </c>
      <c r="L54" s="62">
        <v>1431.2138</v>
      </c>
      <c r="M54" s="62">
        <v>32.953200000000002</v>
      </c>
      <c r="N54" s="90">
        <v>19029.1165</v>
      </c>
      <c r="O54" s="62">
        <v>87.191400000000002</v>
      </c>
      <c r="P54" s="62">
        <v>2855.9000999999998</v>
      </c>
      <c r="Q54" s="62">
        <v>43.411900000000003</v>
      </c>
      <c r="R54" s="91">
        <v>21123.305</v>
      </c>
      <c r="S54">
        <v>615.55420000000004</v>
      </c>
      <c r="T54">
        <v>3187.0367999999999</v>
      </c>
      <c r="U54">
        <v>99.807500000000005</v>
      </c>
      <c r="X54" s="49">
        <f t="shared" si="7"/>
        <v>7932.3906000000006</v>
      </c>
      <c r="Y54" s="49">
        <f t="shared" si="8"/>
        <v>16173.216400000001</v>
      </c>
      <c r="Z54" s="49">
        <f t="shared" si="9"/>
        <v>17936.268199999999</v>
      </c>
      <c r="AA54" s="49"/>
      <c r="AC54" s="64" t="s">
        <v>64</v>
      </c>
      <c r="AD54" s="65">
        <v>7200</v>
      </c>
      <c r="AE54" s="65">
        <v>21</v>
      </c>
      <c r="AF54" s="65">
        <f t="shared" si="4"/>
        <v>151200</v>
      </c>
    </row>
    <row r="55" spans="1:32" x14ac:dyDescent="0.25">
      <c r="A55" s="37" t="s">
        <v>61</v>
      </c>
      <c r="B55" s="62">
        <v>919.82950000000005</v>
      </c>
      <c r="C55" s="62">
        <v>21.654599999999999</v>
      </c>
      <c r="D55" s="62">
        <v>1342.7864</v>
      </c>
      <c r="E55" s="62">
        <v>50.4497</v>
      </c>
      <c r="F55">
        <v>1341.7626</v>
      </c>
      <c r="G55">
        <v>49.5321</v>
      </c>
      <c r="H55" s="39"/>
      <c r="I55" s="37" t="s">
        <v>61</v>
      </c>
      <c r="J55" s="90">
        <v>919.82950000000005</v>
      </c>
      <c r="K55" s="62">
        <v>21.654599999999999</v>
      </c>
      <c r="L55" s="62">
        <v>141.23840000000001</v>
      </c>
      <c r="M55" s="62">
        <v>4.4351000000000003</v>
      </c>
      <c r="N55" s="90">
        <v>1342.7864</v>
      </c>
      <c r="O55" s="62">
        <v>50.4497</v>
      </c>
      <c r="P55" s="62">
        <v>150.61680000000001</v>
      </c>
      <c r="Q55" s="62">
        <v>8.2128999999999994</v>
      </c>
      <c r="R55" s="91">
        <v>1341.7626</v>
      </c>
      <c r="S55">
        <v>49.5321</v>
      </c>
      <c r="T55">
        <v>159.53229999999999</v>
      </c>
      <c r="U55">
        <v>23.553899999999999</v>
      </c>
      <c r="X55" s="49">
        <f t="shared" si="7"/>
        <v>778.5911000000001</v>
      </c>
      <c r="Y55" s="49">
        <f t="shared" si="8"/>
        <v>1192.1695999999999</v>
      </c>
      <c r="Z55" s="49">
        <f t="shared" si="9"/>
        <v>1182.2302999999999</v>
      </c>
      <c r="AA55" s="49"/>
      <c r="AC55" s="64" t="s">
        <v>66</v>
      </c>
      <c r="AD55" s="65">
        <v>10992</v>
      </c>
      <c r="AE55" s="65">
        <v>16</v>
      </c>
      <c r="AF55" s="65">
        <f t="shared" si="4"/>
        <v>175872</v>
      </c>
    </row>
    <row r="56" spans="1:32" x14ac:dyDescent="0.25">
      <c r="A56" s="37" t="s">
        <v>66</v>
      </c>
      <c r="B56" s="62">
        <v>16601.7199</v>
      </c>
      <c r="C56" s="62">
        <v>52.171100000000003</v>
      </c>
      <c r="D56" s="62">
        <v>27417.3</v>
      </c>
      <c r="E56" s="62">
        <v>742.37379999999996</v>
      </c>
      <c r="F56">
        <v>27436.166399999998</v>
      </c>
      <c r="G56">
        <v>750.56240000000003</v>
      </c>
      <c r="H56" s="39"/>
      <c r="I56" s="37" t="s">
        <v>66</v>
      </c>
      <c r="J56" s="90">
        <v>16601.7199</v>
      </c>
      <c r="K56" s="62">
        <v>52.171100000000003</v>
      </c>
      <c r="L56" s="62">
        <v>2021.4668999999999</v>
      </c>
      <c r="M56" s="62">
        <v>24.8796</v>
      </c>
      <c r="N56" s="90">
        <v>27417.3</v>
      </c>
      <c r="O56" s="62">
        <v>742.37379999999996</v>
      </c>
      <c r="P56" s="62">
        <v>3352.7078000000001</v>
      </c>
      <c r="Q56" s="62">
        <v>126.43519999999999</v>
      </c>
      <c r="R56" s="91">
        <v>27436.166399999998</v>
      </c>
      <c r="S56">
        <v>750.56240000000003</v>
      </c>
      <c r="T56">
        <v>3234.0682999999999</v>
      </c>
      <c r="U56">
        <v>139.11330000000001</v>
      </c>
      <c r="X56" s="49">
        <f t="shared" si="7"/>
        <v>14580.253000000001</v>
      </c>
      <c r="Y56" s="49">
        <f t="shared" si="8"/>
        <v>24064.592199999999</v>
      </c>
      <c r="Z56" s="49">
        <f t="shared" si="9"/>
        <v>24202.098099999999</v>
      </c>
      <c r="AA56" s="49"/>
      <c r="AC56" s="64" t="s">
        <v>67</v>
      </c>
      <c r="AD56" s="81">
        <v>19020</v>
      </c>
      <c r="AE56" s="65">
        <v>10</v>
      </c>
      <c r="AF56" s="65">
        <f t="shared" si="4"/>
        <v>190200</v>
      </c>
    </row>
    <row r="57" spans="1:32" x14ac:dyDescent="0.25">
      <c r="A57" s="37" t="s">
        <v>69</v>
      </c>
      <c r="B57" s="62">
        <v>341.84620000000001</v>
      </c>
      <c r="C57" s="62">
        <v>3.9359000000000002</v>
      </c>
      <c r="D57" s="62">
        <v>670.20150000000001</v>
      </c>
      <c r="E57" s="62">
        <v>8.1745000000000001</v>
      </c>
      <c r="F57">
        <v>970.08450000000005</v>
      </c>
      <c r="G57">
        <v>39.902700000000003</v>
      </c>
      <c r="H57" s="39"/>
      <c r="I57" s="37" t="s">
        <v>69</v>
      </c>
      <c r="J57" s="90">
        <v>341.84620000000001</v>
      </c>
      <c r="K57" s="62">
        <v>3.9359000000000002</v>
      </c>
      <c r="L57" s="62">
        <v>62.55</v>
      </c>
      <c r="M57" s="62">
        <v>2.4771999999999998</v>
      </c>
      <c r="N57" s="90">
        <v>670.20150000000001</v>
      </c>
      <c r="O57" s="62">
        <v>8.1745000000000001</v>
      </c>
      <c r="P57" s="62">
        <v>111.3493</v>
      </c>
      <c r="Q57" s="62">
        <v>3.5036999999999998</v>
      </c>
      <c r="R57" s="91">
        <v>970.08450000000005</v>
      </c>
      <c r="S57">
        <v>39.902700000000003</v>
      </c>
      <c r="T57">
        <v>184.09889999999999</v>
      </c>
      <c r="U57">
        <v>10.912599999999999</v>
      </c>
      <c r="X57" s="49">
        <f>IF(J57-L57&lt;0,0,J57-L57)</f>
        <v>279.2962</v>
      </c>
      <c r="Y57" s="49">
        <f t="shared" si="8"/>
        <v>558.85220000000004</v>
      </c>
      <c r="Z57" s="49">
        <f t="shared" si="9"/>
        <v>785.98560000000009</v>
      </c>
      <c r="AA57" s="49"/>
      <c r="AC57" s="64" t="s">
        <v>56</v>
      </c>
      <c r="AD57" s="65">
        <v>3190</v>
      </c>
      <c r="AE57" s="65">
        <v>60</v>
      </c>
      <c r="AF57" s="65">
        <f t="shared" si="4"/>
        <v>191400</v>
      </c>
    </row>
    <row r="58" spans="1:32" x14ac:dyDescent="0.25">
      <c r="A58" s="37" t="s">
        <v>149</v>
      </c>
      <c r="B58" s="62">
        <v>8080.51</v>
      </c>
      <c r="C58" s="107">
        <v>10.5</v>
      </c>
      <c r="D58">
        <v>16077.96</v>
      </c>
      <c r="E58" s="62">
        <v>5.6</v>
      </c>
      <c r="F58">
        <v>17517.5</v>
      </c>
      <c r="G58" s="108">
        <v>35.124499999999998</v>
      </c>
      <c r="H58" s="39"/>
      <c r="I58" s="37" t="s">
        <v>149</v>
      </c>
      <c r="J58" s="62">
        <v>8080.51</v>
      </c>
      <c r="K58" s="107">
        <v>10.5</v>
      </c>
      <c r="L58" s="62">
        <v>859.17</v>
      </c>
      <c r="M58" s="62">
        <v>2.5</v>
      </c>
      <c r="N58">
        <v>16077.96</v>
      </c>
      <c r="O58" s="62">
        <v>5.6</v>
      </c>
      <c r="P58">
        <v>1564.57</v>
      </c>
      <c r="Q58" s="62">
        <v>3.4</v>
      </c>
      <c r="R58">
        <v>17517.5</v>
      </c>
      <c r="S58" s="108">
        <v>35.124499999999998</v>
      </c>
      <c r="T58">
        <v>1752.54</v>
      </c>
      <c r="U58" s="109">
        <v>8.56</v>
      </c>
      <c r="X58" s="49">
        <f>IF(J58-L58&lt;0,0,J58-L58)</f>
        <v>7221.34</v>
      </c>
      <c r="Y58" s="49">
        <f>IF(N58 -P58 &lt;0,0,N58-P58)</f>
        <v>14513.39</v>
      </c>
      <c r="Z58" s="49">
        <f>IF(R58-T58&lt;0,0,R58-T58)</f>
        <v>15764.96</v>
      </c>
      <c r="AA58" s="49"/>
      <c r="AC58" s="64" t="s">
        <v>62</v>
      </c>
      <c r="AD58" s="65">
        <v>5500</v>
      </c>
      <c r="AE58" s="65">
        <v>40</v>
      </c>
      <c r="AF58" s="65">
        <f t="shared" si="4"/>
        <v>220000</v>
      </c>
    </row>
    <row r="59" spans="1:32" x14ac:dyDescent="0.25">
      <c r="A59" s="37" t="s">
        <v>63</v>
      </c>
      <c r="B59" s="62">
        <v>16869.460500000001</v>
      </c>
      <c r="C59" s="62">
        <v>73.621600000000001</v>
      </c>
      <c r="D59" s="62">
        <v>32641.7268</v>
      </c>
      <c r="E59" s="62">
        <v>769.63869999999997</v>
      </c>
      <c r="F59">
        <v>33141.989800000003</v>
      </c>
      <c r="G59">
        <v>1621.8403000000001</v>
      </c>
      <c r="H59" s="39"/>
      <c r="I59" s="37" t="s">
        <v>63</v>
      </c>
      <c r="J59" s="90">
        <v>16869.460500000001</v>
      </c>
      <c r="K59" s="62">
        <v>73.621600000000001</v>
      </c>
      <c r="L59" s="62">
        <v>1210.6124</v>
      </c>
      <c r="M59" s="62">
        <v>71.304400000000001</v>
      </c>
      <c r="N59" s="90">
        <v>32641.7268</v>
      </c>
      <c r="O59" s="62">
        <v>769.63869999999997</v>
      </c>
      <c r="P59" s="62">
        <v>2025.1873000000001</v>
      </c>
      <c r="Q59" s="62">
        <v>55.350999999999999</v>
      </c>
      <c r="R59" s="91">
        <v>33141.989800000003</v>
      </c>
      <c r="S59">
        <v>1621.8403000000001</v>
      </c>
      <c r="T59">
        <v>2358.5576000000001</v>
      </c>
      <c r="U59">
        <v>70.042199999999994</v>
      </c>
      <c r="X59" s="49">
        <f>IF(J59-L59&lt;0,0,J59-L59)</f>
        <v>15658.848100000001</v>
      </c>
      <c r="Y59" s="49">
        <f>IF(N59 -P59 &lt;0,0,N59-P59)</f>
        <v>30616.539499999999</v>
      </c>
      <c r="Z59" s="49">
        <f>IF(R59-T59&lt;0,0,R59-T59)</f>
        <v>30783.432200000003</v>
      </c>
      <c r="AA59" s="49"/>
      <c r="AC59" s="64" t="s">
        <v>63</v>
      </c>
      <c r="AD59" s="65">
        <v>6435</v>
      </c>
      <c r="AE59" s="65">
        <v>36</v>
      </c>
      <c r="AF59" s="65">
        <f t="shared" si="4"/>
        <v>231660</v>
      </c>
    </row>
    <row r="60" spans="1:32" x14ac:dyDescent="0.25">
      <c r="A60" s="37" t="s">
        <v>55</v>
      </c>
      <c r="B60" s="62">
        <v>225.7373</v>
      </c>
      <c r="C60" s="62">
        <v>4.3407999999999998</v>
      </c>
      <c r="D60" s="62">
        <v>380.43490000000003</v>
      </c>
      <c r="E60" s="62">
        <v>15.7767</v>
      </c>
      <c r="F60">
        <v>380.57850000000002</v>
      </c>
      <c r="G60">
        <v>15.848100000000001</v>
      </c>
      <c r="H60" s="39"/>
      <c r="I60" s="37" t="s">
        <v>55</v>
      </c>
      <c r="J60" s="90">
        <v>225.7373</v>
      </c>
      <c r="K60" s="62">
        <v>4.3407999999999998</v>
      </c>
      <c r="L60" s="62">
        <v>25.247900000000001</v>
      </c>
      <c r="M60" s="62">
        <v>0.69</v>
      </c>
      <c r="N60" s="90">
        <v>380.43490000000003</v>
      </c>
      <c r="O60" s="62">
        <v>15.7767</v>
      </c>
      <c r="P60" s="62">
        <v>41.5336</v>
      </c>
      <c r="Q60" s="62">
        <v>2.2614999999999998</v>
      </c>
      <c r="R60" s="91">
        <v>380.57850000000002</v>
      </c>
      <c r="S60">
        <v>15.848100000000001</v>
      </c>
      <c r="T60">
        <v>41.947899999999997</v>
      </c>
      <c r="U60">
        <v>1.9347000000000001</v>
      </c>
      <c r="X60" s="49">
        <f t="shared" si="7"/>
        <v>200.48939999999999</v>
      </c>
      <c r="Y60" s="49">
        <f t="shared" si="8"/>
        <v>338.90130000000005</v>
      </c>
      <c r="Z60" s="49">
        <f t="shared" si="9"/>
        <v>338.63060000000002</v>
      </c>
      <c r="AA60" s="49"/>
      <c r="AC60" s="83" t="s">
        <v>63</v>
      </c>
      <c r="AD60" s="83">
        <v>6435</v>
      </c>
      <c r="AE60" s="83">
        <v>36</v>
      </c>
      <c r="AF60" s="65">
        <f t="shared" si="4"/>
        <v>231660</v>
      </c>
    </row>
    <row r="61" spans="1:32" x14ac:dyDescent="0.25">
      <c r="A61" s="37" t="s">
        <v>59</v>
      </c>
      <c r="B61" s="62">
        <v>17171.582699999999</v>
      </c>
      <c r="C61" s="62">
        <v>53.099299999999999</v>
      </c>
      <c r="D61" s="62">
        <v>29406.476500000001</v>
      </c>
      <c r="E61" s="62">
        <v>1751.1596</v>
      </c>
      <c r="F61">
        <v>29400.094400000002</v>
      </c>
      <c r="G61">
        <v>1756.5009</v>
      </c>
      <c r="H61" s="39"/>
      <c r="I61" s="37" t="s">
        <v>59</v>
      </c>
      <c r="J61" s="90">
        <v>17171.582699999999</v>
      </c>
      <c r="K61" s="62">
        <v>53.099299999999999</v>
      </c>
      <c r="L61" s="62">
        <v>820.22799999999995</v>
      </c>
      <c r="M61" s="62">
        <v>60.250599999999999</v>
      </c>
      <c r="N61" s="90">
        <v>29406.476500000001</v>
      </c>
      <c r="O61" s="62">
        <v>1751.1596</v>
      </c>
      <c r="P61" s="62">
        <v>1217.3588999999999</v>
      </c>
      <c r="Q61" s="62">
        <v>123.0012</v>
      </c>
      <c r="R61" s="91">
        <v>29400.094400000002</v>
      </c>
      <c r="S61">
        <v>1756.5009</v>
      </c>
      <c r="T61">
        <v>1207.4690000000001</v>
      </c>
      <c r="U61">
        <v>143.92869999999999</v>
      </c>
      <c r="X61" s="49">
        <f t="shared" si="7"/>
        <v>16351.3547</v>
      </c>
      <c r="Y61" s="49">
        <f t="shared" si="8"/>
        <v>28189.117600000001</v>
      </c>
      <c r="Z61" s="49">
        <f t="shared" si="9"/>
        <v>28192.625400000001</v>
      </c>
      <c r="AA61" s="49"/>
      <c r="AC61" s="64" t="s">
        <v>59</v>
      </c>
      <c r="AD61" s="65">
        <v>4597</v>
      </c>
      <c r="AE61" s="65">
        <v>57</v>
      </c>
      <c r="AF61" s="65">
        <f t="shared" si="4"/>
        <v>262029</v>
      </c>
    </row>
    <row r="62" spans="1:32" x14ac:dyDescent="0.25">
      <c r="A62" s="37" t="s">
        <v>56</v>
      </c>
      <c r="B62" s="62">
        <v>6569.3653999999997</v>
      </c>
      <c r="C62" s="62">
        <v>26.390999999999998</v>
      </c>
      <c r="D62" s="62">
        <v>13097.281800000001</v>
      </c>
      <c r="E62" s="62">
        <v>43.563200000000002</v>
      </c>
      <c r="F62">
        <v>17943.698700000001</v>
      </c>
      <c r="G62">
        <v>625.81550000000004</v>
      </c>
      <c r="H62" s="39"/>
      <c r="I62" s="37" t="s">
        <v>56</v>
      </c>
      <c r="J62" s="90">
        <v>6569.3653999999997</v>
      </c>
      <c r="K62" s="62">
        <v>26.390999999999998</v>
      </c>
      <c r="L62" s="62">
        <v>394.03140000000002</v>
      </c>
      <c r="M62" s="62">
        <v>18.175799999999999</v>
      </c>
      <c r="N62" s="90">
        <v>13097.281800000001</v>
      </c>
      <c r="O62" s="62">
        <v>43.563200000000002</v>
      </c>
      <c r="P62" s="62">
        <v>752.95140000000004</v>
      </c>
      <c r="Q62" s="62">
        <v>21.179500000000001</v>
      </c>
      <c r="R62" s="91">
        <v>17943.698700000001</v>
      </c>
      <c r="S62">
        <v>625.81550000000004</v>
      </c>
      <c r="T62">
        <v>1115.0932</v>
      </c>
      <c r="U62">
        <v>77.275400000000005</v>
      </c>
      <c r="X62" s="49">
        <f t="shared" si="7"/>
        <v>6175.3339999999998</v>
      </c>
      <c r="Y62" s="49">
        <f t="shared" si="8"/>
        <v>12344.330400000001</v>
      </c>
      <c r="Z62" s="49">
        <f t="shared" si="9"/>
        <v>16828.605500000001</v>
      </c>
      <c r="AA62" s="49"/>
    </row>
    <row r="63" spans="1:32" x14ac:dyDescent="0.25">
      <c r="A63" s="37" t="s">
        <v>62</v>
      </c>
      <c r="B63" s="62">
        <v>13696.575999999999</v>
      </c>
      <c r="C63" s="62">
        <v>37.3902</v>
      </c>
      <c r="D63" s="62">
        <v>24027.7353</v>
      </c>
      <c r="E63" s="62">
        <v>1245.633</v>
      </c>
      <c r="F63">
        <v>24039.102800000001</v>
      </c>
      <c r="G63">
        <v>1253.8706999999999</v>
      </c>
      <c r="H63" s="39"/>
      <c r="I63" s="37" t="s">
        <v>62</v>
      </c>
      <c r="J63" s="90">
        <v>13696.575999999999</v>
      </c>
      <c r="K63" s="62">
        <v>37.3902</v>
      </c>
      <c r="L63" s="62">
        <v>803.41290000000004</v>
      </c>
      <c r="M63" s="62">
        <v>47.910600000000002</v>
      </c>
      <c r="N63" s="90">
        <v>24027.7353</v>
      </c>
      <c r="O63" s="62">
        <v>1245.633</v>
      </c>
      <c r="P63" s="62">
        <v>1217.7733000000001</v>
      </c>
      <c r="Q63" s="62">
        <v>106.1923</v>
      </c>
      <c r="R63" s="91">
        <v>24039.102800000001</v>
      </c>
      <c r="S63">
        <v>1253.8706999999999</v>
      </c>
      <c r="T63">
        <v>1261.7245</v>
      </c>
      <c r="U63">
        <v>190.19720000000001</v>
      </c>
      <c r="X63" s="49">
        <f t="shared" si="7"/>
        <v>12893.1631</v>
      </c>
      <c r="Y63" s="49">
        <f t="shared" si="8"/>
        <v>22809.962</v>
      </c>
      <c r="Z63" s="49">
        <f t="shared" si="9"/>
        <v>22777.3783</v>
      </c>
      <c r="AA63" s="49"/>
    </row>
    <row r="64" spans="1:32" x14ac:dyDescent="0.25">
      <c r="A64" s="37" t="s">
        <v>64</v>
      </c>
      <c r="B64" s="62">
        <v>7977.3393999999998</v>
      </c>
      <c r="C64" s="62">
        <v>65.219499999999996</v>
      </c>
      <c r="D64" s="62">
        <v>10160.8248</v>
      </c>
      <c r="E64" s="62">
        <v>607.22059999999999</v>
      </c>
      <c r="F64">
        <v>10177.329599999999</v>
      </c>
      <c r="G64">
        <v>611.36540000000002</v>
      </c>
      <c r="H64" s="39"/>
      <c r="I64" s="37" t="s">
        <v>64</v>
      </c>
      <c r="J64" s="90">
        <v>7977.3393999999998</v>
      </c>
      <c r="K64" s="62">
        <v>65.219499999999996</v>
      </c>
      <c r="L64" s="62">
        <v>725.61310000000003</v>
      </c>
      <c r="M64" s="62">
        <v>32.165700000000001</v>
      </c>
      <c r="N64" s="90">
        <v>10160.8248</v>
      </c>
      <c r="O64" s="62">
        <v>607.22059999999999</v>
      </c>
      <c r="P64" s="62">
        <v>934.94150000000002</v>
      </c>
      <c r="Q64" s="62">
        <v>159.76939999999999</v>
      </c>
      <c r="R64" s="91">
        <v>10177.329599999999</v>
      </c>
      <c r="S64">
        <v>611.36540000000002</v>
      </c>
      <c r="T64">
        <v>889.04610000000002</v>
      </c>
      <c r="U64">
        <v>111.2595</v>
      </c>
      <c r="X64" s="49">
        <f t="shared" si="7"/>
        <v>7251.7263000000003</v>
      </c>
      <c r="Y64" s="49">
        <f t="shared" si="8"/>
        <v>9225.8832999999995</v>
      </c>
      <c r="Z64" s="49">
        <f t="shared" si="9"/>
        <v>9288.2834999999995</v>
      </c>
      <c r="AA64" s="49"/>
    </row>
    <row r="65" spans="1:27" x14ac:dyDescent="0.25">
      <c r="A65" s="37" t="s">
        <v>54</v>
      </c>
      <c r="B65" s="62">
        <v>10.978400000000001</v>
      </c>
      <c r="C65" s="62">
        <v>0.34320000000000001</v>
      </c>
      <c r="D65" s="62">
        <v>12.6776</v>
      </c>
      <c r="E65" s="62">
        <v>0.37509999999999999</v>
      </c>
      <c r="F65">
        <v>12.558400000000001</v>
      </c>
      <c r="G65">
        <v>0.255</v>
      </c>
      <c r="H65" s="39"/>
      <c r="I65" s="37" t="s">
        <v>54</v>
      </c>
      <c r="J65" s="90">
        <v>10.978400000000001</v>
      </c>
      <c r="K65" s="62">
        <v>0.34320000000000001</v>
      </c>
      <c r="L65" s="62">
        <v>2.6006</v>
      </c>
      <c r="M65" s="62">
        <v>8.9599999999999999E-2</v>
      </c>
      <c r="N65" s="90">
        <v>12.6776</v>
      </c>
      <c r="O65" s="62">
        <v>0.37509999999999999</v>
      </c>
      <c r="P65" s="62">
        <v>2.9805000000000001</v>
      </c>
      <c r="Q65" s="62">
        <v>0.13830000000000001</v>
      </c>
      <c r="R65" s="91">
        <v>12.558400000000001</v>
      </c>
      <c r="S65">
        <v>0.255</v>
      </c>
      <c r="T65">
        <v>3.0920000000000001</v>
      </c>
      <c r="U65">
        <v>0.20069999999999999</v>
      </c>
      <c r="X65" s="49">
        <f t="shared" si="7"/>
        <v>8.3778000000000006</v>
      </c>
      <c r="Y65" s="49">
        <f t="shared" si="8"/>
        <v>9.6970999999999989</v>
      </c>
      <c r="Z65" s="49">
        <f t="shared" si="9"/>
        <v>9.4664000000000001</v>
      </c>
      <c r="AA65" s="49"/>
    </row>
    <row r="66" spans="1:27" x14ac:dyDescent="0.25">
      <c r="A66" s="37" t="s">
        <v>65</v>
      </c>
      <c r="B66" s="62">
        <v>8069.1756999999998</v>
      </c>
      <c r="C66" s="62">
        <v>128.5137</v>
      </c>
      <c r="D66" s="62">
        <v>14495.2778</v>
      </c>
      <c r="E66" s="62">
        <v>555.67290000000003</v>
      </c>
      <c r="F66">
        <v>14493.9485</v>
      </c>
      <c r="G66">
        <v>564.83360000000005</v>
      </c>
      <c r="H66" s="39"/>
      <c r="I66" s="37" t="s">
        <v>65</v>
      </c>
      <c r="J66" s="90">
        <v>8069.1756999999998</v>
      </c>
      <c r="K66" s="62">
        <v>128.5137</v>
      </c>
      <c r="L66" s="62">
        <v>840.69370000000004</v>
      </c>
      <c r="M66" s="62">
        <v>51.42</v>
      </c>
      <c r="N66" s="90">
        <v>14495.2778</v>
      </c>
      <c r="O66" s="62">
        <v>555.67290000000003</v>
      </c>
      <c r="P66" s="62">
        <v>1542.2274</v>
      </c>
      <c r="Q66" s="62">
        <v>97.531400000000005</v>
      </c>
      <c r="R66" s="91">
        <v>14493.9485</v>
      </c>
      <c r="S66">
        <v>564.83360000000005</v>
      </c>
      <c r="T66">
        <v>1438.2686000000001</v>
      </c>
      <c r="U66">
        <v>149.97649999999999</v>
      </c>
      <c r="X66" s="49">
        <f t="shared" si="7"/>
        <v>7228.482</v>
      </c>
      <c r="Y66" s="49">
        <f t="shared" si="8"/>
        <v>12953.0504</v>
      </c>
      <c r="Z66" s="49">
        <f t="shared" si="9"/>
        <v>13055.679900000001</v>
      </c>
      <c r="AA66" s="49"/>
    </row>
    <row r="67" spans="1:27" x14ac:dyDescent="0.25">
      <c r="H67" s="39"/>
      <c r="I67" s="3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 spans="1:27" x14ac:dyDescent="0.25">
      <c r="A68" s="63" t="s">
        <v>0</v>
      </c>
      <c r="B68" s="62">
        <f t="shared" ref="B68:G68" si="10">AVERAGE(B50:B66)</f>
        <v>8676.6733117647036</v>
      </c>
      <c r="C68" s="62">
        <f t="shared" si="10"/>
        <v>41.880076470588236</v>
      </c>
      <c r="D68" s="62">
        <f t="shared" si="10"/>
        <v>15957.942117647059</v>
      </c>
      <c r="E68" s="62">
        <f t="shared" si="10"/>
        <v>376.03581764705876</v>
      </c>
      <c r="F68" s="62">
        <f t="shared" si="10"/>
        <v>18061.492176470587</v>
      </c>
      <c r="G68" s="62">
        <f t="shared" si="10"/>
        <v>879.82551176470599</v>
      </c>
      <c r="H68" s="39"/>
      <c r="I68" s="63" t="s">
        <v>0</v>
      </c>
      <c r="J68" s="62">
        <f t="shared" ref="J68:U68" si="11">AVERAGE(J50:J66)</f>
        <v>8676.6733117647036</v>
      </c>
      <c r="K68" s="62">
        <f t="shared" si="11"/>
        <v>41.880076470588236</v>
      </c>
      <c r="L68" s="62">
        <f t="shared" si="11"/>
        <v>856.04872352941163</v>
      </c>
      <c r="M68" s="62">
        <f t="shared" si="11"/>
        <v>31.932952941176474</v>
      </c>
      <c r="N68" s="62">
        <f t="shared" si="11"/>
        <v>15957.942117647059</v>
      </c>
      <c r="O68" s="62">
        <f t="shared" si="11"/>
        <v>376.03581764705876</v>
      </c>
      <c r="P68" s="62">
        <f t="shared" si="11"/>
        <v>1508.848235294118</v>
      </c>
      <c r="Q68" s="62">
        <f t="shared" si="11"/>
        <v>65.042411764705889</v>
      </c>
      <c r="R68" s="62">
        <f t="shared" si="11"/>
        <v>18061.492176470587</v>
      </c>
      <c r="S68" s="62">
        <f t="shared" si="11"/>
        <v>879.82551176470599</v>
      </c>
      <c r="T68" s="62">
        <f t="shared" si="11"/>
        <v>1784.6440352941177</v>
      </c>
      <c r="U68" s="62">
        <f t="shared" si="11"/>
        <v>106.81233529411766</v>
      </c>
      <c r="V68" s="89"/>
    </row>
    <row r="72" spans="1:27" x14ac:dyDescent="0.25">
      <c r="I72" s="64"/>
      <c r="J72" s="81" t="s">
        <v>71</v>
      </c>
      <c r="K72" s="81"/>
      <c r="L72" s="81"/>
      <c r="M72" s="81" t="s">
        <v>70</v>
      </c>
      <c r="N72" s="81"/>
      <c r="O72" s="81"/>
    </row>
    <row r="73" spans="1:27" x14ac:dyDescent="0.25">
      <c r="I73" s="81"/>
      <c r="J73" s="81" t="s">
        <v>84</v>
      </c>
      <c r="K73" s="81" t="s">
        <v>85</v>
      </c>
      <c r="L73" s="81" t="s">
        <v>130</v>
      </c>
      <c r="M73" s="81" t="s">
        <v>84</v>
      </c>
      <c r="N73" s="81" t="s">
        <v>85</v>
      </c>
      <c r="O73" s="81" t="s">
        <v>130</v>
      </c>
    </row>
    <row r="74" spans="1:27" x14ac:dyDescent="0.25">
      <c r="I74" s="81" t="s">
        <v>81</v>
      </c>
      <c r="J74" s="85">
        <f>J46</f>
        <v>6.9769649999999999</v>
      </c>
      <c r="K74" s="85">
        <f>L46</f>
        <v>2.3548325000000001</v>
      </c>
      <c r="L74" s="85">
        <f>(1-(K74/J74))*100</f>
        <v>66.248469069287282</v>
      </c>
      <c r="M74" s="85">
        <f>J68</f>
        <v>8676.6733117647036</v>
      </c>
      <c r="N74" s="85">
        <f>L68</f>
        <v>856.04872352941163</v>
      </c>
      <c r="O74" s="85">
        <f>(1-(N74/M74))*100</f>
        <v>90.133906247585742</v>
      </c>
    </row>
    <row r="75" spans="1:27" x14ac:dyDescent="0.25">
      <c r="I75" s="81" t="s">
        <v>82</v>
      </c>
      <c r="J75" s="85">
        <f>N46</f>
        <v>19.472737499999994</v>
      </c>
      <c r="K75" s="85">
        <f>P46</f>
        <v>3.5496874999999997</v>
      </c>
      <c r="L75" s="85">
        <f>(1-(K75/J75))*100</f>
        <v>81.770988799083838</v>
      </c>
      <c r="M75" s="85">
        <f>N68</f>
        <v>15957.942117647059</v>
      </c>
      <c r="N75" s="85">
        <f>P68</f>
        <v>1508.848235294118</v>
      </c>
      <c r="O75" s="85">
        <f>(1-(N75/M75))*100</f>
        <v>90.54484454091633</v>
      </c>
    </row>
    <row r="76" spans="1:27" x14ac:dyDescent="0.25">
      <c r="C76">
        <v>17517.5</v>
      </c>
      <c r="D76">
        <v>1752.54</v>
      </c>
      <c r="I76" s="81" t="s">
        <v>83</v>
      </c>
      <c r="J76" s="85">
        <f>R46</f>
        <v>37.68249999999999</v>
      </c>
      <c r="K76" s="85">
        <f>T46</f>
        <v>5.9180700000000019</v>
      </c>
      <c r="L76" s="85">
        <f>(1-(K76/J76))*100</f>
        <v>84.294911431035629</v>
      </c>
      <c r="M76" s="85">
        <f>R68</f>
        <v>18061.492176470587</v>
      </c>
      <c r="N76" s="85">
        <f>T68</f>
        <v>1784.6440352941177</v>
      </c>
      <c r="O76" s="85">
        <f>(1-(N76/M76))*100</f>
        <v>90.119066476583569</v>
      </c>
    </row>
    <row r="80" spans="1:27" x14ac:dyDescent="0.25">
      <c r="I80" s="117"/>
      <c r="J80" s="122" t="s">
        <v>81</v>
      </c>
      <c r="K80" s="122"/>
      <c r="L80" s="122" t="s">
        <v>82</v>
      </c>
      <c r="M80" s="122"/>
      <c r="N80" s="122" t="s">
        <v>83</v>
      </c>
      <c r="O80" s="122"/>
    </row>
    <row r="81" spans="9:21" x14ac:dyDescent="0.25">
      <c r="I81" s="51"/>
      <c r="J81" s="89" t="s">
        <v>84</v>
      </c>
      <c r="K81" s="89" t="s">
        <v>85</v>
      </c>
      <c r="L81" s="89" t="s">
        <v>84</v>
      </c>
      <c r="M81" s="89" t="s">
        <v>85</v>
      </c>
      <c r="N81" s="89" t="s">
        <v>84</v>
      </c>
      <c r="O81" s="89" t="s">
        <v>85</v>
      </c>
      <c r="P81" s="33"/>
      <c r="Q81" s="33"/>
      <c r="R81" s="33"/>
      <c r="S81" s="33"/>
      <c r="T81" s="33"/>
      <c r="U81" s="33"/>
    </row>
    <row r="82" spans="9:21" x14ac:dyDescent="0.25">
      <c r="I82" s="118" t="s">
        <v>89</v>
      </c>
      <c r="J82" s="89">
        <v>0.2233</v>
      </c>
      <c r="K82" s="89">
        <v>0.26900000000000002</v>
      </c>
      <c r="L82" s="87">
        <v>0.30599999999999999</v>
      </c>
      <c r="M82" s="87">
        <v>0.34520000000000001</v>
      </c>
      <c r="N82" s="87">
        <v>0.35699999999999998</v>
      </c>
      <c r="O82" s="87">
        <v>0.42599999999999999</v>
      </c>
    </row>
    <row r="83" spans="9:21" ht="15.75" thickBot="1" x14ac:dyDescent="0.3">
      <c r="I83" s="119" t="s">
        <v>90</v>
      </c>
      <c r="J83" s="89">
        <v>7.6830999999999996</v>
      </c>
      <c r="K83" s="89">
        <v>2.6901999999999999</v>
      </c>
      <c r="L83" s="87">
        <v>19.554200000000002</v>
      </c>
      <c r="M83" s="87">
        <v>3.9929000000000001</v>
      </c>
      <c r="N83" s="87">
        <v>39.206400000000002</v>
      </c>
      <c r="O83" s="87">
        <v>6.2767999999999997</v>
      </c>
    </row>
    <row r="84" spans="9:21" x14ac:dyDescent="0.25">
      <c r="I84" s="120" t="s">
        <v>91</v>
      </c>
      <c r="J84" s="89">
        <v>0.96830000000000005</v>
      </c>
      <c r="K84" s="89">
        <v>0.97270000000000001</v>
      </c>
      <c r="L84" s="87">
        <v>2.3544</v>
      </c>
      <c r="M84" s="87">
        <v>1.3755999999999999</v>
      </c>
      <c r="N84" s="87">
        <v>4.2024999999999997</v>
      </c>
      <c r="O84" s="87">
        <v>1.9421999999999999</v>
      </c>
    </row>
    <row r="85" spans="9:21" x14ac:dyDescent="0.25">
      <c r="I85" s="118" t="s">
        <v>92</v>
      </c>
      <c r="J85" s="89">
        <v>1.0630999999999999</v>
      </c>
      <c r="K85" s="89">
        <v>1.042</v>
      </c>
      <c r="L85" s="87">
        <v>2.9245000000000001</v>
      </c>
      <c r="M85" s="87">
        <v>1.4961</v>
      </c>
      <c r="N85" s="87">
        <v>5.2572000000000001</v>
      </c>
      <c r="O85" s="87">
        <v>2.1236000000000002</v>
      </c>
    </row>
    <row r="86" spans="9:21" x14ac:dyDescent="0.25">
      <c r="I86" s="118" t="s">
        <v>93</v>
      </c>
      <c r="J86" s="89">
        <v>6.3498000000000001</v>
      </c>
      <c r="K86" s="89">
        <v>2.4116</v>
      </c>
      <c r="L86" s="87">
        <v>16.531400000000001</v>
      </c>
      <c r="M86" s="87">
        <v>3.6698</v>
      </c>
      <c r="N86" s="87">
        <v>32.496400000000001</v>
      </c>
      <c r="O86" s="87">
        <v>5.6779000000000002</v>
      </c>
    </row>
    <row r="87" spans="9:21" x14ac:dyDescent="0.25">
      <c r="I87" s="118" t="s">
        <v>94</v>
      </c>
      <c r="J87" s="89">
        <v>0.58689999999999998</v>
      </c>
      <c r="K87" s="89">
        <v>0.60699999999999998</v>
      </c>
      <c r="L87" s="87">
        <v>1.2001999999999999</v>
      </c>
      <c r="M87" s="87">
        <v>0.94299999999999995</v>
      </c>
      <c r="N87" s="87">
        <v>2.0861999999999998</v>
      </c>
      <c r="O87" s="87">
        <v>1.3148</v>
      </c>
    </row>
    <row r="88" spans="9:21" x14ac:dyDescent="0.25">
      <c r="I88" s="118" t="s">
        <v>95</v>
      </c>
      <c r="J88" s="89">
        <v>0.51180000000000003</v>
      </c>
      <c r="K88" s="89">
        <v>0.60199999999999998</v>
      </c>
      <c r="L88" s="87">
        <v>1.1256999999999999</v>
      </c>
      <c r="M88" s="87">
        <v>0.91249999999999998</v>
      </c>
      <c r="N88" s="87">
        <v>1.6883999999999999</v>
      </c>
      <c r="O88" s="87">
        <v>1.2804</v>
      </c>
    </row>
    <row r="89" spans="9:21" x14ac:dyDescent="0.25">
      <c r="I89" s="118" t="s">
        <v>96</v>
      </c>
      <c r="J89" s="89">
        <v>23.216799999999999</v>
      </c>
      <c r="K89" s="89">
        <v>7.5377999999999998</v>
      </c>
      <c r="L89" s="87">
        <v>73.802300000000002</v>
      </c>
      <c r="M89" s="87">
        <v>12.722899999999999</v>
      </c>
      <c r="N89" s="87">
        <v>144.33459999999999</v>
      </c>
      <c r="O89" s="87">
        <v>23.7819</v>
      </c>
    </row>
    <row r="90" spans="9:21" x14ac:dyDescent="0.25">
      <c r="I90" s="118" t="s">
        <v>97</v>
      </c>
      <c r="J90" s="89">
        <v>0.80600000000000005</v>
      </c>
      <c r="K90" s="89">
        <v>0.82069999999999999</v>
      </c>
      <c r="L90" s="87">
        <v>2.0204</v>
      </c>
      <c r="M90" s="87">
        <v>1.2286999999999999</v>
      </c>
      <c r="N90" s="87">
        <v>3.5459999999999998</v>
      </c>
      <c r="O90" s="87">
        <v>1.5852999999999999</v>
      </c>
    </row>
    <row r="91" spans="9:21" x14ac:dyDescent="0.25">
      <c r="I91" s="118" t="s">
        <v>98</v>
      </c>
      <c r="J91" s="89">
        <v>28.441400000000002</v>
      </c>
      <c r="K91" s="89">
        <v>7.6153000000000004</v>
      </c>
      <c r="L91" s="87">
        <v>93.780600000000007</v>
      </c>
      <c r="M91" s="87">
        <v>13.0715</v>
      </c>
      <c r="N91" s="87">
        <v>187.8107</v>
      </c>
      <c r="O91" s="87">
        <v>24.3476</v>
      </c>
    </row>
    <row r="92" spans="9:21" x14ac:dyDescent="0.25">
      <c r="I92" s="119" t="s">
        <v>128</v>
      </c>
      <c r="J92" s="89">
        <v>7.8489000000000004</v>
      </c>
      <c r="K92" s="89">
        <v>3.0177</v>
      </c>
      <c r="L92" s="87">
        <v>21.888400000000001</v>
      </c>
      <c r="M92" s="87">
        <v>3.9986000000000002</v>
      </c>
      <c r="N92" s="87">
        <v>42.680300000000003</v>
      </c>
      <c r="O92" s="87">
        <v>6.6372999999999998</v>
      </c>
    </row>
    <row r="93" spans="9:21" x14ac:dyDescent="0.25">
      <c r="I93" s="118" t="s">
        <v>99</v>
      </c>
      <c r="J93" s="89">
        <v>6.3082000000000003</v>
      </c>
      <c r="K93" s="89">
        <v>3.0459999999999998</v>
      </c>
      <c r="L93" s="87">
        <v>16.026599999999998</v>
      </c>
      <c r="M93" s="87">
        <v>3.7814000000000001</v>
      </c>
      <c r="N93" s="87">
        <v>27.5884</v>
      </c>
      <c r="O93" s="87">
        <v>5.3971</v>
      </c>
    </row>
    <row r="94" spans="9:21" x14ac:dyDescent="0.25">
      <c r="I94" s="118" t="s">
        <v>100</v>
      </c>
      <c r="J94" s="89">
        <v>0.68459999999999999</v>
      </c>
      <c r="K94" s="89">
        <v>0.5978</v>
      </c>
      <c r="L94" s="87">
        <v>1.4218</v>
      </c>
      <c r="M94" s="87">
        <v>0.92490000000000006</v>
      </c>
      <c r="N94" s="87">
        <v>2.4251</v>
      </c>
      <c r="O94" s="87">
        <v>1.2406999999999999</v>
      </c>
    </row>
    <row r="95" spans="9:21" x14ac:dyDescent="0.25">
      <c r="I95" s="118" t="s">
        <v>101</v>
      </c>
      <c r="J95" s="89">
        <v>13.133699999999999</v>
      </c>
      <c r="K95" s="89">
        <v>3.2458999999999998</v>
      </c>
      <c r="L95" s="87">
        <v>34.287999999999997</v>
      </c>
      <c r="M95" s="87">
        <v>5.1444999999999999</v>
      </c>
      <c r="N95" s="87">
        <v>55.919899999999998</v>
      </c>
      <c r="O95" s="87">
        <v>7.7892000000000001</v>
      </c>
    </row>
    <row r="96" spans="9:21" x14ac:dyDescent="0.25">
      <c r="I96" s="118" t="s">
        <v>102</v>
      </c>
      <c r="J96" s="89">
        <v>38.004899999999999</v>
      </c>
      <c r="K96" s="89">
        <v>8.9774999999999991</v>
      </c>
      <c r="L96" s="87">
        <v>109.2657</v>
      </c>
      <c r="M96" s="87">
        <v>13.5631</v>
      </c>
      <c r="N96" s="87">
        <v>215.84909999999999</v>
      </c>
      <c r="O96" s="87">
        <v>25.1769</v>
      </c>
    </row>
    <row r="97" spans="9:15" x14ac:dyDescent="0.25">
      <c r="I97" s="118" t="s">
        <v>103</v>
      </c>
      <c r="J97" s="89">
        <v>0.43530000000000002</v>
      </c>
      <c r="K97" s="89">
        <v>0.47110000000000002</v>
      </c>
      <c r="L97" s="87">
        <v>0.81979999999999997</v>
      </c>
      <c r="M97" s="87">
        <v>0.68459999999999999</v>
      </c>
      <c r="N97" s="87">
        <v>1.2031000000000001</v>
      </c>
      <c r="O97" s="87">
        <v>0.91349999999999998</v>
      </c>
    </row>
    <row r="98" spans="9:15" x14ac:dyDescent="0.25">
      <c r="I98" s="118" t="s">
        <v>104</v>
      </c>
      <c r="J98" s="89">
        <v>0.33750000000000002</v>
      </c>
      <c r="K98" s="89">
        <v>0.35560000000000003</v>
      </c>
      <c r="L98" s="87">
        <v>0.53280000000000005</v>
      </c>
      <c r="M98" s="87">
        <v>0.56769999999999998</v>
      </c>
      <c r="N98" s="87">
        <v>0.69920000000000004</v>
      </c>
      <c r="O98" s="87">
        <v>0.69910000000000005</v>
      </c>
    </row>
    <row r="99" spans="9:15" x14ac:dyDescent="0.25">
      <c r="I99" s="118" t="s">
        <v>105</v>
      </c>
      <c r="J99" s="89">
        <v>0.18809999999999999</v>
      </c>
      <c r="K99" s="89">
        <v>0.20319999999999999</v>
      </c>
      <c r="L99" s="87">
        <v>0.28620000000000001</v>
      </c>
      <c r="M99" s="87">
        <v>0.3175</v>
      </c>
      <c r="N99" s="87">
        <v>0.36059999999999998</v>
      </c>
      <c r="O99" s="87">
        <v>0.40129999999999999</v>
      </c>
    </row>
    <row r="100" spans="9:15" x14ac:dyDescent="0.25">
      <c r="I100" s="118" t="s">
        <v>106</v>
      </c>
      <c r="J100" s="89">
        <v>0.69930000000000003</v>
      </c>
      <c r="K100" s="89">
        <v>0.80430000000000001</v>
      </c>
      <c r="L100" s="87">
        <v>1.6748000000000001</v>
      </c>
      <c r="M100" s="87">
        <v>1.1366000000000001</v>
      </c>
      <c r="N100" s="87">
        <v>2.7149000000000001</v>
      </c>
      <c r="O100" s="87">
        <v>1.4742</v>
      </c>
    </row>
    <row r="101" spans="9:15" x14ac:dyDescent="0.25">
      <c r="I101" s="118" t="s">
        <v>107</v>
      </c>
      <c r="J101" s="89">
        <v>0.48709999999999998</v>
      </c>
      <c r="K101" s="89">
        <v>0.5806</v>
      </c>
      <c r="L101" s="87">
        <v>0.9012</v>
      </c>
      <c r="M101" s="87">
        <v>0.83520000000000005</v>
      </c>
      <c r="N101" s="87">
        <v>1.2482</v>
      </c>
      <c r="O101" s="87">
        <v>1.1333</v>
      </c>
    </row>
    <row r="102" spans="9:15" x14ac:dyDescent="0.25">
      <c r="I102" s="118" t="s">
        <v>108</v>
      </c>
      <c r="J102" s="89">
        <v>2.5516000000000001</v>
      </c>
      <c r="K102" s="89">
        <v>1.5204</v>
      </c>
      <c r="L102" s="87">
        <v>6.6494999999999997</v>
      </c>
      <c r="M102" s="87">
        <v>2.1865999999999999</v>
      </c>
      <c r="N102" s="87">
        <v>12.262</v>
      </c>
      <c r="O102" s="87">
        <v>2.9971000000000001</v>
      </c>
    </row>
    <row r="103" spans="9:15" x14ac:dyDescent="0.25">
      <c r="I103" s="118" t="s">
        <v>109</v>
      </c>
      <c r="J103" s="89">
        <v>0.245</v>
      </c>
      <c r="K103" s="89">
        <v>0.28210000000000002</v>
      </c>
      <c r="L103" s="87">
        <v>0.31130000000000002</v>
      </c>
      <c r="M103" s="87">
        <v>0.3715</v>
      </c>
      <c r="N103" s="87">
        <v>0.35039999999999999</v>
      </c>
      <c r="O103" s="87">
        <v>0.40450000000000003</v>
      </c>
    </row>
    <row r="104" spans="9:15" x14ac:dyDescent="0.25">
      <c r="I104" s="118" t="s">
        <v>110</v>
      </c>
      <c r="J104" s="89">
        <v>1.3535999999999999</v>
      </c>
      <c r="K104" s="89">
        <v>1.1089</v>
      </c>
      <c r="L104" s="87">
        <v>2.8902999999999999</v>
      </c>
      <c r="M104" s="87">
        <v>1.5589999999999999</v>
      </c>
      <c r="N104" s="87">
        <v>5.1037999999999997</v>
      </c>
      <c r="O104" s="87">
        <v>1.8918999999999999</v>
      </c>
    </row>
    <row r="105" spans="9:15" x14ac:dyDescent="0.25">
      <c r="I105" s="118" t="s">
        <v>111</v>
      </c>
      <c r="J105" s="89">
        <v>0.54120000000000001</v>
      </c>
      <c r="K105" s="89">
        <v>0.57830000000000004</v>
      </c>
      <c r="L105" s="87">
        <v>0.87009999999999998</v>
      </c>
      <c r="M105" s="87">
        <v>0.78049999999999997</v>
      </c>
      <c r="N105" s="87">
        <v>1.2748999999999999</v>
      </c>
      <c r="O105" s="87">
        <v>1.1113999999999999</v>
      </c>
    </row>
    <row r="106" spans="9:15" x14ac:dyDescent="0.25">
      <c r="I106" s="118" t="s">
        <v>112</v>
      </c>
      <c r="J106" s="89">
        <v>3.7942999999999998</v>
      </c>
      <c r="K106" s="89">
        <v>1.9770000000000001</v>
      </c>
      <c r="L106" s="87">
        <v>10.8062</v>
      </c>
      <c r="M106" s="87">
        <v>2.6637</v>
      </c>
      <c r="N106" s="87">
        <v>21.1968</v>
      </c>
      <c r="O106" s="87">
        <v>4.3501000000000003</v>
      </c>
    </row>
    <row r="107" spans="9:15" x14ac:dyDescent="0.25">
      <c r="I107" s="118" t="s">
        <v>113</v>
      </c>
      <c r="J107" s="89">
        <v>0.85799999999999998</v>
      </c>
      <c r="K107" s="89">
        <v>0.82620000000000005</v>
      </c>
      <c r="L107" s="87">
        <v>1.8183</v>
      </c>
      <c r="M107" s="87">
        <v>1.0184</v>
      </c>
      <c r="N107" s="87">
        <v>3.0407999999999999</v>
      </c>
      <c r="O107" s="87">
        <v>1.4557</v>
      </c>
    </row>
    <row r="108" spans="9:15" x14ac:dyDescent="0.25">
      <c r="I108" s="118" t="s">
        <v>114</v>
      </c>
      <c r="J108" s="89">
        <v>41.896599999999999</v>
      </c>
      <c r="K108" s="89">
        <v>10.619</v>
      </c>
      <c r="L108" s="87">
        <v>110.2972</v>
      </c>
      <c r="M108" s="87">
        <v>15.209199999999999</v>
      </c>
      <c r="N108" s="87">
        <v>218.6069</v>
      </c>
      <c r="O108" s="87">
        <v>29.622699999999998</v>
      </c>
    </row>
    <row r="109" spans="9:15" x14ac:dyDescent="0.25">
      <c r="I109" s="118" t="s">
        <v>115</v>
      </c>
      <c r="J109" s="89">
        <v>0.29880000000000001</v>
      </c>
      <c r="K109" s="89">
        <v>0.37219999999999998</v>
      </c>
      <c r="L109" s="87">
        <v>0.46250000000000002</v>
      </c>
      <c r="M109" s="87">
        <v>0.51239999999999997</v>
      </c>
      <c r="N109" s="87">
        <v>0.53900000000000003</v>
      </c>
      <c r="O109" s="87">
        <v>0.59430000000000005</v>
      </c>
    </row>
    <row r="110" spans="9:15" x14ac:dyDescent="0.25">
      <c r="I110" s="118" t="s">
        <v>116</v>
      </c>
      <c r="J110" s="89">
        <v>3.9731000000000001</v>
      </c>
      <c r="K110" s="89">
        <v>1.8811</v>
      </c>
      <c r="L110" s="87">
        <v>11.7743</v>
      </c>
      <c r="M110" s="87">
        <v>2.6088</v>
      </c>
      <c r="N110" s="87">
        <v>22.713999999999999</v>
      </c>
      <c r="O110" s="87">
        <v>4.1647999999999996</v>
      </c>
    </row>
    <row r="111" spans="9:15" x14ac:dyDescent="0.25">
      <c r="I111" s="118" t="s">
        <v>117</v>
      </c>
      <c r="J111" s="89">
        <v>1.4549000000000001</v>
      </c>
      <c r="K111" s="89">
        <v>0.95150000000000001</v>
      </c>
      <c r="L111" s="87">
        <v>3.6</v>
      </c>
      <c r="M111" s="87">
        <v>1.5810999999999999</v>
      </c>
      <c r="N111" s="87">
        <v>6.5724999999999998</v>
      </c>
      <c r="O111" s="87">
        <v>2.3180000000000001</v>
      </c>
    </row>
    <row r="112" spans="9:15" x14ac:dyDescent="0.25">
      <c r="I112" s="118" t="s">
        <v>118</v>
      </c>
      <c r="J112" s="89">
        <v>3.5102000000000002</v>
      </c>
      <c r="K112" s="89">
        <v>2.4060000000000001</v>
      </c>
      <c r="L112" s="87">
        <v>9.2260000000000009</v>
      </c>
      <c r="M112" s="87">
        <v>3.4723000000000002</v>
      </c>
      <c r="N112" s="87">
        <v>14.979100000000001</v>
      </c>
      <c r="O112" s="87">
        <v>4.6818</v>
      </c>
    </row>
    <row r="113" spans="9:15" x14ac:dyDescent="0.25">
      <c r="I113" s="118" t="s">
        <v>119</v>
      </c>
      <c r="J113" s="89">
        <v>4.5888999999999998</v>
      </c>
      <c r="K113" s="89">
        <v>2.2993999999999999</v>
      </c>
      <c r="L113" s="87">
        <v>11.7257</v>
      </c>
      <c r="M113" s="87">
        <v>3.4613</v>
      </c>
      <c r="N113" s="87">
        <v>19.767199999999999</v>
      </c>
      <c r="O113" s="87">
        <v>5.0631000000000004</v>
      </c>
    </row>
    <row r="114" spans="9:15" x14ac:dyDescent="0.25">
      <c r="I114" s="118" t="s">
        <v>120</v>
      </c>
      <c r="J114" s="89">
        <v>0.22109999999999999</v>
      </c>
      <c r="K114" s="89">
        <v>0.26279999999999998</v>
      </c>
      <c r="L114" s="87">
        <v>0.35980000000000001</v>
      </c>
      <c r="M114" s="87">
        <v>0.3755</v>
      </c>
      <c r="N114" s="87">
        <v>0.45960000000000001</v>
      </c>
      <c r="O114" s="87">
        <v>0.4914</v>
      </c>
    </row>
    <row r="115" spans="9:15" x14ac:dyDescent="0.25">
      <c r="I115" s="118" t="s">
        <v>121</v>
      </c>
      <c r="J115" s="89">
        <v>9.7163000000000004</v>
      </c>
      <c r="K115" s="89">
        <v>3.2625999999999999</v>
      </c>
      <c r="L115" s="87">
        <v>27.226600000000001</v>
      </c>
      <c r="M115" s="87">
        <v>5.2454999999999998</v>
      </c>
      <c r="N115" s="87">
        <v>54.279600000000002</v>
      </c>
      <c r="O115" s="87">
        <v>8.5409000000000006</v>
      </c>
    </row>
    <row r="116" spans="9:15" x14ac:dyDescent="0.25">
      <c r="I116" s="118" t="s">
        <v>122</v>
      </c>
      <c r="J116" s="89">
        <v>20.3216</v>
      </c>
      <c r="K116" s="89">
        <v>5.6921999999999997</v>
      </c>
      <c r="L116" s="87">
        <v>49.892800000000001</v>
      </c>
      <c r="M116" s="87">
        <v>8.1158999999999999</v>
      </c>
      <c r="N116" s="87">
        <v>99.6922</v>
      </c>
      <c r="O116" s="87">
        <v>13.152699999999999</v>
      </c>
    </row>
    <row r="117" spans="9:15" x14ac:dyDescent="0.25">
      <c r="I117" s="118" t="s">
        <v>123</v>
      </c>
      <c r="J117" s="89">
        <v>19.0566</v>
      </c>
      <c r="K117" s="89">
        <v>4.7106000000000003</v>
      </c>
      <c r="L117" s="87">
        <v>46.459899999999998</v>
      </c>
      <c r="M117" s="87">
        <v>7.1063999999999998</v>
      </c>
      <c r="N117" s="87">
        <v>92.737399999999994</v>
      </c>
      <c r="O117" s="87">
        <v>11.850899999999999</v>
      </c>
    </row>
    <row r="118" spans="9:15" x14ac:dyDescent="0.25">
      <c r="I118" s="118" t="s">
        <v>124</v>
      </c>
      <c r="J118" s="89">
        <v>0.26600000000000001</v>
      </c>
      <c r="K118" s="89">
        <v>0.25609999999999999</v>
      </c>
      <c r="L118" s="87">
        <v>0.33539999999999998</v>
      </c>
      <c r="M118" s="87">
        <v>0.57789999999999997</v>
      </c>
      <c r="N118" s="87">
        <v>0.34899999999999998</v>
      </c>
      <c r="O118" s="87">
        <v>0.33910000000000001</v>
      </c>
    </row>
    <row r="119" spans="9:15" x14ac:dyDescent="0.25">
      <c r="I119" s="118" t="s">
        <v>125</v>
      </c>
      <c r="J119" s="89">
        <v>3.8714</v>
      </c>
      <c r="K119" s="89">
        <v>1.9058999999999999</v>
      </c>
      <c r="L119" s="87">
        <v>9.9009999999999998</v>
      </c>
      <c r="M119" s="87">
        <v>2.6657999999999999</v>
      </c>
      <c r="N119" s="87">
        <v>17.0474</v>
      </c>
      <c r="O119" s="87">
        <v>3.4098999999999999</v>
      </c>
    </row>
    <row r="120" spans="9:15" x14ac:dyDescent="0.25">
      <c r="I120" s="118" t="s">
        <v>126</v>
      </c>
      <c r="J120" s="89">
        <v>22.268699999999999</v>
      </c>
      <c r="K120" s="89">
        <v>7.0442999999999998</v>
      </c>
      <c r="L120" s="87">
        <v>73.052099999999996</v>
      </c>
      <c r="M120" s="87">
        <v>11.256600000000001</v>
      </c>
      <c r="N120" s="87">
        <v>143.91929999999999</v>
      </c>
      <c r="O120" s="87">
        <v>20.0124</v>
      </c>
    </row>
    <row r="121" spans="9:15" x14ac:dyDescent="0.25">
      <c r="I121" s="118" t="s">
        <v>127</v>
      </c>
      <c r="J121" s="89">
        <v>0.31259999999999999</v>
      </c>
      <c r="K121" s="89">
        <v>0.36870000000000003</v>
      </c>
      <c r="L121" s="123">
        <v>0.54549999999999998</v>
      </c>
      <c r="M121" s="123">
        <v>0.50680000000000003</v>
      </c>
      <c r="N121" s="87">
        <v>0.7339</v>
      </c>
      <c r="O121" s="87">
        <v>0.65100000000000002</v>
      </c>
    </row>
    <row r="122" spans="9:15" x14ac:dyDescent="0.25">
      <c r="I122" s="121" t="s">
        <v>0</v>
      </c>
      <c r="J122" s="89">
        <f t="shared" ref="J122:O122" si="12">SUM(J82:J121)/COUNT(J82:J121)</f>
        <v>6.9769649999999999</v>
      </c>
      <c r="K122" s="89">
        <f t="shared" si="12"/>
        <v>2.3548325000000001</v>
      </c>
      <c r="L122" s="89">
        <f t="shared" si="12"/>
        <v>19.472737499999994</v>
      </c>
      <c r="M122" s="89">
        <f t="shared" si="12"/>
        <v>3.5496874999999997</v>
      </c>
      <c r="N122" s="89">
        <f t="shared" si="12"/>
        <v>37.68249999999999</v>
      </c>
      <c r="O122" s="89">
        <f t="shared" si="12"/>
        <v>5.9180700000000019</v>
      </c>
    </row>
    <row r="123" spans="9:15" x14ac:dyDescent="0.25">
      <c r="I123" s="33"/>
      <c r="J123" s="33"/>
      <c r="K123" s="33"/>
      <c r="L123" s="33"/>
      <c r="M123" s="33"/>
      <c r="N123" s="33"/>
      <c r="O123" s="33"/>
    </row>
    <row r="124" spans="9:15" x14ac:dyDescent="0.25">
      <c r="I124" s="33"/>
      <c r="J124" s="61" t="s">
        <v>84</v>
      </c>
      <c r="K124" s="61" t="s">
        <v>85</v>
      </c>
      <c r="L124" s="61" t="s">
        <v>84</v>
      </c>
      <c r="M124" s="61" t="s">
        <v>85</v>
      </c>
      <c r="N124" s="61" t="s">
        <v>84</v>
      </c>
      <c r="O124" s="61" t="s">
        <v>85</v>
      </c>
    </row>
    <row r="125" spans="9:15" x14ac:dyDescent="0.25">
      <c r="I125" s="33"/>
      <c r="J125" s="61" t="s">
        <v>77</v>
      </c>
      <c r="K125" s="61" t="s">
        <v>77</v>
      </c>
      <c r="L125" s="61" t="s">
        <v>77</v>
      </c>
      <c r="M125" s="61" t="s">
        <v>77</v>
      </c>
      <c r="N125" s="61" t="s">
        <v>77</v>
      </c>
      <c r="O125" s="61" t="s">
        <v>77</v>
      </c>
    </row>
    <row r="126" spans="9:15" x14ac:dyDescent="0.25">
      <c r="I126" s="37" t="s">
        <v>58</v>
      </c>
      <c r="J126" s="49">
        <v>368.35230000000001</v>
      </c>
      <c r="K126" s="49">
        <v>52.133699999999997</v>
      </c>
      <c r="L126" s="49">
        <v>700.61300000000006</v>
      </c>
      <c r="M126" s="49">
        <v>91.9636</v>
      </c>
      <c r="N126" s="49">
        <v>800.02139999999997</v>
      </c>
      <c r="O126" s="49">
        <v>105.29130000000001</v>
      </c>
    </row>
    <row r="127" spans="9:15" x14ac:dyDescent="0.25">
      <c r="I127" s="37" t="s">
        <v>60</v>
      </c>
      <c r="J127" s="49">
        <v>93.724100000000007</v>
      </c>
      <c r="K127" s="49">
        <v>25.018899999999999</v>
      </c>
      <c r="L127" s="49">
        <v>190.18340000000001</v>
      </c>
      <c r="M127" s="49">
        <v>44.390300000000003</v>
      </c>
      <c r="N127" s="49">
        <v>242.71250000000001</v>
      </c>
      <c r="O127" s="49">
        <v>56.197099999999999</v>
      </c>
    </row>
    <row r="128" spans="9:15" x14ac:dyDescent="0.25">
      <c r="I128" s="37" t="s">
        <v>57</v>
      </c>
      <c r="J128" s="49">
        <v>2082.5086999999999</v>
      </c>
      <c r="K128" s="49">
        <v>159.20830000000001</v>
      </c>
      <c r="L128" s="49">
        <v>3908.1408999999999</v>
      </c>
      <c r="M128" s="49">
        <v>283.24200000000002</v>
      </c>
      <c r="N128" s="49">
        <v>3915.1840999999999</v>
      </c>
      <c r="O128" s="49">
        <v>293.18770000000001</v>
      </c>
    </row>
    <row r="129" spans="9:15" x14ac:dyDescent="0.25">
      <c r="I129" s="37" t="s">
        <v>67</v>
      </c>
      <c r="J129" s="49">
        <v>39061.135799999996</v>
      </c>
      <c r="K129" s="49">
        <v>4978.3882999999996</v>
      </c>
      <c r="L129" s="49">
        <v>77726.2788</v>
      </c>
      <c r="M129" s="49">
        <v>9460.7261999999992</v>
      </c>
      <c r="N129" s="49">
        <v>104109.32980000001</v>
      </c>
      <c r="O129" s="49">
        <v>13051.7973</v>
      </c>
    </row>
    <row r="130" spans="9:15" x14ac:dyDescent="0.25">
      <c r="I130" s="37" t="s">
        <v>68</v>
      </c>
      <c r="J130" s="49">
        <v>9363.6044000000002</v>
      </c>
      <c r="K130" s="49">
        <v>1431.2138</v>
      </c>
      <c r="L130" s="49">
        <v>19029.1165</v>
      </c>
      <c r="M130" s="49">
        <v>2855.9000999999998</v>
      </c>
      <c r="N130" s="49">
        <v>21123.305</v>
      </c>
      <c r="O130" s="49">
        <v>3187.0367999999999</v>
      </c>
    </row>
    <row r="131" spans="9:15" x14ac:dyDescent="0.25">
      <c r="I131" s="37" t="s">
        <v>61</v>
      </c>
      <c r="J131" s="49">
        <v>919.82950000000005</v>
      </c>
      <c r="K131" s="49">
        <v>141.23840000000001</v>
      </c>
      <c r="L131" s="49">
        <v>1342.7864</v>
      </c>
      <c r="M131" s="49">
        <v>150.61680000000001</v>
      </c>
      <c r="N131" s="49">
        <v>1341.7626</v>
      </c>
      <c r="O131" s="49">
        <v>159.53229999999999</v>
      </c>
    </row>
    <row r="132" spans="9:15" x14ac:dyDescent="0.25">
      <c r="I132" s="37" t="s">
        <v>66</v>
      </c>
      <c r="J132" s="49">
        <v>16601.7199</v>
      </c>
      <c r="K132" s="49">
        <v>2021.4668999999999</v>
      </c>
      <c r="L132" s="49">
        <v>27417.3</v>
      </c>
      <c r="M132" s="49">
        <v>3352.7078000000001</v>
      </c>
      <c r="N132" s="49">
        <v>27436.166399999998</v>
      </c>
      <c r="O132" s="49">
        <v>3234.0682999999999</v>
      </c>
    </row>
    <row r="133" spans="9:15" x14ac:dyDescent="0.25">
      <c r="I133" s="37" t="s">
        <v>69</v>
      </c>
      <c r="J133" s="49">
        <v>341.84620000000001</v>
      </c>
      <c r="K133" s="49">
        <v>62.55</v>
      </c>
      <c r="L133" s="49">
        <v>670.20150000000001</v>
      </c>
      <c r="M133" s="49">
        <v>111.3493</v>
      </c>
      <c r="N133" s="49">
        <v>970.08450000000005</v>
      </c>
      <c r="O133" s="49">
        <v>184.09889999999999</v>
      </c>
    </row>
    <row r="134" spans="9:15" x14ac:dyDescent="0.25">
      <c r="I134" s="37" t="s">
        <v>149</v>
      </c>
      <c r="J134" s="49">
        <v>8080.51</v>
      </c>
      <c r="K134" s="49">
        <v>859.17</v>
      </c>
      <c r="L134" s="49">
        <v>16077.96</v>
      </c>
      <c r="M134" s="49">
        <v>1564.57</v>
      </c>
      <c r="N134" s="49">
        <v>17517.5</v>
      </c>
      <c r="O134" s="49">
        <v>1752.54</v>
      </c>
    </row>
    <row r="135" spans="9:15" x14ac:dyDescent="0.25">
      <c r="I135" s="37" t="s">
        <v>63</v>
      </c>
      <c r="J135" s="49">
        <v>16869.460500000001</v>
      </c>
      <c r="K135" s="49">
        <v>1210.6124</v>
      </c>
      <c r="L135" s="49">
        <v>32641.7268</v>
      </c>
      <c r="M135" s="49">
        <v>2025.1873000000001</v>
      </c>
      <c r="N135" s="49">
        <v>33141.989800000003</v>
      </c>
      <c r="O135" s="49">
        <v>2358.5576000000001</v>
      </c>
    </row>
    <row r="136" spans="9:15" x14ac:dyDescent="0.25">
      <c r="I136" s="37" t="s">
        <v>55</v>
      </c>
      <c r="J136" s="49">
        <v>225.7373</v>
      </c>
      <c r="K136" s="49">
        <v>25.247900000000001</v>
      </c>
      <c r="L136" s="49">
        <v>380.43490000000003</v>
      </c>
      <c r="M136" s="49">
        <v>41.5336</v>
      </c>
      <c r="N136" s="49">
        <v>380.57850000000002</v>
      </c>
      <c r="O136" s="49">
        <v>41.947899999999997</v>
      </c>
    </row>
    <row r="137" spans="9:15" x14ac:dyDescent="0.25">
      <c r="I137" s="37" t="s">
        <v>59</v>
      </c>
      <c r="J137" s="49">
        <v>17171.582699999999</v>
      </c>
      <c r="K137" s="49">
        <v>820.22799999999995</v>
      </c>
      <c r="L137" s="49">
        <v>29406.476500000001</v>
      </c>
      <c r="M137" s="49">
        <v>1217.3588999999999</v>
      </c>
      <c r="N137" s="49">
        <v>29400.094400000002</v>
      </c>
      <c r="O137" s="49">
        <v>1207.4690000000001</v>
      </c>
    </row>
    <row r="138" spans="9:15" x14ac:dyDescent="0.25">
      <c r="I138" s="37" t="s">
        <v>56</v>
      </c>
      <c r="J138" s="49">
        <v>6569.3653999999997</v>
      </c>
      <c r="K138" s="49">
        <v>394.03140000000002</v>
      </c>
      <c r="L138" s="49">
        <v>13097.281800000001</v>
      </c>
      <c r="M138" s="49">
        <v>752.95140000000004</v>
      </c>
      <c r="N138" s="49">
        <v>17943.698700000001</v>
      </c>
      <c r="O138" s="49">
        <v>1115.0932</v>
      </c>
    </row>
    <row r="139" spans="9:15" x14ac:dyDescent="0.25">
      <c r="I139" s="37" t="s">
        <v>62</v>
      </c>
      <c r="J139" s="49">
        <v>13696.575999999999</v>
      </c>
      <c r="K139" s="49">
        <v>803.41290000000004</v>
      </c>
      <c r="L139" s="49">
        <v>24027.7353</v>
      </c>
      <c r="M139" s="49">
        <v>1217.7733000000001</v>
      </c>
      <c r="N139" s="49">
        <v>24039.102800000001</v>
      </c>
      <c r="O139" s="49">
        <v>1261.7245</v>
      </c>
    </row>
    <row r="140" spans="9:15" x14ac:dyDescent="0.25">
      <c r="I140" s="37" t="s">
        <v>64</v>
      </c>
      <c r="J140" s="49">
        <v>7977.3393999999998</v>
      </c>
      <c r="K140" s="49">
        <v>725.61310000000003</v>
      </c>
      <c r="L140" s="49">
        <v>10160.8248</v>
      </c>
      <c r="M140" s="49">
        <v>934.94150000000002</v>
      </c>
      <c r="N140" s="49">
        <v>10177.329599999999</v>
      </c>
      <c r="O140" s="49">
        <v>889.04610000000002</v>
      </c>
    </row>
    <row r="141" spans="9:15" x14ac:dyDescent="0.25">
      <c r="I141" s="37" t="s">
        <v>54</v>
      </c>
      <c r="J141" s="49">
        <v>10.978400000000001</v>
      </c>
      <c r="K141" s="49">
        <v>2.6006</v>
      </c>
      <c r="L141" s="49">
        <v>12.6776</v>
      </c>
      <c r="M141" s="49">
        <v>2.9805000000000001</v>
      </c>
      <c r="N141" s="49">
        <v>12.558400000000001</v>
      </c>
      <c r="O141" s="49">
        <v>3.0920000000000001</v>
      </c>
    </row>
    <row r="142" spans="9:15" x14ac:dyDescent="0.25">
      <c r="I142" s="37" t="s">
        <v>65</v>
      </c>
      <c r="J142" s="49">
        <v>8069.1756999999998</v>
      </c>
      <c r="K142" s="49">
        <v>840.69370000000004</v>
      </c>
      <c r="L142" s="49">
        <v>14495.2778</v>
      </c>
      <c r="M142" s="49">
        <v>1542.2274</v>
      </c>
      <c r="N142" s="49">
        <v>14493.9485</v>
      </c>
      <c r="O142" s="49">
        <v>1438.2686000000001</v>
      </c>
    </row>
    <row r="143" spans="9:15" x14ac:dyDescent="0.25">
      <c r="I143" s="63" t="s">
        <v>0</v>
      </c>
      <c r="J143" s="49">
        <f t="shared" ref="J143:O143" si="13">AVERAGE(J126:J142)</f>
        <v>8676.6733117647036</v>
      </c>
      <c r="K143" s="49">
        <f t="shared" si="13"/>
        <v>856.04872352941163</v>
      </c>
      <c r="L143" s="49">
        <f t="shared" si="13"/>
        <v>15957.942117647059</v>
      </c>
      <c r="M143" s="49">
        <f t="shared" si="13"/>
        <v>1508.848235294118</v>
      </c>
      <c r="N143" s="49">
        <f t="shared" si="13"/>
        <v>18061.492176470587</v>
      </c>
      <c r="O143" s="49">
        <f t="shared" si="13"/>
        <v>1784.6440352941177</v>
      </c>
    </row>
  </sheetData>
  <sortState xmlns:xlrd2="http://schemas.microsoft.com/office/spreadsheetml/2017/richdata2" ref="AB5:AF61">
    <sortCondition ref="AF5:AF61"/>
  </sortState>
  <mergeCells count="6">
    <mergeCell ref="R2:U2"/>
    <mergeCell ref="B3:C3"/>
    <mergeCell ref="D3:E3"/>
    <mergeCell ref="F3:G3"/>
    <mergeCell ref="J2:M2"/>
    <mergeCell ref="N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1"/>
  <sheetViews>
    <sheetView topLeftCell="A22" zoomScale="85" zoomScaleNormal="85" workbookViewId="0">
      <selection activeCell="A3" sqref="A3:A42"/>
    </sheetView>
  </sheetViews>
  <sheetFormatPr defaultRowHeight="15" x14ac:dyDescent="0.25"/>
  <cols>
    <col min="5" max="5" width="12.140625" customWidth="1"/>
    <col min="8" max="9" width="12.140625" bestFit="1" customWidth="1"/>
    <col min="10" max="10" width="15.140625" customWidth="1"/>
    <col min="12" max="12" width="13" customWidth="1"/>
  </cols>
  <sheetData>
    <row r="1" spans="1:13" x14ac:dyDescent="0.25">
      <c r="A1" s="40"/>
      <c r="B1" s="161" t="s">
        <v>81</v>
      </c>
      <c r="C1" s="161"/>
      <c r="F1" s="161" t="s">
        <v>82</v>
      </c>
      <c r="G1" s="161"/>
      <c r="J1" s="161" t="s">
        <v>83</v>
      </c>
      <c r="K1" s="161"/>
    </row>
    <row r="2" spans="1:13" x14ac:dyDescent="0.25">
      <c r="A2" t="s">
        <v>74</v>
      </c>
      <c r="B2" s="84" t="s">
        <v>129</v>
      </c>
      <c r="C2" s="84" t="s">
        <v>41</v>
      </c>
      <c r="D2" s="84" t="s">
        <v>88</v>
      </c>
      <c r="E2" s="84" t="s">
        <v>41</v>
      </c>
      <c r="F2" s="84" t="s">
        <v>129</v>
      </c>
      <c r="G2" s="84" t="s">
        <v>41</v>
      </c>
      <c r="H2" s="84" t="s">
        <v>88</v>
      </c>
      <c r="I2" s="84" t="s">
        <v>41</v>
      </c>
      <c r="J2" s="84" t="s">
        <v>129</v>
      </c>
      <c r="K2" s="84" t="s">
        <v>41</v>
      </c>
      <c r="L2" s="84" t="s">
        <v>88</v>
      </c>
      <c r="M2" s="84" t="s">
        <v>41</v>
      </c>
    </row>
    <row r="3" spans="1:13" x14ac:dyDescent="0.25">
      <c r="A3" t="s">
        <v>40</v>
      </c>
      <c r="B3">
        <v>1669.2</v>
      </c>
      <c r="C3">
        <v>8.8181999999999992</v>
      </c>
      <c r="D3">
        <v>0</v>
      </c>
      <c r="E3">
        <v>0</v>
      </c>
      <c r="F3">
        <v>3339</v>
      </c>
      <c r="G3">
        <v>17.1464</v>
      </c>
      <c r="H3">
        <v>0</v>
      </c>
      <c r="I3">
        <v>0</v>
      </c>
      <c r="J3">
        <v>6678</v>
      </c>
      <c r="K3">
        <v>34.292900000000003</v>
      </c>
      <c r="L3">
        <v>781.6</v>
      </c>
      <c r="M3">
        <v>479.97340000000003</v>
      </c>
    </row>
    <row r="4" spans="1:13" x14ac:dyDescent="0.25">
      <c r="A4" t="s">
        <v>39</v>
      </c>
      <c r="B4">
        <v>11531</v>
      </c>
      <c r="C4">
        <v>84.917599999999993</v>
      </c>
      <c r="D4">
        <v>0</v>
      </c>
      <c r="E4">
        <v>0</v>
      </c>
      <c r="F4">
        <v>43470</v>
      </c>
      <c r="G4">
        <v>0</v>
      </c>
      <c r="H4">
        <v>0</v>
      </c>
      <c r="I4">
        <v>0</v>
      </c>
      <c r="J4">
        <v>86940</v>
      </c>
      <c r="K4">
        <v>0</v>
      </c>
      <c r="L4">
        <v>0</v>
      </c>
      <c r="M4">
        <v>0</v>
      </c>
    </row>
    <row r="5" spans="1:13" x14ac:dyDescent="0.25">
      <c r="A5" t="s">
        <v>38</v>
      </c>
      <c r="B5">
        <v>21735</v>
      </c>
      <c r="C5">
        <v>0</v>
      </c>
      <c r="D5">
        <v>0</v>
      </c>
      <c r="E5">
        <v>0</v>
      </c>
      <c r="F5">
        <v>23062.5</v>
      </c>
      <c r="G5">
        <v>170.01840000000001</v>
      </c>
      <c r="H5">
        <v>0</v>
      </c>
      <c r="I5">
        <v>0</v>
      </c>
      <c r="J5">
        <v>46125</v>
      </c>
      <c r="K5">
        <v>340.03680000000003</v>
      </c>
      <c r="L5">
        <v>0</v>
      </c>
      <c r="M5">
        <v>0</v>
      </c>
    </row>
    <row r="6" spans="1:13" x14ac:dyDescent="0.25">
      <c r="A6" t="s">
        <v>37</v>
      </c>
      <c r="B6">
        <v>5625</v>
      </c>
      <c r="C6">
        <v>6.7081999999999997</v>
      </c>
      <c r="D6">
        <v>0</v>
      </c>
      <c r="E6">
        <v>0</v>
      </c>
      <c r="F6">
        <v>11250</v>
      </c>
      <c r="G6">
        <v>13.416399999999999</v>
      </c>
      <c r="H6">
        <v>0</v>
      </c>
      <c r="I6">
        <v>0</v>
      </c>
      <c r="J6">
        <v>22500</v>
      </c>
      <c r="K6">
        <v>26.832799999999999</v>
      </c>
      <c r="L6">
        <v>0</v>
      </c>
      <c r="M6">
        <v>0</v>
      </c>
    </row>
    <row r="7" spans="1:13" x14ac:dyDescent="0.25">
      <c r="A7" t="s">
        <v>36</v>
      </c>
      <c r="B7">
        <v>23041.8</v>
      </c>
      <c r="C7">
        <v>14.4</v>
      </c>
      <c r="D7">
        <v>0</v>
      </c>
      <c r="E7">
        <v>0</v>
      </c>
      <c r="F7">
        <v>46084.5</v>
      </c>
      <c r="G7">
        <v>28.5</v>
      </c>
      <c r="H7">
        <v>0</v>
      </c>
      <c r="I7">
        <v>0</v>
      </c>
      <c r="J7">
        <v>92169</v>
      </c>
      <c r="K7">
        <v>57</v>
      </c>
      <c r="L7">
        <v>0</v>
      </c>
      <c r="M7">
        <v>0</v>
      </c>
    </row>
    <row r="8" spans="1:13" x14ac:dyDescent="0.25">
      <c r="A8" t="s">
        <v>35</v>
      </c>
      <c r="B8">
        <v>5791.4</v>
      </c>
      <c r="C8">
        <v>18.050999999999998</v>
      </c>
      <c r="D8">
        <v>0</v>
      </c>
      <c r="E8">
        <v>0</v>
      </c>
      <c r="F8">
        <v>11583</v>
      </c>
      <c r="G8">
        <v>36</v>
      </c>
      <c r="H8">
        <v>0</v>
      </c>
      <c r="I8">
        <v>0</v>
      </c>
      <c r="J8">
        <v>23166</v>
      </c>
      <c r="K8">
        <v>72</v>
      </c>
      <c r="L8">
        <v>0</v>
      </c>
      <c r="M8">
        <v>0</v>
      </c>
    </row>
    <row r="9" spans="1:13" x14ac:dyDescent="0.25">
      <c r="A9" t="s">
        <v>34</v>
      </c>
      <c r="B9">
        <v>4657.5</v>
      </c>
      <c r="C9">
        <v>18.0624</v>
      </c>
      <c r="D9">
        <v>0</v>
      </c>
      <c r="E9">
        <v>0</v>
      </c>
      <c r="F9">
        <v>9315</v>
      </c>
      <c r="G9">
        <v>36.1248</v>
      </c>
      <c r="H9">
        <v>0</v>
      </c>
      <c r="I9">
        <v>0</v>
      </c>
      <c r="J9">
        <v>18630</v>
      </c>
      <c r="K9">
        <v>72.249600000000001</v>
      </c>
      <c r="L9">
        <v>0</v>
      </c>
      <c r="M9">
        <v>0</v>
      </c>
    </row>
    <row r="10" spans="1:13" x14ac:dyDescent="0.25">
      <c r="A10" t="s">
        <v>33</v>
      </c>
      <c r="B10">
        <v>23328</v>
      </c>
      <c r="C10">
        <v>6</v>
      </c>
      <c r="D10">
        <v>0</v>
      </c>
      <c r="E10">
        <v>0</v>
      </c>
      <c r="F10">
        <v>46656</v>
      </c>
      <c r="G10">
        <v>12</v>
      </c>
      <c r="H10">
        <v>0</v>
      </c>
      <c r="I10">
        <v>0</v>
      </c>
      <c r="J10">
        <v>93312</v>
      </c>
      <c r="K10">
        <v>24</v>
      </c>
      <c r="L10">
        <v>0</v>
      </c>
      <c r="M10">
        <v>0</v>
      </c>
    </row>
    <row r="11" spans="1:13" x14ac:dyDescent="0.25">
      <c r="A11" t="s">
        <v>32</v>
      </c>
      <c r="B11">
        <v>8862.4</v>
      </c>
      <c r="C11">
        <v>14.664199999999999</v>
      </c>
      <c r="D11">
        <v>0</v>
      </c>
      <c r="E11">
        <v>0</v>
      </c>
      <c r="F11">
        <v>17725.5</v>
      </c>
      <c r="G11">
        <v>29.7867</v>
      </c>
      <c r="H11">
        <v>0</v>
      </c>
      <c r="I11">
        <v>0</v>
      </c>
      <c r="J11">
        <v>35451</v>
      </c>
      <c r="K11">
        <v>59.573500000000003</v>
      </c>
      <c r="L11">
        <v>0</v>
      </c>
      <c r="M11">
        <v>0</v>
      </c>
    </row>
    <row r="12" spans="1:13" x14ac:dyDescent="0.25">
      <c r="A12" t="s">
        <v>31</v>
      </c>
      <c r="B12">
        <v>29828.1</v>
      </c>
      <c r="C12">
        <v>10.539899999999999</v>
      </c>
      <c r="D12">
        <v>0</v>
      </c>
      <c r="E12">
        <v>0</v>
      </c>
      <c r="F12">
        <v>59656.5</v>
      </c>
      <c r="G12">
        <v>20.621600000000001</v>
      </c>
      <c r="H12">
        <v>0</v>
      </c>
      <c r="I12">
        <v>0</v>
      </c>
      <c r="J12">
        <v>119313</v>
      </c>
      <c r="K12">
        <v>41.243200000000002</v>
      </c>
      <c r="L12">
        <v>0</v>
      </c>
      <c r="M12">
        <v>0</v>
      </c>
    </row>
    <row r="13" spans="1:13" x14ac:dyDescent="0.25">
      <c r="A13" t="s">
        <v>30</v>
      </c>
      <c r="B13">
        <v>23287</v>
      </c>
      <c r="C13">
        <v>0</v>
      </c>
      <c r="D13">
        <v>0</v>
      </c>
      <c r="E13">
        <v>0</v>
      </c>
      <c r="F13">
        <v>46575</v>
      </c>
      <c r="G13">
        <v>0</v>
      </c>
      <c r="H13">
        <v>0</v>
      </c>
      <c r="I13">
        <v>0</v>
      </c>
      <c r="J13">
        <v>93150</v>
      </c>
      <c r="K13">
        <v>0</v>
      </c>
      <c r="L13">
        <v>352.9</v>
      </c>
      <c r="M13">
        <v>788.5874</v>
      </c>
    </row>
    <row r="14" spans="1:13" x14ac:dyDescent="0.25">
      <c r="A14" t="s">
        <v>29</v>
      </c>
      <c r="B14">
        <v>27999</v>
      </c>
      <c r="C14">
        <v>41.641300000000001</v>
      </c>
      <c r="D14">
        <v>179.1</v>
      </c>
      <c r="E14">
        <v>537.29999999999995</v>
      </c>
      <c r="F14">
        <v>55998</v>
      </c>
      <c r="G14">
        <v>83.282700000000006</v>
      </c>
      <c r="H14">
        <v>2975.6</v>
      </c>
      <c r="I14">
        <v>8926.7999999999993</v>
      </c>
      <c r="J14">
        <v>111996</v>
      </c>
      <c r="K14">
        <v>166.56530000000001</v>
      </c>
      <c r="L14">
        <v>19248.599999999999</v>
      </c>
      <c r="M14">
        <v>22419.760600000001</v>
      </c>
    </row>
    <row r="15" spans="1:13" x14ac:dyDescent="0.25">
      <c r="A15" t="s">
        <v>28</v>
      </c>
      <c r="B15">
        <v>5291.8</v>
      </c>
      <c r="C15">
        <v>8.3283000000000005</v>
      </c>
      <c r="D15">
        <v>0</v>
      </c>
      <c r="E15">
        <v>0</v>
      </c>
      <c r="F15">
        <v>10584</v>
      </c>
      <c r="G15">
        <v>17.1464</v>
      </c>
      <c r="H15">
        <v>0</v>
      </c>
      <c r="I15">
        <v>0</v>
      </c>
      <c r="J15">
        <v>21168</v>
      </c>
      <c r="K15">
        <v>34.292900000000003</v>
      </c>
      <c r="L15">
        <v>0</v>
      </c>
      <c r="M15">
        <v>0</v>
      </c>
    </row>
    <row r="16" spans="1:13" x14ac:dyDescent="0.25">
      <c r="A16" t="s">
        <v>27</v>
      </c>
      <c r="B16">
        <v>21586.2</v>
      </c>
      <c r="C16">
        <v>11.2677</v>
      </c>
      <c r="D16">
        <v>0</v>
      </c>
      <c r="E16">
        <v>0</v>
      </c>
      <c r="F16">
        <v>43173</v>
      </c>
      <c r="G16">
        <v>22.045400000000001</v>
      </c>
      <c r="H16">
        <v>0</v>
      </c>
      <c r="I16">
        <v>0</v>
      </c>
      <c r="J16">
        <v>86346</v>
      </c>
      <c r="K16">
        <v>44.090800000000002</v>
      </c>
      <c r="L16">
        <v>15597.3</v>
      </c>
      <c r="M16">
        <v>2469.1826999999998</v>
      </c>
    </row>
    <row r="17" spans="1:13" x14ac:dyDescent="0.25">
      <c r="A17" t="s">
        <v>26</v>
      </c>
      <c r="B17">
        <v>45000</v>
      </c>
      <c r="C17">
        <v>0</v>
      </c>
      <c r="D17">
        <v>0</v>
      </c>
      <c r="E17">
        <v>0</v>
      </c>
      <c r="F17">
        <v>90000</v>
      </c>
      <c r="G17">
        <v>0</v>
      </c>
      <c r="H17">
        <v>0</v>
      </c>
      <c r="I17">
        <v>0</v>
      </c>
      <c r="J17">
        <v>180000</v>
      </c>
      <c r="K17">
        <v>0</v>
      </c>
      <c r="L17">
        <v>0</v>
      </c>
      <c r="M17">
        <v>0</v>
      </c>
    </row>
    <row r="18" spans="1:13" x14ac:dyDescent="0.25">
      <c r="A18" t="s">
        <v>25</v>
      </c>
      <c r="B18">
        <v>4333.3</v>
      </c>
      <c r="C18">
        <v>35.287500000000001</v>
      </c>
      <c r="D18">
        <v>0</v>
      </c>
      <c r="E18">
        <v>0</v>
      </c>
      <c r="F18">
        <v>8667</v>
      </c>
      <c r="G18">
        <v>70.292199999999994</v>
      </c>
      <c r="H18">
        <v>0</v>
      </c>
      <c r="I18">
        <v>0</v>
      </c>
      <c r="J18">
        <v>17334</v>
      </c>
      <c r="K18">
        <v>140.58449999999999</v>
      </c>
      <c r="L18">
        <v>0</v>
      </c>
      <c r="M18">
        <v>0</v>
      </c>
    </row>
    <row r="19" spans="1:13" x14ac:dyDescent="0.25">
      <c r="A19" t="s">
        <v>24</v>
      </c>
      <c r="B19">
        <v>2065.1999999999998</v>
      </c>
      <c r="C19">
        <v>3.9192</v>
      </c>
      <c r="D19">
        <v>0</v>
      </c>
      <c r="E19">
        <v>0</v>
      </c>
      <c r="F19">
        <v>4131</v>
      </c>
      <c r="G19">
        <v>7.3484999999999996</v>
      </c>
      <c r="H19">
        <v>0</v>
      </c>
      <c r="I19">
        <v>0</v>
      </c>
      <c r="J19">
        <v>8262</v>
      </c>
      <c r="K19">
        <v>14.696899999999999</v>
      </c>
      <c r="L19">
        <v>0</v>
      </c>
      <c r="M19">
        <v>0</v>
      </c>
    </row>
    <row r="20" spans="1:13" x14ac:dyDescent="0.25">
      <c r="A20" t="s">
        <v>23</v>
      </c>
      <c r="B20">
        <v>1188</v>
      </c>
      <c r="C20">
        <v>11.661899999999999</v>
      </c>
      <c r="D20">
        <v>0</v>
      </c>
      <c r="E20">
        <v>0</v>
      </c>
      <c r="F20">
        <v>2376</v>
      </c>
      <c r="G20">
        <v>23.323799999999999</v>
      </c>
      <c r="H20">
        <v>0</v>
      </c>
      <c r="I20">
        <v>0</v>
      </c>
      <c r="J20">
        <v>4752</v>
      </c>
      <c r="K20">
        <v>46.647599999999997</v>
      </c>
      <c r="L20">
        <v>100.8</v>
      </c>
      <c r="M20">
        <v>134.6097</v>
      </c>
    </row>
    <row r="21" spans="1:13" x14ac:dyDescent="0.25">
      <c r="A21" t="s">
        <v>22</v>
      </c>
      <c r="B21">
        <v>7897</v>
      </c>
      <c r="C21">
        <v>0</v>
      </c>
      <c r="D21">
        <v>0</v>
      </c>
      <c r="E21">
        <v>0</v>
      </c>
      <c r="F21">
        <v>15795</v>
      </c>
      <c r="G21">
        <v>0</v>
      </c>
      <c r="H21">
        <v>0</v>
      </c>
      <c r="I21">
        <v>0</v>
      </c>
      <c r="J21">
        <v>31590</v>
      </c>
      <c r="K21">
        <v>0</v>
      </c>
      <c r="L21">
        <v>0</v>
      </c>
      <c r="M21">
        <v>0</v>
      </c>
    </row>
    <row r="22" spans="1:13" x14ac:dyDescent="0.25">
      <c r="A22" t="s">
        <v>21</v>
      </c>
      <c r="B22">
        <v>6626</v>
      </c>
      <c r="C22">
        <v>24</v>
      </c>
      <c r="D22">
        <v>0</v>
      </c>
      <c r="E22">
        <v>0</v>
      </c>
      <c r="F22">
        <v>13252.5</v>
      </c>
      <c r="G22">
        <v>47.5</v>
      </c>
      <c r="H22">
        <v>0</v>
      </c>
      <c r="I22">
        <v>0</v>
      </c>
      <c r="J22">
        <v>26505</v>
      </c>
      <c r="K22">
        <v>95</v>
      </c>
      <c r="L22">
        <v>1110.5999999999999</v>
      </c>
      <c r="M22">
        <v>1293.2165</v>
      </c>
    </row>
    <row r="23" spans="1:13" x14ac:dyDescent="0.25">
      <c r="A23" t="s">
        <v>20</v>
      </c>
      <c r="B23">
        <v>15660</v>
      </c>
      <c r="C23">
        <v>20</v>
      </c>
      <c r="D23">
        <v>0</v>
      </c>
      <c r="E23">
        <v>0</v>
      </c>
      <c r="F23">
        <v>31320</v>
      </c>
      <c r="G23">
        <v>40</v>
      </c>
      <c r="H23">
        <v>0</v>
      </c>
      <c r="I23">
        <v>0</v>
      </c>
      <c r="J23">
        <v>62640</v>
      </c>
      <c r="K23">
        <v>80</v>
      </c>
      <c r="L23">
        <v>2098.4</v>
      </c>
      <c r="M23">
        <v>2129.5261</v>
      </c>
    </row>
    <row r="24" spans="1:13" x14ac:dyDescent="0.25">
      <c r="A24" t="s">
        <v>19</v>
      </c>
      <c r="B24">
        <v>1350</v>
      </c>
      <c r="C24">
        <v>0</v>
      </c>
      <c r="D24">
        <v>0</v>
      </c>
      <c r="E24">
        <v>0</v>
      </c>
      <c r="F24">
        <v>2700</v>
      </c>
      <c r="G24">
        <v>0</v>
      </c>
      <c r="H24">
        <v>190.6</v>
      </c>
      <c r="I24">
        <v>413.2835</v>
      </c>
      <c r="J24">
        <v>5400</v>
      </c>
      <c r="K24">
        <v>0</v>
      </c>
      <c r="L24">
        <v>1049.7</v>
      </c>
      <c r="M24">
        <v>1330.8252</v>
      </c>
    </row>
    <row r="25" spans="1:13" x14ac:dyDescent="0.25">
      <c r="A25" t="s">
        <v>18</v>
      </c>
      <c r="B25">
        <v>7875</v>
      </c>
      <c r="C25">
        <v>0</v>
      </c>
      <c r="D25">
        <v>0</v>
      </c>
      <c r="E25">
        <v>0</v>
      </c>
      <c r="F25">
        <v>15750</v>
      </c>
      <c r="G25">
        <v>0</v>
      </c>
      <c r="H25">
        <v>0</v>
      </c>
      <c r="I25">
        <v>0</v>
      </c>
      <c r="J25">
        <v>31500</v>
      </c>
      <c r="K25">
        <v>0</v>
      </c>
      <c r="L25">
        <v>0</v>
      </c>
      <c r="M25">
        <v>0</v>
      </c>
    </row>
    <row r="26" spans="1:13" x14ac:dyDescent="0.25">
      <c r="A26" t="s">
        <v>17</v>
      </c>
      <c r="B26">
        <v>5994</v>
      </c>
      <c r="C26">
        <v>39.2301</v>
      </c>
      <c r="D26">
        <v>0</v>
      </c>
      <c r="E26">
        <v>0</v>
      </c>
      <c r="F26">
        <v>11988</v>
      </c>
      <c r="G26">
        <v>78.4602</v>
      </c>
      <c r="H26">
        <v>0</v>
      </c>
      <c r="I26">
        <v>0</v>
      </c>
      <c r="J26">
        <v>23976</v>
      </c>
      <c r="K26">
        <v>156.9204</v>
      </c>
      <c r="L26">
        <v>0</v>
      </c>
      <c r="M26">
        <v>0</v>
      </c>
    </row>
    <row r="27" spans="1:13" x14ac:dyDescent="0.25">
      <c r="A27" t="s">
        <v>16</v>
      </c>
      <c r="B27">
        <v>10810.8</v>
      </c>
      <c r="C27">
        <v>3.6</v>
      </c>
      <c r="D27">
        <v>0</v>
      </c>
      <c r="E27">
        <v>0</v>
      </c>
      <c r="F27">
        <v>21622.5</v>
      </c>
      <c r="G27">
        <v>7.5</v>
      </c>
      <c r="H27">
        <v>0</v>
      </c>
      <c r="I27">
        <v>0</v>
      </c>
      <c r="J27">
        <v>43245</v>
      </c>
      <c r="K27">
        <v>15</v>
      </c>
      <c r="L27">
        <v>0</v>
      </c>
      <c r="M27">
        <v>0</v>
      </c>
    </row>
    <row r="28" spans="1:13" x14ac:dyDescent="0.25">
      <c r="A28" t="s">
        <v>15</v>
      </c>
      <c r="B28">
        <v>5832</v>
      </c>
      <c r="C28">
        <v>26.6646</v>
      </c>
      <c r="D28">
        <v>0</v>
      </c>
      <c r="E28">
        <v>0</v>
      </c>
      <c r="F28">
        <v>11664</v>
      </c>
      <c r="G28">
        <v>53.3292</v>
      </c>
      <c r="H28">
        <v>0</v>
      </c>
      <c r="I28">
        <v>0</v>
      </c>
      <c r="J28">
        <v>23328</v>
      </c>
      <c r="K28">
        <v>106.6583</v>
      </c>
      <c r="L28">
        <v>0</v>
      </c>
      <c r="M28">
        <v>0</v>
      </c>
    </row>
    <row r="29" spans="1:13" x14ac:dyDescent="0.25">
      <c r="A29" t="s">
        <v>14</v>
      </c>
      <c r="B29">
        <v>72900</v>
      </c>
      <c r="C29">
        <v>0</v>
      </c>
      <c r="D29">
        <v>0</v>
      </c>
      <c r="E29">
        <v>0</v>
      </c>
      <c r="F29">
        <v>145800</v>
      </c>
      <c r="G29">
        <v>0</v>
      </c>
      <c r="H29">
        <v>0</v>
      </c>
      <c r="I29">
        <v>0</v>
      </c>
      <c r="J29">
        <v>291600</v>
      </c>
      <c r="K29">
        <v>0</v>
      </c>
      <c r="L29">
        <v>0</v>
      </c>
      <c r="M29">
        <v>0</v>
      </c>
    </row>
    <row r="30" spans="1:13" x14ac:dyDescent="0.25">
      <c r="A30" t="s">
        <v>13</v>
      </c>
      <c r="B30">
        <v>2418.5</v>
      </c>
      <c r="C30">
        <v>6.5</v>
      </c>
      <c r="D30">
        <v>45.4</v>
      </c>
      <c r="E30">
        <v>91.117699999999999</v>
      </c>
      <c r="F30">
        <v>4837.5</v>
      </c>
      <c r="G30">
        <v>12.5</v>
      </c>
      <c r="H30">
        <v>652.29999999999995</v>
      </c>
      <c r="I30">
        <v>1061.2861</v>
      </c>
      <c r="J30">
        <v>9675</v>
      </c>
      <c r="K30">
        <v>25</v>
      </c>
      <c r="L30">
        <v>2872.8</v>
      </c>
      <c r="M30">
        <v>2756.7676000000001</v>
      </c>
    </row>
    <row r="31" spans="1:13" x14ac:dyDescent="0.25">
      <c r="A31" t="s">
        <v>12</v>
      </c>
      <c r="B31">
        <v>13824</v>
      </c>
      <c r="C31">
        <v>12</v>
      </c>
      <c r="D31">
        <v>0</v>
      </c>
      <c r="E31">
        <v>0</v>
      </c>
      <c r="F31">
        <v>27648</v>
      </c>
      <c r="G31">
        <v>24</v>
      </c>
      <c r="H31">
        <v>0</v>
      </c>
      <c r="I31">
        <v>0</v>
      </c>
      <c r="J31">
        <v>55296</v>
      </c>
      <c r="K31">
        <v>48</v>
      </c>
      <c r="L31">
        <v>0</v>
      </c>
      <c r="M31">
        <v>0</v>
      </c>
    </row>
    <row r="32" spans="1:13" x14ac:dyDescent="0.25">
      <c r="A32" t="s">
        <v>11</v>
      </c>
      <c r="B32">
        <v>9355.4</v>
      </c>
      <c r="C32">
        <v>9.1999999999999993</v>
      </c>
      <c r="D32">
        <v>0</v>
      </c>
      <c r="E32">
        <v>0</v>
      </c>
      <c r="F32">
        <v>18711</v>
      </c>
      <c r="G32">
        <v>18</v>
      </c>
      <c r="H32">
        <v>0</v>
      </c>
      <c r="I32">
        <v>0</v>
      </c>
      <c r="J32">
        <v>37422</v>
      </c>
      <c r="K32">
        <v>36</v>
      </c>
      <c r="L32">
        <v>0</v>
      </c>
      <c r="M32">
        <v>0</v>
      </c>
    </row>
    <row r="33" spans="1:13" x14ac:dyDescent="0.25">
      <c r="A33" t="s">
        <v>10</v>
      </c>
      <c r="B33">
        <v>28080</v>
      </c>
      <c r="C33">
        <v>60</v>
      </c>
      <c r="D33">
        <v>0</v>
      </c>
      <c r="E33">
        <v>0</v>
      </c>
      <c r="F33">
        <v>56160</v>
      </c>
      <c r="G33">
        <v>120</v>
      </c>
      <c r="H33">
        <v>5326.8</v>
      </c>
      <c r="I33">
        <v>7328.6866</v>
      </c>
      <c r="J33">
        <v>112320</v>
      </c>
      <c r="K33">
        <v>240</v>
      </c>
      <c r="L33">
        <v>28078.2</v>
      </c>
      <c r="M33">
        <v>33982.716200000003</v>
      </c>
    </row>
    <row r="34" spans="1:13" x14ac:dyDescent="0.25">
      <c r="A34" t="s">
        <v>9</v>
      </c>
      <c r="B34">
        <v>26433</v>
      </c>
      <c r="C34">
        <v>50.408299999999997</v>
      </c>
      <c r="D34">
        <v>0</v>
      </c>
      <c r="E34">
        <v>0</v>
      </c>
      <c r="F34">
        <v>52866</v>
      </c>
      <c r="G34">
        <v>100.8167</v>
      </c>
      <c r="H34">
        <v>0</v>
      </c>
      <c r="I34">
        <v>0</v>
      </c>
      <c r="J34">
        <v>105732</v>
      </c>
      <c r="K34">
        <v>201.63329999999999</v>
      </c>
      <c r="L34">
        <v>12938.8</v>
      </c>
      <c r="M34">
        <v>6292.3546999999999</v>
      </c>
    </row>
    <row r="35" spans="1:13" x14ac:dyDescent="0.25">
      <c r="A35" t="s">
        <v>8</v>
      </c>
      <c r="B35">
        <v>1698.7</v>
      </c>
      <c r="C35">
        <v>3.9</v>
      </c>
      <c r="D35">
        <v>0</v>
      </c>
      <c r="E35">
        <v>0</v>
      </c>
      <c r="F35">
        <v>3397.5</v>
      </c>
      <c r="G35">
        <v>7.5</v>
      </c>
      <c r="H35">
        <v>0</v>
      </c>
      <c r="I35">
        <v>0</v>
      </c>
      <c r="J35">
        <v>6795</v>
      </c>
      <c r="K35">
        <v>15</v>
      </c>
      <c r="L35">
        <v>0</v>
      </c>
      <c r="M35">
        <v>0</v>
      </c>
    </row>
    <row r="36" spans="1:13" x14ac:dyDescent="0.25">
      <c r="A36" t="s">
        <v>7</v>
      </c>
      <c r="B36">
        <v>19399.400000000001</v>
      </c>
      <c r="C36">
        <v>8.8000000000000007</v>
      </c>
      <c r="D36">
        <v>0</v>
      </c>
      <c r="E36">
        <v>0</v>
      </c>
      <c r="F36">
        <v>38799</v>
      </c>
      <c r="G36">
        <v>18</v>
      </c>
      <c r="H36">
        <v>0</v>
      </c>
      <c r="I36">
        <v>0</v>
      </c>
      <c r="J36">
        <v>77598</v>
      </c>
      <c r="K36">
        <v>36</v>
      </c>
      <c r="L36">
        <v>0</v>
      </c>
      <c r="M36">
        <v>0</v>
      </c>
    </row>
    <row r="37" spans="1:13" x14ac:dyDescent="0.25">
      <c r="A37" t="s">
        <v>6</v>
      </c>
      <c r="B37">
        <v>34263</v>
      </c>
      <c r="C37">
        <v>22.045400000000001</v>
      </c>
      <c r="D37">
        <v>0</v>
      </c>
      <c r="E37">
        <v>0</v>
      </c>
      <c r="F37">
        <v>68526</v>
      </c>
      <c r="G37">
        <v>44.090800000000002</v>
      </c>
      <c r="H37">
        <v>0</v>
      </c>
      <c r="I37">
        <v>0</v>
      </c>
      <c r="J37">
        <v>137052</v>
      </c>
      <c r="K37">
        <v>88.181600000000003</v>
      </c>
      <c r="L37">
        <v>0</v>
      </c>
      <c r="M37">
        <v>0</v>
      </c>
    </row>
    <row r="38" spans="1:13" x14ac:dyDescent="0.25">
      <c r="A38" t="s">
        <v>5</v>
      </c>
      <c r="B38">
        <v>28957</v>
      </c>
      <c r="C38">
        <v>0</v>
      </c>
      <c r="D38">
        <v>0</v>
      </c>
      <c r="E38">
        <v>0</v>
      </c>
      <c r="F38">
        <v>57915</v>
      </c>
      <c r="G38">
        <v>0</v>
      </c>
      <c r="H38">
        <v>0</v>
      </c>
      <c r="I38">
        <v>0</v>
      </c>
      <c r="J38">
        <v>115830</v>
      </c>
      <c r="K38">
        <v>0</v>
      </c>
      <c r="L38">
        <v>0</v>
      </c>
      <c r="M38">
        <v>0</v>
      </c>
    </row>
    <row r="39" spans="1:13" x14ac:dyDescent="0.25">
      <c r="A39" t="s">
        <v>4</v>
      </c>
      <c r="B39">
        <v>5206.3999999999996</v>
      </c>
      <c r="C39">
        <v>12.8</v>
      </c>
      <c r="D39">
        <v>4193.3</v>
      </c>
      <c r="E39">
        <v>650.19349999999997</v>
      </c>
      <c r="F39">
        <v>10413</v>
      </c>
      <c r="G39">
        <v>26</v>
      </c>
      <c r="H39">
        <v>9399.9</v>
      </c>
      <c r="I39">
        <v>651.46010000000001</v>
      </c>
      <c r="J39">
        <v>20826</v>
      </c>
      <c r="K39">
        <v>52</v>
      </c>
      <c r="L39">
        <v>19812.900000000001</v>
      </c>
      <c r="M39">
        <v>654.72659999999996</v>
      </c>
    </row>
    <row r="40" spans="1:13" x14ac:dyDescent="0.25">
      <c r="A40" t="s">
        <v>3</v>
      </c>
      <c r="B40">
        <v>14154.3</v>
      </c>
      <c r="C40">
        <v>6.9</v>
      </c>
      <c r="D40">
        <v>0</v>
      </c>
      <c r="E40">
        <v>0</v>
      </c>
      <c r="F40">
        <v>28309.5</v>
      </c>
      <c r="G40">
        <v>13.5</v>
      </c>
      <c r="H40">
        <v>2816.7</v>
      </c>
      <c r="I40">
        <v>4461.1747999999998</v>
      </c>
      <c r="J40">
        <v>56619</v>
      </c>
      <c r="K40">
        <v>27</v>
      </c>
      <c r="L40">
        <v>11312.1</v>
      </c>
      <c r="M40">
        <v>17311.2022</v>
      </c>
    </row>
    <row r="41" spans="1:13" x14ac:dyDescent="0.25">
      <c r="A41" t="s">
        <v>2</v>
      </c>
      <c r="B41">
        <v>26712</v>
      </c>
      <c r="C41">
        <v>9.798</v>
      </c>
      <c r="D41">
        <v>0</v>
      </c>
      <c r="E41">
        <v>0</v>
      </c>
      <c r="F41">
        <v>53424</v>
      </c>
      <c r="G41">
        <v>19.5959</v>
      </c>
      <c r="H41">
        <v>0</v>
      </c>
      <c r="I41">
        <v>0</v>
      </c>
      <c r="J41">
        <v>106848</v>
      </c>
      <c r="K41">
        <v>39.191800000000001</v>
      </c>
      <c r="L41">
        <v>0</v>
      </c>
      <c r="M41">
        <v>0</v>
      </c>
    </row>
    <row r="42" spans="1:13" x14ac:dyDescent="0.25">
      <c r="A42" t="s">
        <v>1</v>
      </c>
      <c r="B42">
        <v>3636</v>
      </c>
      <c r="C42">
        <v>86.625600000000006</v>
      </c>
      <c r="D42">
        <v>269.39999999999998</v>
      </c>
      <c r="E42">
        <v>808.2</v>
      </c>
      <c r="F42">
        <v>7272</v>
      </c>
      <c r="G42">
        <v>173.25129999999999</v>
      </c>
      <c r="H42">
        <v>1131.8</v>
      </c>
      <c r="I42">
        <v>2009.1724999999999</v>
      </c>
      <c r="J42">
        <v>14544</v>
      </c>
      <c r="K42">
        <v>346.5025</v>
      </c>
      <c r="L42">
        <v>3275.8</v>
      </c>
      <c r="M42">
        <v>5131.3561</v>
      </c>
    </row>
    <row r="44" spans="1:13" x14ac:dyDescent="0.25">
      <c r="A44" s="28" t="s">
        <v>0</v>
      </c>
      <c r="B44">
        <f t="shared" ref="B44:M44" si="0">SUM(B3:B42)/COUNT(B3:B42)</f>
        <v>15397.560000000003</v>
      </c>
      <c r="C44">
        <f t="shared" si="0"/>
        <v>17.418484999999997</v>
      </c>
      <c r="D44">
        <f t="shared" si="0"/>
        <v>117.17999999999999</v>
      </c>
      <c r="E44">
        <f t="shared" si="0"/>
        <v>52.170280000000005</v>
      </c>
      <c r="F44">
        <f t="shared" si="0"/>
        <v>30795.412499999999</v>
      </c>
      <c r="G44">
        <f t="shared" si="0"/>
        <v>34.777434999999997</v>
      </c>
      <c r="H44">
        <f t="shared" si="0"/>
        <v>562.34249999999997</v>
      </c>
      <c r="I44">
        <f t="shared" si="0"/>
        <v>621.29659000000004</v>
      </c>
      <c r="J44">
        <f t="shared" si="0"/>
        <v>61590.824999999997</v>
      </c>
      <c r="K44">
        <f t="shared" si="0"/>
        <v>69.5548675</v>
      </c>
      <c r="L44">
        <f t="shared" si="0"/>
        <v>2965.7625000000003</v>
      </c>
      <c r="M44">
        <f t="shared" si="0"/>
        <v>2429.3701249999999</v>
      </c>
    </row>
    <row r="46" spans="1:13" x14ac:dyDescent="0.25">
      <c r="A46" t="s">
        <v>58</v>
      </c>
      <c r="B46">
        <v>75132</v>
      </c>
      <c r="C46">
        <v>9.798</v>
      </c>
      <c r="D46">
        <v>0</v>
      </c>
      <c r="E46">
        <v>0</v>
      </c>
      <c r="F46">
        <v>150264</v>
      </c>
      <c r="G46">
        <v>19.5959</v>
      </c>
      <c r="H46">
        <v>0</v>
      </c>
      <c r="I46">
        <v>0</v>
      </c>
      <c r="J46">
        <v>300528</v>
      </c>
      <c r="K46">
        <v>39.191800000000001</v>
      </c>
      <c r="L46">
        <v>126084.3</v>
      </c>
      <c r="M46">
        <v>7425.4808999999996</v>
      </c>
    </row>
    <row r="47" spans="1:13" x14ac:dyDescent="0.25">
      <c r="A47" t="s">
        <v>60</v>
      </c>
      <c r="B47">
        <v>23850</v>
      </c>
      <c r="C47">
        <v>0</v>
      </c>
      <c r="D47">
        <v>0</v>
      </c>
      <c r="E47">
        <v>0</v>
      </c>
      <c r="F47">
        <v>47700</v>
      </c>
      <c r="G47">
        <v>0</v>
      </c>
      <c r="H47">
        <v>0</v>
      </c>
      <c r="I47">
        <v>0</v>
      </c>
      <c r="J47">
        <v>95400</v>
      </c>
      <c r="K47">
        <v>0</v>
      </c>
      <c r="L47">
        <v>36055.5</v>
      </c>
      <c r="M47">
        <v>3671.6100999999999</v>
      </c>
    </row>
    <row r="48" spans="1:13" x14ac:dyDescent="0.25">
      <c r="A48" t="s">
        <v>57</v>
      </c>
      <c r="B48">
        <v>258876</v>
      </c>
      <c r="C48">
        <v>44.090800000000002</v>
      </c>
      <c r="D48">
        <v>0</v>
      </c>
      <c r="E48">
        <v>0</v>
      </c>
      <c r="F48">
        <v>517752</v>
      </c>
      <c r="G48">
        <v>88.181600000000003</v>
      </c>
      <c r="H48">
        <v>31286.3</v>
      </c>
      <c r="I48">
        <v>22191.608400000001</v>
      </c>
      <c r="J48">
        <v>1035504</v>
      </c>
      <c r="K48">
        <v>176.36330000000001</v>
      </c>
      <c r="L48">
        <v>547618.4</v>
      </c>
      <c r="M48">
        <v>24334.710200000001</v>
      </c>
    </row>
    <row r="49" spans="1:13" x14ac:dyDescent="0.25">
      <c r="A49" t="s">
        <v>67</v>
      </c>
      <c r="B49">
        <v>427950</v>
      </c>
      <c r="C49">
        <v>0</v>
      </c>
      <c r="D49">
        <v>0</v>
      </c>
      <c r="E49">
        <v>0</v>
      </c>
      <c r="F49">
        <v>855900</v>
      </c>
      <c r="G49">
        <v>0</v>
      </c>
      <c r="H49">
        <v>0</v>
      </c>
      <c r="I49">
        <v>0</v>
      </c>
      <c r="J49">
        <v>1711800</v>
      </c>
      <c r="K49">
        <v>0</v>
      </c>
      <c r="L49">
        <v>562956.69999999995</v>
      </c>
      <c r="M49">
        <v>74174.340899999996</v>
      </c>
    </row>
    <row r="50" spans="1:13" x14ac:dyDescent="0.25">
      <c r="A50" t="s">
        <v>68</v>
      </c>
      <c r="B50">
        <v>233280</v>
      </c>
      <c r="C50">
        <v>0</v>
      </c>
      <c r="D50">
        <v>0</v>
      </c>
      <c r="E50">
        <v>0</v>
      </c>
      <c r="F50">
        <v>466560</v>
      </c>
      <c r="G50">
        <v>0</v>
      </c>
      <c r="H50">
        <v>0</v>
      </c>
      <c r="I50">
        <v>0</v>
      </c>
      <c r="J50">
        <v>933120</v>
      </c>
      <c r="K50">
        <v>0</v>
      </c>
      <c r="L50">
        <v>415018.4</v>
      </c>
      <c r="M50">
        <v>15288.0862</v>
      </c>
    </row>
    <row r="51" spans="1:13" x14ac:dyDescent="0.25">
      <c r="A51" t="s">
        <v>61</v>
      </c>
      <c r="B51">
        <v>123120</v>
      </c>
      <c r="C51">
        <v>10</v>
      </c>
      <c r="D51">
        <v>0</v>
      </c>
      <c r="E51">
        <v>0</v>
      </c>
      <c r="F51">
        <v>246240</v>
      </c>
      <c r="G51">
        <v>20</v>
      </c>
      <c r="H51">
        <v>65682</v>
      </c>
      <c r="I51">
        <v>3850.0446000000002</v>
      </c>
      <c r="J51">
        <v>492480</v>
      </c>
      <c r="K51">
        <v>40</v>
      </c>
      <c r="L51">
        <v>311922</v>
      </c>
      <c r="M51">
        <v>3855.2060000000001</v>
      </c>
    </row>
    <row r="52" spans="1:13" x14ac:dyDescent="0.25">
      <c r="A52" t="s">
        <v>66</v>
      </c>
      <c r="B52">
        <v>395712</v>
      </c>
      <c r="C52">
        <v>49.96</v>
      </c>
      <c r="D52">
        <v>0</v>
      </c>
      <c r="E52">
        <v>0</v>
      </c>
      <c r="F52">
        <v>791424</v>
      </c>
      <c r="G52">
        <v>99.92</v>
      </c>
      <c r="H52">
        <v>133345.29999999999</v>
      </c>
      <c r="I52">
        <v>18361.5281</v>
      </c>
      <c r="J52">
        <v>1582848</v>
      </c>
      <c r="K52">
        <v>199.8399</v>
      </c>
      <c r="L52">
        <v>924769.3</v>
      </c>
      <c r="M52">
        <v>18372.0687</v>
      </c>
    </row>
    <row r="53" spans="1:13" x14ac:dyDescent="0.25">
      <c r="A53" t="s">
        <v>69</v>
      </c>
      <c r="B53">
        <v>60794.8</v>
      </c>
      <c r="C53">
        <v>6.3686999999999996</v>
      </c>
      <c r="D53">
        <v>0</v>
      </c>
      <c r="E53">
        <v>0</v>
      </c>
      <c r="F53">
        <v>121590</v>
      </c>
      <c r="G53">
        <v>12.247400000000001</v>
      </c>
      <c r="H53">
        <v>0</v>
      </c>
      <c r="I53">
        <v>0</v>
      </c>
      <c r="J53">
        <v>243180</v>
      </c>
      <c r="K53">
        <v>24.494900000000001</v>
      </c>
      <c r="L53">
        <v>59568.1</v>
      </c>
      <c r="M53">
        <v>7286.9327000000003</v>
      </c>
    </row>
    <row r="54" spans="1:13" x14ac:dyDescent="0.25">
      <c r="A54" t="s">
        <v>149</v>
      </c>
    </row>
    <row r="55" spans="1:13" x14ac:dyDescent="0.25">
      <c r="A55" t="s">
        <v>63</v>
      </c>
      <c r="B55">
        <v>521235</v>
      </c>
      <c r="C55">
        <v>60.373800000000003</v>
      </c>
      <c r="D55">
        <v>0</v>
      </c>
      <c r="E55">
        <v>0</v>
      </c>
      <c r="F55">
        <v>1042470</v>
      </c>
      <c r="G55">
        <v>120.74769999999999</v>
      </c>
      <c r="H55">
        <v>28777.3</v>
      </c>
      <c r="I55">
        <v>21794.3462</v>
      </c>
      <c r="J55">
        <v>2084940</v>
      </c>
      <c r="K55">
        <v>241.49529999999999</v>
      </c>
      <c r="L55">
        <v>1054746.8</v>
      </c>
      <c r="M55">
        <v>49449.15</v>
      </c>
    </row>
    <row r="56" spans="1:13" x14ac:dyDescent="0.25">
      <c r="A56" t="s">
        <v>55</v>
      </c>
      <c r="B56">
        <v>98752</v>
      </c>
      <c r="C56">
        <v>0</v>
      </c>
      <c r="D56">
        <v>0</v>
      </c>
      <c r="E56">
        <v>0</v>
      </c>
      <c r="F56">
        <v>197505</v>
      </c>
      <c r="G56">
        <v>0</v>
      </c>
      <c r="H56">
        <v>28939.1</v>
      </c>
      <c r="I56">
        <v>7094.5441000000001</v>
      </c>
      <c r="J56">
        <v>395010</v>
      </c>
      <c r="K56">
        <v>0</v>
      </c>
      <c r="L56">
        <v>226444.1</v>
      </c>
      <c r="M56">
        <v>7094.5441000000001</v>
      </c>
    </row>
    <row r="57" spans="1:13" x14ac:dyDescent="0.25">
      <c r="A57" t="s">
        <v>59</v>
      </c>
      <c r="B57">
        <v>589564.9</v>
      </c>
      <c r="C57">
        <v>65.530799999999999</v>
      </c>
      <c r="D57">
        <v>0</v>
      </c>
      <c r="E57">
        <v>0</v>
      </c>
      <c r="F57">
        <v>1179130.5</v>
      </c>
      <c r="G57">
        <v>130.60339999999999</v>
      </c>
      <c r="H57">
        <v>163493.9</v>
      </c>
      <c r="I57">
        <v>60731.4908</v>
      </c>
      <c r="J57">
        <v>2358261</v>
      </c>
      <c r="K57">
        <v>261.20679999999999</v>
      </c>
      <c r="L57">
        <v>1342624.4</v>
      </c>
      <c r="M57">
        <v>60743.705199999997</v>
      </c>
    </row>
    <row r="58" spans="1:13" x14ac:dyDescent="0.25">
      <c r="A58" t="s">
        <v>56</v>
      </c>
      <c r="B58">
        <v>430650</v>
      </c>
      <c r="C58">
        <v>0</v>
      </c>
      <c r="D58">
        <v>0</v>
      </c>
      <c r="E58">
        <v>0</v>
      </c>
      <c r="F58">
        <v>861300</v>
      </c>
      <c r="G58">
        <v>0</v>
      </c>
      <c r="H58">
        <v>0</v>
      </c>
      <c r="I58">
        <v>0</v>
      </c>
      <c r="J58">
        <v>1722600</v>
      </c>
      <c r="K58">
        <v>0</v>
      </c>
      <c r="L58">
        <v>538864.6</v>
      </c>
      <c r="M58">
        <v>40644.3226</v>
      </c>
    </row>
    <row r="59" spans="1:13" x14ac:dyDescent="0.25">
      <c r="A59" t="s">
        <v>62</v>
      </c>
      <c r="B59">
        <v>495000</v>
      </c>
      <c r="C59">
        <v>0</v>
      </c>
      <c r="D59">
        <v>0</v>
      </c>
      <c r="E59">
        <v>0</v>
      </c>
      <c r="F59">
        <v>990000</v>
      </c>
      <c r="G59">
        <v>0</v>
      </c>
      <c r="H59">
        <v>116985.1</v>
      </c>
      <c r="I59">
        <v>45367.901400000002</v>
      </c>
      <c r="J59">
        <v>1980000</v>
      </c>
      <c r="K59">
        <v>0</v>
      </c>
      <c r="L59">
        <v>1106985.1000000001</v>
      </c>
      <c r="M59">
        <v>45367.901400000002</v>
      </c>
    </row>
    <row r="60" spans="1:13" x14ac:dyDescent="0.25">
      <c r="A60" t="s">
        <v>64</v>
      </c>
      <c r="B60">
        <v>340200</v>
      </c>
      <c r="C60">
        <v>0</v>
      </c>
      <c r="D60">
        <v>0</v>
      </c>
      <c r="E60">
        <v>0</v>
      </c>
      <c r="F60">
        <v>680400</v>
      </c>
      <c r="G60">
        <v>0</v>
      </c>
      <c r="H60">
        <v>245056.4</v>
      </c>
      <c r="I60">
        <v>27165.067800000001</v>
      </c>
      <c r="J60">
        <v>1360800</v>
      </c>
      <c r="K60">
        <v>0</v>
      </c>
      <c r="L60">
        <v>925456.4</v>
      </c>
      <c r="M60">
        <v>27165.067800000001</v>
      </c>
    </row>
    <row r="61" spans="1:13" x14ac:dyDescent="0.25">
      <c r="A61" t="s">
        <v>54</v>
      </c>
      <c r="B61">
        <v>14856.3</v>
      </c>
      <c r="C61">
        <v>2.1</v>
      </c>
      <c r="D61">
        <v>0</v>
      </c>
      <c r="E61">
        <v>0</v>
      </c>
      <c r="F61">
        <v>29713.5</v>
      </c>
      <c r="G61">
        <v>4.5</v>
      </c>
      <c r="H61">
        <v>12387.1</v>
      </c>
      <c r="I61">
        <v>230.9145</v>
      </c>
      <c r="J61">
        <v>59427</v>
      </c>
      <c r="K61">
        <v>9</v>
      </c>
      <c r="L61">
        <v>42100.6</v>
      </c>
      <c r="M61">
        <v>230.3672</v>
      </c>
    </row>
    <row r="62" spans="1:13" x14ac:dyDescent="0.25">
      <c r="A62" t="s">
        <v>65</v>
      </c>
      <c r="B62">
        <v>333000</v>
      </c>
      <c r="C62">
        <v>0</v>
      </c>
      <c r="D62">
        <v>0</v>
      </c>
      <c r="E62">
        <v>0</v>
      </c>
      <c r="F62">
        <v>666000</v>
      </c>
      <c r="G62">
        <v>0</v>
      </c>
      <c r="H62">
        <v>64861.9</v>
      </c>
      <c r="I62">
        <v>18626.509300000002</v>
      </c>
      <c r="J62">
        <v>1332000</v>
      </c>
      <c r="K62">
        <v>0</v>
      </c>
      <c r="L62">
        <v>730861.9</v>
      </c>
      <c r="M62">
        <v>18626.509300000002</v>
      </c>
    </row>
    <row r="64" spans="1:13" x14ac:dyDescent="0.25">
      <c r="A64" t="s">
        <v>0</v>
      </c>
      <c r="B64" s="84">
        <f t="shared" ref="B64:M64" si="1">AVERAGE(B46:B62)</f>
        <v>276373.3125</v>
      </c>
      <c r="C64" s="84">
        <f t="shared" si="1"/>
        <v>15.513881250000001</v>
      </c>
      <c r="D64" s="84">
        <f t="shared" si="1"/>
        <v>0</v>
      </c>
      <c r="E64" s="84">
        <f t="shared" si="1"/>
        <v>0</v>
      </c>
      <c r="F64" s="84">
        <f t="shared" si="1"/>
        <v>552746.8125</v>
      </c>
      <c r="G64" s="84">
        <f t="shared" si="1"/>
        <v>30.987249999999996</v>
      </c>
      <c r="H64" s="84">
        <f t="shared" si="1"/>
        <v>55675.899999999994</v>
      </c>
      <c r="I64" s="84">
        <f t="shared" si="1"/>
        <v>14088.3722</v>
      </c>
      <c r="J64" s="84">
        <f t="shared" si="1"/>
        <v>1105493.625</v>
      </c>
      <c r="K64" s="84">
        <f t="shared" si="1"/>
        <v>61.974499999999992</v>
      </c>
      <c r="L64" s="84">
        <f t="shared" si="1"/>
        <v>559504.78749999998</v>
      </c>
      <c r="M64" s="84">
        <f t="shared" si="1"/>
        <v>25233.125206249999</v>
      </c>
    </row>
    <row r="67" spans="1:10" x14ac:dyDescent="0.25">
      <c r="A67" s="28" t="s">
        <v>133</v>
      </c>
      <c r="D67" s="64"/>
      <c r="E67" s="81" t="s">
        <v>71</v>
      </c>
      <c r="F67" s="81"/>
      <c r="G67" s="81"/>
      <c r="H67" s="81" t="s">
        <v>70</v>
      </c>
      <c r="I67" s="81"/>
      <c r="J67" s="81"/>
    </row>
    <row r="68" spans="1:10" x14ac:dyDescent="0.25">
      <c r="D68" s="81"/>
      <c r="E68" s="81" t="s">
        <v>131</v>
      </c>
      <c r="F68" s="81" t="s">
        <v>88</v>
      </c>
      <c r="G68" s="81" t="s">
        <v>132</v>
      </c>
      <c r="H68" s="81" t="s">
        <v>131</v>
      </c>
      <c r="I68" s="81" t="s">
        <v>88</v>
      </c>
      <c r="J68" s="81" t="s">
        <v>132</v>
      </c>
    </row>
    <row r="69" spans="1:10" x14ac:dyDescent="0.25">
      <c r="D69" s="81" t="s">
        <v>81</v>
      </c>
      <c r="E69" s="94">
        <f>B44</f>
        <v>15397.560000000003</v>
      </c>
      <c r="F69" s="94">
        <f>D44</f>
        <v>117.17999999999999</v>
      </c>
      <c r="G69" s="93">
        <f xml:space="preserve"> F69/E69</f>
        <v>7.6102966963596808E-3</v>
      </c>
      <c r="H69" s="94">
        <f>B64</f>
        <v>276373.3125</v>
      </c>
      <c r="I69" s="94">
        <f>D64</f>
        <v>0</v>
      </c>
      <c r="J69" s="93">
        <f xml:space="preserve"> I69/H69</f>
        <v>0</v>
      </c>
    </row>
    <row r="70" spans="1:10" x14ac:dyDescent="0.25">
      <c r="D70" s="81" t="s">
        <v>82</v>
      </c>
      <c r="E70" s="94">
        <f>F44</f>
        <v>30795.412499999999</v>
      </c>
      <c r="F70" s="94">
        <f>H44</f>
        <v>562.34249999999997</v>
      </c>
      <c r="G70" s="93">
        <f xml:space="preserve"> F70/E70</f>
        <v>1.8260593197119864E-2</v>
      </c>
      <c r="H70" s="94">
        <f>F64</f>
        <v>552746.8125</v>
      </c>
      <c r="I70" s="94">
        <f>H64</f>
        <v>55675.899999999994</v>
      </c>
      <c r="J70" s="93">
        <f xml:space="preserve"> I70/H70</f>
        <v>0.10072586352544546</v>
      </c>
    </row>
    <row r="71" spans="1:10" x14ac:dyDescent="0.25">
      <c r="D71" s="81" t="s">
        <v>83</v>
      </c>
      <c r="E71" s="94">
        <f>J44</f>
        <v>61590.824999999997</v>
      </c>
      <c r="F71" s="94">
        <f>L44</f>
        <v>2965.7625000000003</v>
      </c>
      <c r="G71" s="93">
        <f xml:space="preserve"> F71/E71</f>
        <v>4.8152667219508755E-2</v>
      </c>
      <c r="H71" s="94">
        <f>J64</f>
        <v>1105493.625</v>
      </c>
      <c r="I71" s="94">
        <f>L64</f>
        <v>559504.78749999998</v>
      </c>
      <c r="J71" s="93">
        <f xml:space="preserve"> I71/H71</f>
        <v>0.50611308364623087</v>
      </c>
    </row>
  </sheetData>
  <mergeCells count="3">
    <mergeCell ref="B1:C1"/>
    <mergeCell ref="F1:G1"/>
    <mergeCell ref="J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206"/>
  <sheetViews>
    <sheetView topLeftCell="A43" zoomScale="70" zoomScaleNormal="70" workbookViewId="0">
      <selection activeCell="C86" sqref="C86:I90"/>
    </sheetView>
  </sheetViews>
  <sheetFormatPr defaultRowHeight="15" x14ac:dyDescent="0.25"/>
  <cols>
    <col min="1" max="1" width="12.42578125" style="39" customWidth="1"/>
    <col min="2" max="2" width="18.5703125" style="33" customWidth="1"/>
    <col min="3" max="6" width="9.140625" style="33"/>
    <col min="7" max="7" width="11.5703125" style="33" customWidth="1"/>
    <col min="8" max="10" width="9.140625" style="33"/>
    <col min="11" max="11" width="14" style="33" customWidth="1"/>
    <col min="12" max="18" width="9.140625" style="33"/>
    <col min="19" max="19" width="11.5703125" style="33" customWidth="1"/>
    <col min="20" max="20" width="9.140625" style="33"/>
    <col min="21" max="21" width="14" style="33" customWidth="1"/>
    <col min="22" max="16384" width="9.140625" style="33"/>
  </cols>
  <sheetData>
    <row r="1" spans="1:22" x14ac:dyDescent="0.25">
      <c r="C1" s="33" t="s">
        <v>78</v>
      </c>
      <c r="E1" s="33" t="s">
        <v>78</v>
      </c>
      <c r="G1" s="33" t="s">
        <v>79</v>
      </c>
      <c r="I1" s="33" t="s">
        <v>79</v>
      </c>
      <c r="K1" s="33" t="s">
        <v>80</v>
      </c>
      <c r="M1" s="33" t="s">
        <v>80</v>
      </c>
      <c r="Q1" s="33" t="s">
        <v>78</v>
      </c>
      <c r="S1" s="33" t="s">
        <v>79</v>
      </c>
      <c r="U1" s="33" t="s">
        <v>80</v>
      </c>
    </row>
    <row r="2" spans="1:22" x14ac:dyDescent="0.25">
      <c r="B2" s="41"/>
      <c r="C2" s="55" t="s">
        <v>81</v>
      </c>
      <c r="D2" s="55"/>
      <c r="E2" s="55"/>
      <c r="F2" s="55"/>
      <c r="G2" s="55" t="s">
        <v>82</v>
      </c>
      <c r="H2" s="55"/>
      <c r="I2" s="55"/>
      <c r="J2" s="55"/>
      <c r="K2" s="55" t="s">
        <v>83</v>
      </c>
      <c r="L2" s="55"/>
      <c r="M2" s="55"/>
      <c r="N2" s="55"/>
      <c r="Q2" s="55" t="s">
        <v>81</v>
      </c>
      <c r="R2" s="55"/>
      <c r="S2" s="55" t="s">
        <v>82</v>
      </c>
      <c r="T2" s="55"/>
      <c r="U2" s="55" t="s">
        <v>83</v>
      </c>
      <c r="V2" s="55"/>
    </row>
    <row r="3" spans="1:22" x14ac:dyDescent="0.25">
      <c r="B3" s="41"/>
      <c r="C3" s="42" t="s">
        <v>43</v>
      </c>
      <c r="D3" s="42" t="s">
        <v>41</v>
      </c>
      <c r="E3" s="43" t="s">
        <v>42</v>
      </c>
      <c r="F3" s="43" t="s">
        <v>41</v>
      </c>
      <c r="G3" s="42" t="s">
        <v>43</v>
      </c>
      <c r="H3" s="42" t="s">
        <v>41</v>
      </c>
      <c r="I3" s="43" t="s">
        <v>42</v>
      </c>
      <c r="J3" s="43" t="s">
        <v>41</v>
      </c>
      <c r="K3" s="42" t="s">
        <v>43</v>
      </c>
      <c r="L3" s="42" t="s">
        <v>41</v>
      </c>
      <c r="M3" s="43" t="s">
        <v>42</v>
      </c>
      <c r="N3" s="43" t="s">
        <v>41</v>
      </c>
      <c r="Q3" s="42" t="s">
        <v>43</v>
      </c>
      <c r="R3" s="42" t="s">
        <v>41</v>
      </c>
      <c r="S3" s="42" t="s">
        <v>43</v>
      </c>
      <c r="T3" s="42" t="s">
        <v>41</v>
      </c>
      <c r="U3" s="42" t="s">
        <v>43</v>
      </c>
      <c r="V3" s="42" t="s">
        <v>41</v>
      </c>
    </row>
    <row r="4" spans="1:22" x14ac:dyDescent="0.25">
      <c r="A4" s="27"/>
      <c r="B4" s="10" t="s">
        <v>89</v>
      </c>
      <c r="C4" s="45">
        <v>0.91617324561403501</v>
      </c>
      <c r="D4" s="45">
        <v>2.0865409863096401E-2</v>
      </c>
      <c r="E4" s="46">
        <v>0.70526564481920795</v>
      </c>
      <c r="F4" s="46">
        <v>7.4802467857202404E-2</v>
      </c>
      <c r="G4" s="47">
        <v>0.924550438596491</v>
      </c>
      <c r="H4" s="47">
        <v>1.29437480452142E-2</v>
      </c>
      <c r="I4" s="46">
        <v>0.735682574407579</v>
      </c>
      <c r="J4" s="46">
        <v>3.8770405429349702E-2</v>
      </c>
      <c r="K4" s="45">
        <v>0.924550438596491</v>
      </c>
      <c r="L4" s="45">
        <v>1.29437480452142E-2</v>
      </c>
      <c r="M4" s="47">
        <v>0.73441538522092698</v>
      </c>
      <c r="N4" s="47">
        <v>4.0163816716040898E-2</v>
      </c>
      <c r="Q4" s="45">
        <v>0.91617324561403501</v>
      </c>
      <c r="R4" s="45">
        <v>2.0865409863096401E-2</v>
      </c>
      <c r="S4" s="47">
        <v>0.924550438596491</v>
      </c>
      <c r="T4" s="47">
        <v>1.29437480452142E-2</v>
      </c>
      <c r="U4" s="45">
        <v>0.924550438596491</v>
      </c>
      <c r="V4" s="45">
        <v>1.29437480452142E-2</v>
      </c>
    </row>
    <row r="5" spans="1:22" x14ac:dyDescent="0.25">
      <c r="A5" s="27"/>
      <c r="B5" s="10" t="s">
        <v>90</v>
      </c>
      <c r="C5" s="45">
        <v>0.928824476650563</v>
      </c>
      <c r="D5" s="45">
        <v>7.1943020623796003E-3</v>
      </c>
      <c r="E5" s="46">
        <v>0.85632292417149303</v>
      </c>
      <c r="F5" s="46">
        <v>1.4317758552216399E-2</v>
      </c>
      <c r="G5" s="47">
        <v>0.93671497584540997</v>
      </c>
      <c r="H5" s="47">
        <v>5.0436263328069997E-3</v>
      </c>
      <c r="I5" s="46">
        <v>0.87211912416198401</v>
      </c>
      <c r="J5" s="46">
        <v>9.9340561889404398E-3</v>
      </c>
      <c r="K5" s="45">
        <v>0.93832528180354202</v>
      </c>
      <c r="L5" s="45">
        <v>5.8082733645318397E-3</v>
      </c>
      <c r="M5" s="47">
        <v>0.87532939988500702</v>
      </c>
      <c r="N5" s="47">
        <v>1.1512958683243001E-2</v>
      </c>
      <c r="Q5" s="45">
        <v>0.928824476650563</v>
      </c>
      <c r="R5" s="45">
        <v>7.1943020623796003E-3</v>
      </c>
      <c r="S5" s="47">
        <v>0.93671497584540997</v>
      </c>
      <c r="T5" s="47">
        <v>5.0436263328069997E-3</v>
      </c>
      <c r="U5" s="45">
        <v>0.93832528180354202</v>
      </c>
      <c r="V5" s="45">
        <v>5.8082733645318397E-3</v>
      </c>
    </row>
    <row r="6" spans="1:22" x14ac:dyDescent="0.25">
      <c r="A6" s="27"/>
      <c r="B6" s="10" t="s">
        <v>91</v>
      </c>
      <c r="C6" s="45">
        <v>0.73985838913602398</v>
      </c>
      <c r="D6" s="45">
        <v>3.4891127188085999E-2</v>
      </c>
      <c r="E6" s="46">
        <v>0.65317796882852996</v>
      </c>
      <c r="F6" s="46">
        <v>4.5815051929934902E-2</v>
      </c>
      <c r="G6" s="47">
        <v>0.75881920158947502</v>
      </c>
      <c r="H6" s="47">
        <v>3.0004145839704101E-2</v>
      </c>
      <c r="I6" s="46">
        <v>0.67826730076400998</v>
      </c>
      <c r="J6" s="46">
        <v>3.9779031056273201E-2</v>
      </c>
      <c r="K6" s="45">
        <v>0.75990028267055598</v>
      </c>
      <c r="L6" s="45">
        <v>3.0490699896913699E-2</v>
      </c>
      <c r="M6" s="47">
        <v>0.67982216490078395</v>
      </c>
      <c r="N6" s="47">
        <v>4.0568413548042602E-2</v>
      </c>
      <c r="Q6" s="45">
        <v>0.73985838913602398</v>
      </c>
      <c r="R6" s="45">
        <v>3.4891127188085999E-2</v>
      </c>
      <c r="S6" s="47">
        <v>0.75881920158947502</v>
      </c>
      <c r="T6" s="47">
        <v>3.0004145839704101E-2</v>
      </c>
      <c r="U6" s="45">
        <v>0.75990028267055598</v>
      </c>
      <c r="V6" s="45">
        <v>3.0490699896913699E-2</v>
      </c>
    </row>
    <row r="7" spans="1:22" x14ac:dyDescent="0.25">
      <c r="A7" s="27"/>
      <c r="B7" s="10" t="s">
        <v>92</v>
      </c>
      <c r="C7" s="45">
        <v>0.93101959673591095</v>
      </c>
      <c r="D7" s="45">
        <v>4.2341374336818897E-3</v>
      </c>
      <c r="E7" s="46">
        <v>0.87412526682929204</v>
      </c>
      <c r="F7" s="46">
        <v>8.1987561743844996E-3</v>
      </c>
      <c r="G7" s="47">
        <v>0.94470929216851796</v>
      </c>
      <c r="H7" s="47">
        <v>8.4072675452995602E-3</v>
      </c>
      <c r="I7" s="46">
        <v>0.89957204052827899</v>
      </c>
      <c r="J7" s="46">
        <v>1.62042469018394E-2</v>
      </c>
      <c r="K7" s="45">
        <v>0.94790929805914603</v>
      </c>
      <c r="L7" s="45">
        <v>9.0454847938341507E-3</v>
      </c>
      <c r="M7" s="47">
        <v>0.90542643146310398</v>
      </c>
      <c r="N7" s="47">
        <v>1.7354697700483701E-2</v>
      </c>
      <c r="Q7" s="45">
        <v>0.93101959673591095</v>
      </c>
      <c r="R7" s="45">
        <v>4.2341374336818897E-3</v>
      </c>
      <c r="S7" s="47">
        <v>0.94470929216851796</v>
      </c>
      <c r="T7" s="47">
        <v>8.4072675452995602E-3</v>
      </c>
      <c r="U7" s="45">
        <v>0.94790929805914603</v>
      </c>
      <c r="V7" s="45">
        <v>9.0454847938341507E-3</v>
      </c>
    </row>
    <row r="8" spans="1:22" x14ac:dyDescent="0.25">
      <c r="A8" s="27"/>
      <c r="B8" s="10" t="s">
        <v>93</v>
      </c>
      <c r="C8" s="45">
        <v>0.82972678291120405</v>
      </c>
      <c r="D8" s="45">
        <v>1.08632212295774E-2</v>
      </c>
      <c r="E8" s="46">
        <v>0.63639248848769603</v>
      </c>
      <c r="F8" s="46">
        <v>2.4713621461882399E-2</v>
      </c>
      <c r="G8" s="47">
        <v>0.85569937635229698</v>
      </c>
      <c r="H8" s="47">
        <v>1.37744010199762E-2</v>
      </c>
      <c r="I8" s="46">
        <v>0.69284945751015103</v>
      </c>
      <c r="J8" s="46">
        <v>3.1103655830885899E-2</v>
      </c>
      <c r="K8" s="45">
        <v>0.86044164439353399</v>
      </c>
      <c r="L8" s="45">
        <v>1.9339162101012799E-2</v>
      </c>
      <c r="M8" s="47">
        <v>0.703017581656176</v>
      </c>
      <c r="N8" s="47">
        <v>4.2555748998869297E-2</v>
      </c>
      <c r="Q8" s="45">
        <v>0.82972678291120405</v>
      </c>
      <c r="R8" s="45">
        <v>1.08632212295774E-2</v>
      </c>
      <c r="S8" s="47">
        <v>0.85569937635229698</v>
      </c>
      <c r="T8" s="47">
        <v>1.37744010199762E-2</v>
      </c>
      <c r="U8" s="45">
        <v>0.86044164439353399</v>
      </c>
      <c r="V8" s="45">
        <v>1.9339162101012799E-2</v>
      </c>
    </row>
    <row r="9" spans="1:22" x14ac:dyDescent="0.25">
      <c r="A9" s="27"/>
      <c r="B9" s="10" t="s">
        <v>94</v>
      </c>
      <c r="C9" s="45">
        <v>0.82984849598829602</v>
      </c>
      <c r="D9" s="45">
        <v>1.26740152587914E-2</v>
      </c>
      <c r="E9" s="46">
        <v>0.53761490737372697</v>
      </c>
      <c r="F9" s="46">
        <v>4.2132080594300597E-2</v>
      </c>
      <c r="G9" s="47">
        <v>0.83296137180270202</v>
      </c>
      <c r="H9" s="47">
        <v>1.35620132045884E-2</v>
      </c>
      <c r="I9" s="46">
        <v>0.54693944625994995</v>
      </c>
      <c r="J9" s="46">
        <v>4.3093987820578099E-2</v>
      </c>
      <c r="K9" s="45">
        <v>0.83334896870192698</v>
      </c>
      <c r="L9" s="45">
        <v>1.4056569109954601E-2</v>
      </c>
      <c r="M9" s="47">
        <v>0.54777538185936303</v>
      </c>
      <c r="N9" s="47">
        <v>4.44413002437914E-2</v>
      </c>
      <c r="Q9" s="45">
        <v>0.82984849598829602</v>
      </c>
      <c r="R9" s="45">
        <v>1.26740152587914E-2</v>
      </c>
      <c r="S9" s="47">
        <v>0.83296137180270202</v>
      </c>
      <c r="T9" s="47">
        <v>1.35620132045884E-2</v>
      </c>
      <c r="U9" s="45">
        <v>0.83334896870192698</v>
      </c>
      <c r="V9" s="45">
        <v>1.4056569109954601E-2</v>
      </c>
    </row>
    <row r="10" spans="1:22" x14ac:dyDescent="0.25">
      <c r="A10" s="27"/>
      <c r="B10" s="10" t="s">
        <v>95</v>
      </c>
      <c r="C10" s="45">
        <v>0.761951736116387</v>
      </c>
      <c r="D10" s="45">
        <v>2.1722138267772601E-2</v>
      </c>
      <c r="E10" s="46">
        <v>0.50002904858766795</v>
      </c>
      <c r="F10" s="46">
        <v>4.7076878536701602E-2</v>
      </c>
      <c r="G10" s="47">
        <v>0.81126117424455102</v>
      </c>
      <c r="H10" s="47">
        <v>1.7821556671138598E-2</v>
      </c>
      <c r="I10" s="46">
        <v>0.60436734372016898</v>
      </c>
      <c r="J10" s="46">
        <v>3.6236790079912498E-2</v>
      </c>
      <c r="K10" s="45">
        <v>0.82221551138086602</v>
      </c>
      <c r="L10" s="45">
        <v>2.0784217023141E-2</v>
      </c>
      <c r="M10" s="47">
        <v>0.628196782373454</v>
      </c>
      <c r="N10" s="47">
        <v>4.21819982285341E-2</v>
      </c>
      <c r="Q10" s="45">
        <v>0.761951736116387</v>
      </c>
      <c r="R10" s="45">
        <v>2.1722138267772601E-2</v>
      </c>
      <c r="S10" s="47">
        <v>0.81126117424455102</v>
      </c>
      <c r="T10" s="47">
        <v>1.7821556671138598E-2</v>
      </c>
      <c r="U10" s="45">
        <v>0.82221551138086602</v>
      </c>
      <c r="V10" s="45">
        <v>2.0784217023141E-2</v>
      </c>
    </row>
    <row r="11" spans="1:22" x14ac:dyDescent="0.25">
      <c r="A11" s="27"/>
      <c r="B11" s="10" t="s">
        <v>96</v>
      </c>
      <c r="C11" s="45">
        <v>0.95833347109828904</v>
      </c>
      <c r="D11" s="45">
        <v>4.4701137654872799E-3</v>
      </c>
      <c r="E11" s="46">
        <v>0.90774305286661705</v>
      </c>
      <c r="F11" s="46">
        <v>9.8802487318478596E-3</v>
      </c>
      <c r="G11" s="47">
        <v>0.96096950710453899</v>
      </c>
      <c r="H11" s="47">
        <v>5.1202224767751799E-3</v>
      </c>
      <c r="I11" s="46">
        <v>0.91361052704433698</v>
      </c>
      <c r="J11" s="46">
        <v>1.1211907115012101E-2</v>
      </c>
      <c r="K11" s="45">
        <v>0.96129105051289898</v>
      </c>
      <c r="L11" s="45">
        <v>5.1098093693725402E-3</v>
      </c>
      <c r="M11" s="47">
        <v>0.91433130934587203</v>
      </c>
      <c r="N11" s="47">
        <v>1.1328644786966199E-2</v>
      </c>
      <c r="Q11" s="45">
        <v>0.95833347109828904</v>
      </c>
      <c r="R11" s="45">
        <v>4.4701137654872799E-3</v>
      </c>
      <c r="S11" s="47">
        <v>0.96096950710453899</v>
      </c>
      <c r="T11" s="47">
        <v>5.1202224767751799E-3</v>
      </c>
      <c r="U11" s="45">
        <v>0.96129105051289898</v>
      </c>
      <c r="V11" s="45">
        <v>5.1098093693725402E-3</v>
      </c>
    </row>
    <row r="12" spans="1:22" x14ac:dyDescent="0.25">
      <c r="A12" s="27"/>
      <c r="B12" s="10" t="s">
        <v>97</v>
      </c>
      <c r="C12" s="45">
        <v>0.71690233785822</v>
      </c>
      <c r="D12" s="45">
        <v>1.14059308426375E-2</v>
      </c>
      <c r="E12" s="46">
        <v>0.52197794959190702</v>
      </c>
      <c r="F12" s="46">
        <v>2.3294002520742398E-2</v>
      </c>
      <c r="G12" s="47">
        <v>0.73671218487394896</v>
      </c>
      <c r="H12" s="47">
        <v>1.47392922603227E-2</v>
      </c>
      <c r="I12" s="46">
        <v>0.56272824869701898</v>
      </c>
      <c r="J12" s="46">
        <v>2.5617431296780499E-2</v>
      </c>
      <c r="K12" s="45">
        <v>0.74331636500754095</v>
      </c>
      <c r="L12" s="45">
        <v>1.6839053271965301E-2</v>
      </c>
      <c r="M12" s="47">
        <v>0.57718172022384395</v>
      </c>
      <c r="N12" s="47">
        <v>2.9302934022771399E-2</v>
      </c>
      <c r="Q12" s="45">
        <v>0.71690233785822</v>
      </c>
      <c r="R12" s="45">
        <v>1.14059308426375E-2</v>
      </c>
      <c r="S12" s="47">
        <v>0.73671218487394896</v>
      </c>
      <c r="T12" s="47">
        <v>1.47392922603227E-2</v>
      </c>
      <c r="U12" s="45">
        <v>0.74331636500754095</v>
      </c>
      <c r="V12" s="45">
        <v>1.6839053271965301E-2</v>
      </c>
    </row>
    <row r="13" spans="1:22" x14ac:dyDescent="0.25">
      <c r="A13" s="27"/>
      <c r="B13" s="10" t="s">
        <v>98</v>
      </c>
      <c r="C13" s="45">
        <v>0.63611690714021396</v>
      </c>
      <c r="D13" s="45">
        <v>9.0336668014448299E-3</v>
      </c>
      <c r="E13" s="46">
        <v>0.43199585143013303</v>
      </c>
      <c r="F13" s="46">
        <v>1.40930319602471E-2</v>
      </c>
      <c r="G13" s="47">
        <v>0.65806869859700001</v>
      </c>
      <c r="H13" s="47">
        <v>1.23562601283159E-2</v>
      </c>
      <c r="I13" s="46">
        <v>0.46799263020934501</v>
      </c>
      <c r="J13" s="46">
        <v>1.9307440693513402E-2</v>
      </c>
      <c r="K13" s="45">
        <v>0.66365109991746996</v>
      </c>
      <c r="L13" s="45">
        <v>1.43362867703823E-2</v>
      </c>
      <c r="M13" s="47">
        <v>0.47760390982453399</v>
      </c>
      <c r="N13" s="47">
        <v>2.2054048009318698E-2</v>
      </c>
      <c r="Q13" s="45">
        <v>0.63611690714021396</v>
      </c>
      <c r="R13" s="45">
        <v>9.0336668014448299E-3</v>
      </c>
      <c r="S13" s="47">
        <v>0.65806869859700001</v>
      </c>
      <c r="T13" s="47">
        <v>1.23562601283159E-2</v>
      </c>
      <c r="U13" s="45">
        <v>0.66365109991746996</v>
      </c>
      <c r="V13" s="45">
        <v>1.43362867703823E-2</v>
      </c>
    </row>
    <row r="14" spans="1:22" x14ac:dyDescent="0.25">
      <c r="A14" s="27"/>
      <c r="B14" s="10" t="s">
        <v>128</v>
      </c>
      <c r="C14" s="45">
        <v>0.915136876006441</v>
      </c>
      <c r="D14" s="45">
        <v>7.3105052900587098E-3</v>
      </c>
      <c r="E14" s="46">
        <v>0.82905501111308799</v>
      </c>
      <c r="F14" s="46">
        <v>1.4289922903114901E-2</v>
      </c>
      <c r="G14" s="47">
        <v>0.92093397745571604</v>
      </c>
      <c r="H14" s="47">
        <v>6.2553702414025903E-3</v>
      </c>
      <c r="I14" s="46">
        <v>0.84066527064417995</v>
      </c>
      <c r="J14" s="46">
        <v>1.22962751235598E-2</v>
      </c>
      <c r="K14" s="45">
        <v>0.92157809983896899</v>
      </c>
      <c r="L14" s="45">
        <v>6.0702340821161896E-3</v>
      </c>
      <c r="M14" s="47">
        <v>0.84193955404793897</v>
      </c>
      <c r="N14" s="47">
        <v>1.19262763522323E-2</v>
      </c>
      <c r="Q14" s="45">
        <v>0.915136876006441</v>
      </c>
      <c r="R14" s="45">
        <v>7.3105052900587098E-3</v>
      </c>
      <c r="S14" s="47">
        <v>0.92093397745571604</v>
      </c>
      <c r="T14" s="47">
        <v>6.2553702414025903E-3</v>
      </c>
      <c r="U14" s="45">
        <v>0.92157809983896899</v>
      </c>
      <c r="V14" s="45">
        <v>6.0702340821161896E-3</v>
      </c>
    </row>
    <row r="15" spans="1:22" x14ac:dyDescent="0.25">
      <c r="A15" s="27"/>
      <c r="B15" s="10" t="s">
        <v>99</v>
      </c>
      <c r="C15" s="45">
        <v>0.99180620797642005</v>
      </c>
      <c r="D15" s="45">
        <v>5.2584040783799097E-3</v>
      </c>
      <c r="E15" s="46">
        <v>0.98974145808273595</v>
      </c>
      <c r="F15" s="46">
        <v>6.5852571109334601E-3</v>
      </c>
      <c r="G15" s="47">
        <v>0.99211015934420099</v>
      </c>
      <c r="H15" s="47">
        <v>5.28395059633482E-3</v>
      </c>
      <c r="I15" s="46">
        <v>0.99012242469257905</v>
      </c>
      <c r="J15" s="46">
        <v>6.6161860363915899E-3</v>
      </c>
      <c r="K15" s="45">
        <v>0.99211015934420099</v>
      </c>
      <c r="L15" s="45">
        <v>5.28395059633482E-3</v>
      </c>
      <c r="M15" s="47">
        <v>0.99012242469257905</v>
      </c>
      <c r="N15" s="47">
        <v>6.6161860363915899E-3</v>
      </c>
      <c r="Q15" s="45">
        <v>0.99180620797642005</v>
      </c>
      <c r="R15" s="45">
        <v>5.2584040783799097E-3</v>
      </c>
      <c r="S15" s="47">
        <v>0.99211015934420099</v>
      </c>
      <c r="T15" s="47">
        <v>5.28395059633482E-3</v>
      </c>
      <c r="U15" s="45">
        <v>0.99211015934420099</v>
      </c>
      <c r="V15" s="45">
        <v>5.28395059633482E-3</v>
      </c>
    </row>
    <row r="16" spans="1:22" x14ac:dyDescent="0.25">
      <c r="A16" s="27"/>
      <c r="B16" s="10" t="s">
        <v>100</v>
      </c>
      <c r="C16" s="45">
        <v>0.86971018293882296</v>
      </c>
      <c r="D16" s="45">
        <v>1.83162807311948E-2</v>
      </c>
      <c r="E16" s="46">
        <v>0.81807890718534904</v>
      </c>
      <c r="F16" s="46">
        <v>2.67954824862329E-2</v>
      </c>
      <c r="G16" s="47">
        <v>0.89451511376303094</v>
      </c>
      <c r="H16" s="47">
        <v>8.1044123119441598E-3</v>
      </c>
      <c r="I16" s="46">
        <v>0.85338722927171795</v>
      </c>
      <c r="J16" s="46">
        <v>1.1267190881666301E-2</v>
      </c>
      <c r="K16" s="45">
        <v>0.90013223176622303</v>
      </c>
      <c r="L16" s="45">
        <v>8.8492341421408001E-3</v>
      </c>
      <c r="M16" s="47">
        <v>0.86155821328334903</v>
      </c>
      <c r="N16" s="47">
        <v>1.2395982927291001E-2</v>
      </c>
      <c r="Q16" s="45">
        <v>0.86971018293882296</v>
      </c>
      <c r="R16" s="45">
        <v>1.83162807311948E-2</v>
      </c>
      <c r="S16" s="47">
        <v>0.89451511376303094</v>
      </c>
      <c r="T16" s="47">
        <v>8.1044123119441598E-3</v>
      </c>
      <c r="U16" s="45">
        <v>0.90013223176622303</v>
      </c>
      <c r="V16" s="45">
        <v>8.8492341421408001E-3</v>
      </c>
    </row>
    <row r="17" spans="1:30" x14ac:dyDescent="0.25">
      <c r="A17" s="27"/>
      <c r="B17" s="10" t="s">
        <v>101</v>
      </c>
      <c r="C17" s="45">
        <v>0.69116104014598501</v>
      </c>
      <c r="D17" s="45">
        <v>3.49387867100584E-3</v>
      </c>
      <c r="E17" s="46">
        <v>0.38859392163380801</v>
      </c>
      <c r="F17" s="46">
        <v>1.0696592540152299E-2</v>
      </c>
      <c r="G17" s="47">
        <v>0.69199491657976997</v>
      </c>
      <c r="H17" s="47">
        <v>3.6497655334433101E-3</v>
      </c>
      <c r="I17" s="46">
        <v>0.38939905490188198</v>
      </c>
      <c r="J17" s="46">
        <v>1.03372460995594E-2</v>
      </c>
      <c r="K17" s="45">
        <v>0.69230752519986105</v>
      </c>
      <c r="L17" s="45">
        <v>3.4914977759163699E-3</v>
      </c>
      <c r="M17" s="47">
        <v>0.39005851070978798</v>
      </c>
      <c r="N17" s="47">
        <v>1.00849924066343E-2</v>
      </c>
      <c r="Q17" s="45">
        <v>0.69116104014598501</v>
      </c>
      <c r="R17" s="45">
        <v>3.49387867100584E-3</v>
      </c>
      <c r="S17" s="47">
        <v>0.69199491657976997</v>
      </c>
      <c r="T17" s="47">
        <v>3.6497655334433101E-3</v>
      </c>
      <c r="U17" s="45">
        <v>0.69230752519986105</v>
      </c>
      <c r="V17" s="45">
        <v>3.4914977759163699E-3</v>
      </c>
    </row>
    <row r="18" spans="1:30" x14ac:dyDescent="0.25">
      <c r="A18" s="27"/>
      <c r="B18" s="10" t="s">
        <v>102</v>
      </c>
      <c r="C18" s="45">
        <v>0.87977777777777699</v>
      </c>
      <c r="D18" s="45">
        <v>8.6467006481527608E-3</v>
      </c>
      <c r="E18" s="46">
        <v>0.69630145774111896</v>
      </c>
      <c r="F18" s="46">
        <v>2.26587334868587E-2</v>
      </c>
      <c r="G18" s="47">
        <v>0.89344444444444404</v>
      </c>
      <c r="H18" s="47">
        <v>8.1868608976838394E-3</v>
      </c>
      <c r="I18" s="46">
        <v>0.73199678878138996</v>
      </c>
      <c r="J18" s="46">
        <v>2.21753504135789E-2</v>
      </c>
      <c r="K18" s="45">
        <v>0.89599999999999902</v>
      </c>
      <c r="L18" s="45">
        <v>9.5348613124110696E-3</v>
      </c>
      <c r="M18" s="47">
        <v>0.73885327187812599</v>
      </c>
      <c r="N18" s="47">
        <v>2.53555829556814E-2</v>
      </c>
      <c r="Q18" s="45">
        <v>0.87977777777777699</v>
      </c>
      <c r="R18" s="45">
        <v>8.6467006481527608E-3</v>
      </c>
      <c r="S18" s="47">
        <v>0.89344444444444404</v>
      </c>
      <c r="T18" s="47">
        <v>8.1868608976838394E-3</v>
      </c>
      <c r="U18" s="45">
        <v>0.89599999999999902</v>
      </c>
      <c r="V18" s="45">
        <v>9.5348613124110696E-3</v>
      </c>
    </row>
    <row r="19" spans="1:30" x14ac:dyDescent="0.25">
      <c r="A19" s="27"/>
      <c r="B19" s="10" t="s">
        <v>103</v>
      </c>
      <c r="C19" s="45">
        <v>0.744084906800905</v>
      </c>
      <c r="D19" s="45">
        <v>1.2455111600103199E-2</v>
      </c>
      <c r="E19" s="46">
        <v>0.64136644359078798</v>
      </c>
      <c r="F19" s="46">
        <v>1.7689351945729799E-2</v>
      </c>
      <c r="G19" s="47">
        <v>0.77892026307666395</v>
      </c>
      <c r="H19" s="47">
        <v>1.7876547530038599E-2</v>
      </c>
      <c r="I19" s="46">
        <v>0.69048467034668704</v>
      </c>
      <c r="J19" s="46">
        <v>2.4659413716794101E-2</v>
      </c>
      <c r="K19" s="45">
        <v>0.791903842690306</v>
      </c>
      <c r="L19" s="45">
        <v>1.99197174221631E-2</v>
      </c>
      <c r="M19" s="47">
        <v>0.70853605648872098</v>
      </c>
      <c r="N19" s="47">
        <v>2.75646200793567E-2</v>
      </c>
      <c r="Q19" s="45">
        <v>0.744084906800905</v>
      </c>
      <c r="R19" s="45">
        <v>1.2455111600103199E-2</v>
      </c>
      <c r="S19" s="47">
        <v>0.77892026307666395</v>
      </c>
      <c r="T19" s="47">
        <v>1.7876547530038599E-2</v>
      </c>
      <c r="U19" s="45">
        <v>0.791903842690306</v>
      </c>
      <c r="V19" s="45">
        <v>1.99197174221631E-2</v>
      </c>
    </row>
    <row r="20" spans="1:30" x14ac:dyDescent="0.25">
      <c r="A20" s="27"/>
      <c r="B20" s="10" t="s">
        <v>104</v>
      </c>
      <c r="C20" s="45">
        <v>0.81009090909090897</v>
      </c>
      <c r="D20" s="45">
        <v>9.2609040543041796E-3</v>
      </c>
      <c r="E20" s="46">
        <v>0.403089504454201</v>
      </c>
      <c r="F20" s="46">
        <v>4.30500461102135E-2</v>
      </c>
      <c r="G20" s="47">
        <v>0.82135046113306898</v>
      </c>
      <c r="H20" s="47">
        <v>1.13544458835127E-2</v>
      </c>
      <c r="I20" s="46">
        <v>0.439843730514687</v>
      </c>
      <c r="J20" s="46">
        <v>4.6941040138639499E-2</v>
      </c>
      <c r="K20" s="45">
        <v>0.82244005270092202</v>
      </c>
      <c r="L20" s="45">
        <v>1.03321596245954E-2</v>
      </c>
      <c r="M20" s="47">
        <v>0.44303235492852</v>
      </c>
      <c r="N20" s="47">
        <v>4.3546376953566703E-2</v>
      </c>
      <c r="Q20" s="45">
        <v>0.81009090909090897</v>
      </c>
      <c r="R20" s="45">
        <v>9.2609040543041796E-3</v>
      </c>
      <c r="S20" s="47">
        <v>0.82135046113306898</v>
      </c>
      <c r="T20" s="47">
        <v>1.13544458835127E-2</v>
      </c>
      <c r="U20" s="45">
        <v>0.82244005270092202</v>
      </c>
      <c r="V20" s="45">
        <v>1.03321596245954E-2</v>
      </c>
    </row>
    <row r="21" spans="1:30" x14ac:dyDescent="0.25">
      <c r="A21" s="27"/>
      <c r="B21" s="10" t="s">
        <v>105</v>
      </c>
      <c r="C21" s="45">
        <v>0.61688552609151404</v>
      </c>
      <c r="D21" s="45">
        <v>3.1871284165398202E-2</v>
      </c>
      <c r="E21" s="46">
        <v>0.39675673232411202</v>
      </c>
      <c r="F21" s="46">
        <v>5.5807074645698701E-2</v>
      </c>
      <c r="G21" s="47">
        <v>0.61688552609151404</v>
      </c>
      <c r="H21" s="47">
        <v>3.1871284165398202E-2</v>
      </c>
      <c r="I21" s="46">
        <v>0.39675673232411202</v>
      </c>
      <c r="J21" s="46">
        <v>5.5807074645698701E-2</v>
      </c>
      <c r="K21" s="45">
        <v>0.61688552609151404</v>
      </c>
      <c r="L21" s="45">
        <v>3.1871284165398202E-2</v>
      </c>
      <c r="M21" s="47">
        <v>0.39675673232411202</v>
      </c>
      <c r="N21" s="47">
        <v>5.5807074645698701E-2</v>
      </c>
      <c r="Q21" s="45">
        <v>0.61688552609151404</v>
      </c>
      <c r="R21" s="45">
        <v>3.1871284165398202E-2</v>
      </c>
      <c r="S21" s="47">
        <v>0.61688552609151404</v>
      </c>
      <c r="T21" s="47">
        <v>3.1871284165398202E-2</v>
      </c>
      <c r="U21" s="45">
        <v>0.61688552609151404</v>
      </c>
      <c r="V21" s="45">
        <v>3.1871284165398202E-2</v>
      </c>
    </row>
    <row r="22" spans="1:30" x14ac:dyDescent="0.25">
      <c r="A22" s="27"/>
      <c r="B22" s="10" t="s">
        <v>106</v>
      </c>
      <c r="C22" s="45">
        <v>0.92716049382716004</v>
      </c>
      <c r="D22" s="45">
        <v>1.3019993431733601E-2</v>
      </c>
      <c r="E22" s="46">
        <v>0.85155380429471095</v>
      </c>
      <c r="F22" s="46">
        <v>2.6955425435223002E-2</v>
      </c>
      <c r="G22" s="47">
        <v>0.93127572016460802</v>
      </c>
      <c r="H22" s="47">
        <v>1.3149420007136099E-2</v>
      </c>
      <c r="I22" s="46">
        <v>0.85998958964051297</v>
      </c>
      <c r="J22" s="46">
        <v>2.7300700931767501E-2</v>
      </c>
      <c r="K22" s="45">
        <v>0.93127572016460802</v>
      </c>
      <c r="L22" s="45">
        <v>1.3149420007136099E-2</v>
      </c>
      <c r="M22" s="47">
        <v>0.85995644985637698</v>
      </c>
      <c r="N22" s="47">
        <v>2.73455042610821E-2</v>
      </c>
      <c r="Q22" s="45">
        <v>0.92716049382716004</v>
      </c>
      <c r="R22" s="45">
        <v>1.3019993431733601E-2</v>
      </c>
      <c r="S22" s="47">
        <v>0.93127572016460802</v>
      </c>
      <c r="T22" s="47">
        <v>1.3149420007136099E-2</v>
      </c>
      <c r="U22" s="45">
        <v>0.93127572016460802</v>
      </c>
      <c r="V22" s="45">
        <v>1.3149420007136099E-2</v>
      </c>
    </row>
    <row r="23" spans="1:30" x14ac:dyDescent="0.25">
      <c r="A23" s="27"/>
      <c r="B23" s="10" t="s">
        <v>107</v>
      </c>
      <c r="C23" s="45">
        <v>0.91757965056526203</v>
      </c>
      <c r="D23" s="45">
        <v>1.28488477401658E-2</v>
      </c>
      <c r="E23" s="46">
        <v>0.72564747532368601</v>
      </c>
      <c r="F23" s="46">
        <v>5.4245151658100899E-2</v>
      </c>
      <c r="G23" s="47">
        <v>0.92187050359712197</v>
      </c>
      <c r="H23" s="47">
        <v>1.51703619480404E-2</v>
      </c>
      <c r="I23" s="46">
        <v>0.73720091918205699</v>
      </c>
      <c r="J23" s="46">
        <v>6.2706646884072501E-2</v>
      </c>
      <c r="K23" s="45">
        <v>0.92187050359712197</v>
      </c>
      <c r="L23" s="45">
        <v>1.51703619480404E-2</v>
      </c>
      <c r="M23" s="47">
        <v>0.73720091918205699</v>
      </c>
      <c r="N23" s="47">
        <v>6.2706646884072501E-2</v>
      </c>
      <c r="Q23" s="45">
        <v>0.91757965056526203</v>
      </c>
      <c r="R23" s="45">
        <v>1.28488477401658E-2</v>
      </c>
      <c r="S23" s="47">
        <v>0.92187050359712197</v>
      </c>
      <c r="T23" s="47">
        <v>1.51703619480404E-2</v>
      </c>
      <c r="U23" s="45">
        <v>0.92187050359712197</v>
      </c>
      <c r="V23" s="45">
        <v>1.51703619480404E-2</v>
      </c>
    </row>
    <row r="24" spans="1:30" x14ac:dyDescent="0.25">
      <c r="A24" s="27"/>
      <c r="B24" s="10" t="s">
        <v>108</v>
      </c>
      <c r="C24" s="45">
        <v>0.99335756041546996</v>
      </c>
      <c r="D24" s="45">
        <v>2.0489830589241502E-3</v>
      </c>
      <c r="E24" s="46">
        <v>0.986015117917038</v>
      </c>
      <c r="F24" s="46">
        <v>4.2938111141774997E-3</v>
      </c>
      <c r="G24" s="47">
        <v>0.99335756041546996</v>
      </c>
      <c r="H24" s="47">
        <v>2.0489830589241502E-3</v>
      </c>
      <c r="I24" s="46">
        <v>0.98600465581237395</v>
      </c>
      <c r="J24" s="46">
        <v>4.3123122636617196E-3</v>
      </c>
      <c r="K24" s="45">
        <v>0.99335756041546996</v>
      </c>
      <c r="L24" s="45">
        <v>2.0489830589241502E-3</v>
      </c>
      <c r="M24" s="47">
        <v>0.98600465581237395</v>
      </c>
      <c r="N24" s="47">
        <v>4.3123122636617196E-3</v>
      </c>
      <c r="Q24" s="45">
        <v>0.99335756041546996</v>
      </c>
      <c r="R24" s="45">
        <v>2.0489830589241502E-3</v>
      </c>
      <c r="S24" s="47">
        <v>0.99335756041546996</v>
      </c>
      <c r="T24" s="47">
        <v>2.0489830589241502E-3</v>
      </c>
      <c r="U24" s="45">
        <v>0.99335756041546996</v>
      </c>
      <c r="V24" s="45">
        <v>2.0489830589241502E-3</v>
      </c>
    </row>
    <row r="25" spans="1:30" x14ac:dyDescent="0.25">
      <c r="A25" s="27"/>
      <c r="B25" s="10" t="s">
        <v>109</v>
      </c>
      <c r="C25" s="45">
        <v>0.98888888888888804</v>
      </c>
      <c r="D25" s="45">
        <v>3.7037037037036999E-3</v>
      </c>
      <c r="E25" s="46">
        <v>0.98333333333333295</v>
      </c>
      <c r="F25" s="46">
        <v>5.5555555555555896E-3</v>
      </c>
      <c r="G25" s="47">
        <v>0.99185185185185198</v>
      </c>
      <c r="H25" s="47">
        <v>5.1851851851851902E-3</v>
      </c>
      <c r="I25" s="46">
        <v>0.98777777777777698</v>
      </c>
      <c r="J25" s="46">
        <v>7.7777777777777897E-3</v>
      </c>
      <c r="K25" s="45">
        <v>0.99185185185185198</v>
      </c>
      <c r="L25" s="45">
        <v>5.1851851851851902E-3</v>
      </c>
      <c r="M25" s="47">
        <v>0.98777777777777698</v>
      </c>
      <c r="N25" s="47">
        <v>7.7777777777777897E-3</v>
      </c>
      <c r="Q25" s="45">
        <v>0.98888888888888804</v>
      </c>
      <c r="R25" s="45">
        <v>3.7037037037036999E-3</v>
      </c>
      <c r="S25" s="47">
        <v>0.99185185185185198</v>
      </c>
      <c r="T25" s="47">
        <v>5.1851851851851902E-3</v>
      </c>
      <c r="U25" s="45">
        <v>0.99185185185185198</v>
      </c>
      <c r="V25" s="45">
        <v>5.1851851851851902E-3</v>
      </c>
    </row>
    <row r="26" spans="1:30" x14ac:dyDescent="0.25">
      <c r="A26" s="27"/>
      <c r="B26" s="10" t="s">
        <v>110</v>
      </c>
      <c r="C26" s="45">
        <v>0.79177777777777703</v>
      </c>
      <c r="D26" s="45">
        <v>5.5377492419454001E-3</v>
      </c>
      <c r="E26" s="46">
        <v>0.76838631912420496</v>
      </c>
      <c r="F26" s="46">
        <v>6.16282859080188E-3</v>
      </c>
      <c r="G26" s="47">
        <v>0.79355555555555501</v>
      </c>
      <c r="H26" s="47">
        <v>5.2068331172711304E-3</v>
      </c>
      <c r="I26" s="46">
        <v>0.77036014430772304</v>
      </c>
      <c r="J26" s="46">
        <v>5.8003297223837699E-3</v>
      </c>
      <c r="K26" s="45">
        <v>0.79377777777777703</v>
      </c>
      <c r="L26" s="45">
        <v>5.0479185296002701E-3</v>
      </c>
      <c r="M26" s="47">
        <v>0.77060411078136704</v>
      </c>
      <c r="N26" s="47">
        <v>5.6266529787568197E-3</v>
      </c>
      <c r="Q26" s="45">
        <v>0.79177777777777703</v>
      </c>
      <c r="R26" s="45">
        <v>5.5377492419454001E-3</v>
      </c>
      <c r="S26" s="47">
        <v>0.79355555555555501</v>
      </c>
      <c r="T26" s="47">
        <v>5.2068331172711304E-3</v>
      </c>
      <c r="U26" s="45">
        <v>0.79377777777777703</v>
      </c>
      <c r="V26" s="45">
        <v>5.0479185296002701E-3</v>
      </c>
    </row>
    <row r="27" spans="1:30" x14ac:dyDescent="0.25">
      <c r="A27" s="27"/>
      <c r="B27" s="10" t="s">
        <v>111</v>
      </c>
      <c r="C27" s="45">
        <v>0.92273363138962805</v>
      </c>
      <c r="D27" s="45">
        <v>2.5790502624552399E-2</v>
      </c>
      <c r="E27" s="46">
        <v>0.85228785285708697</v>
      </c>
      <c r="F27" s="46">
        <v>4.9748234119064899E-2</v>
      </c>
      <c r="G27" s="47">
        <v>0.92572431705902503</v>
      </c>
      <c r="H27" s="47">
        <v>2.41342807995946E-2</v>
      </c>
      <c r="I27" s="46">
        <v>0.85820250528014996</v>
      </c>
      <c r="J27" s="46">
        <v>4.6900047899318099E-2</v>
      </c>
      <c r="K27" s="45">
        <v>0.92572431705902503</v>
      </c>
      <c r="L27" s="45">
        <v>2.41342807995946E-2</v>
      </c>
      <c r="M27" s="47">
        <v>0.85834353435495103</v>
      </c>
      <c r="N27" s="47">
        <v>4.6540822886736097E-2</v>
      </c>
      <c r="Q27" s="45">
        <v>0.92273363138962805</v>
      </c>
      <c r="R27" s="45">
        <v>2.5790502624552399E-2</v>
      </c>
      <c r="S27" s="47">
        <v>0.92572431705902503</v>
      </c>
      <c r="T27" s="47">
        <v>2.41342807995946E-2</v>
      </c>
      <c r="U27" s="45">
        <v>0.92572431705902503</v>
      </c>
      <c r="V27" s="45">
        <v>2.41342807995946E-2</v>
      </c>
    </row>
    <row r="28" spans="1:30" x14ac:dyDescent="0.25">
      <c r="A28" s="27"/>
      <c r="B28" s="10" t="s">
        <v>112</v>
      </c>
      <c r="C28" s="45">
        <v>0.85362475915221503</v>
      </c>
      <c r="D28" s="45">
        <v>6.9771840556956998E-3</v>
      </c>
      <c r="E28" s="46">
        <v>0.70631415881570403</v>
      </c>
      <c r="F28" s="46">
        <v>1.33241567570515E-2</v>
      </c>
      <c r="G28" s="47">
        <v>0.86079292442731703</v>
      </c>
      <c r="H28" s="47">
        <v>7.2829598670938996E-3</v>
      </c>
      <c r="I28" s="46">
        <v>0.72090008878148104</v>
      </c>
      <c r="J28" s="46">
        <v>1.42395835888093E-2</v>
      </c>
      <c r="K28" s="45">
        <v>0.86218034146863598</v>
      </c>
      <c r="L28" s="45">
        <v>7.7561986720465501E-3</v>
      </c>
      <c r="M28" s="47">
        <v>0.72381618150428595</v>
      </c>
      <c r="N28" s="47">
        <v>1.5171315416061299E-2</v>
      </c>
      <c r="Q28" s="45">
        <v>0.85362475915221503</v>
      </c>
      <c r="R28" s="45">
        <v>6.9771840556956998E-3</v>
      </c>
      <c r="S28" s="47">
        <v>0.86079292442731703</v>
      </c>
      <c r="T28" s="47">
        <v>7.2829598670938996E-3</v>
      </c>
      <c r="U28" s="45">
        <v>0.86218034146863598</v>
      </c>
      <c r="V28" s="45">
        <v>7.7561986720465501E-3</v>
      </c>
    </row>
    <row r="29" spans="1:30" x14ac:dyDescent="0.25">
      <c r="A29" s="27"/>
      <c r="B29" s="10" t="s">
        <v>113</v>
      </c>
      <c r="C29" s="45">
        <v>0.93522071861857003</v>
      </c>
      <c r="D29" s="45">
        <v>1.7775804882338299E-2</v>
      </c>
      <c r="E29" s="46">
        <v>0.86994226344913805</v>
      </c>
      <c r="F29" s="46">
        <v>3.5778987142880997E-2</v>
      </c>
      <c r="G29" s="47">
        <v>0.93702484232991001</v>
      </c>
      <c r="H29" s="47">
        <v>1.9656499285185199E-2</v>
      </c>
      <c r="I29" s="46">
        <v>0.87357990442776101</v>
      </c>
      <c r="J29" s="46">
        <v>3.9564278521806502E-2</v>
      </c>
      <c r="K29" s="45">
        <v>0.937798038206199</v>
      </c>
      <c r="L29" s="45">
        <v>1.89108356629368E-2</v>
      </c>
      <c r="M29" s="47">
        <v>0.87514445581792799</v>
      </c>
      <c r="N29" s="47">
        <v>3.80672259647881E-2</v>
      </c>
      <c r="Q29" s="45">
        <v>0.93522071861857003</v>
      </c>
      <c r="R29" s="45">
        <v>1.7775804882338299E-2</v>
      </c>
      <c r="S29" s="47">
        <v>0.93702484232991001</v>
      </c>
      <c r="T29" s="47">
        <v>1.9656499285185199E-2</v>
      </c>
      <c r="U29" s="45">
        <v>0.937798038206199</v>
      </c>
      <c r="V29" s="45">
        <v>1.89108356629368E-2</v>
      </c>
    </row>
    <row r="30" spans="1:30" x14ac:dyDescent="0.25">
      <c r="A30" s="27"/>
      <c r="B30" s="10" t="s">
        <v>114</v>
      </c>
      <c r="C30" s="45">
        <v>0.79660493827160495</v>
      </c>
      <c r="D30" s="45">
        <v>3.0160180509078399E-2</v>
      </c>
      <c r="E30" s="46">
        <v>0.78208580390113602</v>
      </c>
      <c r="F30" s="46">
        <v>3.2306073830849602E-2</v>
      </c>
      <c r="G30" s="47">
        <v>0.81512345679012299</v>
      </c>
      <c r="H30" s="47">
        <v>3.0160180509078399E-2</v>
      </c>
      <c r="I30" s="46">
        <v>0.80191898682779506</v>
      </c>
      <c r="J30" s="46">
        <v>3.23096761241966E-2</v>
      </c>
      <c r="K30" s="45">
        <v>0.81604938271604899</v>
      </c>
      <c r="L30" s="45">
        <v>2.95781445696566E-2</v>
      </c>
      <c r="M30" s="47">
        <v>0.80291101984917002</v>
      </c>
      <c r="N30" s="47">
        <v>3.1685354121166999E-2</v>
      </c>
      <c r="Q30" s="45">
        <v>0.79660493827160495</v>
      </c>
      <c r="R30" s="45">
        <v>3.0160180509078399E-2</v>
      </c>
      <c r="S30" s="47">
        <v>0.81512345679012299</v>
      </c>
      <c r="T30" s="47">
        <v>3.0160180509078399E-2</v>
      </c>
      <c r="U30" s="45">
        <v>0.81604938271604899</v>
      </c>
      <c r="V30" s="45">
        <v>2.95781445696566E-2</v>
      </c>
    </row>
    <row r="31" spans="1:30" x14ac:dyDescent="0.25">
      <c r="A31" s="27"/>
      <c r="B31" s="10" t="s">
        <v>115</v>
      </c>
      <c r="C31" s="45">
        <v>0.98656588857432803</v>
      </c>
      <c r="D31" s="45">
        <v>9.5847178961185608E-3</v>
      </c>
      <c r="E31" s="46">
        <v>0.97068702091603598</v>
      </c>
      <c r="F31" s="46">
        <v>2.12533898426755E-2</v>
      </c>
      <c r="G31" s="47">
        <v>0.99276213877463804</v>
      </c>
      <c r="H31" s="47">
        <v>6.6153880351708799E-3</v>
      </c>
      <c r="I31" s="46">
        <v>0.98426657851955501</v>
      </c>
      <c r="J31" s="46">
        <v>1.4473093399362799E-2</v>
      </c>
      <c r="K31" s="45">
        <v>0.99328027348966397</v>
      </c>
      <c r="L31" s="45">
        <v>6.1296076916894197E-3</v>
      </c>
      <c r="M31" s="47">
        <v>0.98547127731824202</v>
      </c>
      <c r="N31" s="47">
        <v>1.3263476183692099E-2</v>
      </c>
      <c r="Q31" s="45">
        <v>0.98656588857432803</v>
      </c>
      <c r="R31" s="45">
        <v>9.5847178961185608E-3</v>
      </c>
      <c r="S31" s="47">
        <v>0.99276213877463804</v>
      </c>
      <c r="T31" s="47">
        <v>6.6153880351708799E-3</v>
      </c>
      <c r="U31" s="45">
        <v>0.99328027348966397</v>
      </c>
      <c r="V31" s="45">
        <v>6.1296076916894197E-3</v>
      </c>
    </row>
    <row r="32" spans="1:30" x14ac:dyDescent="0.25">
      <c r="A32" s="27"/>
      <c r="B32" s="10" t="s">
        <v>116</v>
      </c>
      <c r="C32" s="45">
        <v>0.855321661588753</v>
      </c>
      <c r="D32" s="45">
        <v>7.2771337015325802E-3</v>
      </c>
      <c r="E32" s="46">
        <v>0.67100340166347705</v>
      </c>
      <c r="F32" s="46">
        <v>1.8701843378804001E-2</v>
      </c>
      <c r="G32" s="47">
        <v>0.87383906245851495</v>
      </c>
      <c r="H32" s="47">
        <v>9.0535576458439602E-3</v>
      </c>
      <c r="I32" s="46">
        <v>0.71174162305627198</v>
      </c>
      <c r="J32" s="46">
        <v>2.2652388791175201E-2</v>
      </c>
      <c r="K32" s="45">
        <v>0.88324342026221303</v>
      </c>
      <c r="L32" s="45">
        <v>1.18214469390257E-2</v>
      </c>
      <c r="M32" s="47">
        <v>0.73351304524421601</v>
      </c>
      <c r="N32" s="47">
        <v>2.8859067791997199E-2</v>
      </c>
      <c r="Q32" s="45">
        <v>0.855321661588753</v>
      </c>
      <c r="R32" s="45">
        <v>7.2771337015325802E-3</v>
      </c>
      <c r="S32" s="47">
        <v>0.87383906245851495</v>
      </c>
      <c r="T32" s="47">
        <v>9.0535576458439602E-3</v>
      </c>
      <c r="U32" s="45">
        <v>0.88324342026221303</v>
      </c>
      <c r="V32" s="45">
        <v>1.18214469390257E-2</v>
      </c>
      <c r="AB32" s="60"/>
      <c r="AD32" s="60"/>
    </row>
    <row r="33" spans="1:36" x14ac:dyDescent="0.25">
      <c r="B33" s="10" t="s">
        <v>117</v>
      </c>
      <c r="C33" s="45">
        <v>0.82563600556070404</v>
      </c>
      <c r="D33" s="45">
        <v>1.0011493644754701E-2</v>
      </c>
      <c r="E33" s="46">
        <v>0.59525455707754504</v>
      </c>
      <c r="F33" s="46">
        <v>2.2128084335199898E-2</v>
      </c>
      <c r="G33" s="47">
        <v>0.84655757645968399</v>
      </c>
      <c r="H33" s="47">
        <v>1.0408678840043701E-2</v>
      </c>
      <c r="I33" s="46">
        <v>0.64588463963761</v>
      </c>
      <c r="J33" s="46">
        <v>2.1752318531196399E-2</v>
      </c>
      <c r="K33" s="45">
        <v>0.85088565801668203</v>
      </c>
      <c r="L33" s="45">
        <v>1.2499253635787499E-2</v>
      </c>
      <c r="M33" s="47">
        <v>0.65619739197586002</v>
      </c>
      <c r="N33" s="47">
        <v>2.60241630990754E-2</v>
      </c>
      <c r="Q33" s="45">
        <v>0.82563600556070404</v>
      </c>
      <c r="R33" s="45">
        <v>1.0011493644754701E-2</v>
      </c>
      <c r="S33" s="47">
        <v>0.84655757645968399</v>
      </c>
      <c r="T33" s="47">
        <v>1.0408678840043701E-2</v>
      </c>
      <c r="U33" s="45">
        <v>0.85088565801668203</v>
      </c>
      <c r="V33" s="45">
        <v>1.2499253635787499E-2</v>
      </c>
    </row>
    <row r="34" spans="1:36" x14ac:dyDescent="0.25">
      <c r="A34" s="27"/>
      <c r="B34" s="10" t="s">
        <v>118</v>
      </c>
      <c r="C34" s="45">
        <v>0.97757424052793196</v>
      </c>
      <c r="D34" s="45">
        <v>1.21104946568191E-2</v>
      </c>
      <c r="E34" s="46">
        <v>0.95495951881427399</v>
      </c>
      <c r="F34" s="46">
        <v>2.43037460546956E-2</v>
      </c>
      <c r="G34" s="47">
        <v>0.99146091705540995</v>
      </c>
      <c r="H34" s="47">
        <v>1.0440834539521699E-2</v>
      </c>
      <c r="I34" s="46">
        <v>0.98285702005435405</v>
      </c>
      <c r="J34" s="46">
        <v>2.0927214889835899E-2</v>
      </c>
      <c r="K34" s="45">
        <v>0.99146091705540995</v>
      </c>
      <c r="L34" s="45">
        <v>1.0440834539521699E-2</v>
      </c>
      <c r="M34" s="47">
        <v>0.98285702005435405</v>
      </c>
      <c r="N34" s="47">
        <v>2.0927214889835899E-2</v>
      </c>
      <c r="Q34" s="45">
        <v>0.97757424052793196</v>
      </c>
      <c r="R34" s="45">
        <v>1.21104946568191E-2</v>
      </c>
      <c r="S34" s="47">
        <v>0.99146091705540995</v>
      </c>
      <c r="T34" s="47">
        <v>1.0440834539521699E-2</v>
      </c>
      <c r="U34" s="45">
        <v>0.99146091705540995</v>
      </c>
      <c r="V34" s="45">
        <v>1.0440834539521699E-2</v>
      </c>
    </row>
    <row r="35" spans="1:36" x14ac:dyDescent="0.25">
      <c r="A35" s="27"/>
      <c r="B35" s="10" t="s">
        <v>119</v>
      </c>
      <c r="C35" s="45">
        <v>0.89929633471645898</v>
      </c>
      <c r="D35" s="45">
        <v>2.4735140747952699E-2</v>
      </c>
      <c r="E35" s="46">
        <v>0.645736417440818</v>
      </c>
      <c r="F35" s="46">
        <v>0.111146094062057</v>
      </c>
      <c r="G35" s="47">
        <v>0.91511929460580899</v>
      </c>
      <c r="H35" s="47">
        <v>3.2919781440209801E-2</v>
      </c>
      <c r="I35" s="46">
        <v>0.69929930610847302</v>
      </c>
      <c r="J35" s="46">
        <v>0.13536043343866799</v>
      </c>
      <c r="K35" s="45">
        <v>0.91553596127247505</v>
      </c>
      <c r="L35" s="45">
        <v>3.3277579841717697E-2</v>
      </c>
      <c r="M35" s="47">
        <v>0.70051985172487197</v>
      </c>
      <c r="N35" s="47">
        <v>0.136394240122615</v>
      </c>
      <c r="Q35" s="45">
        <v>0.89929633471645898</v>
      </c>
      <c r="R35" s="45">
        <v>2.4735140747952699E-2</v>
      </c>
      <c r="S35" s="47">
        <v>0.91511929460580899</v>
      </c>
      <c r="T35" s="47">
        <v>3.2919781440209801E-2</v>
      </c>
      <c r="U35" s="45">
        <v>0.91553596127247505</v>
      </c>
      <c r="V35" s="45">
        <v>3.3277579841717697E-2</v>
      </c>
    </row>
    <row r="36" spans="1:36" x14ac:dyDescent="0.25">
      <c r="A36" s="27"/>
      <c r="B36" s="10" t="s">
        <v>120</v>
      </c>
      <c r="C36" s="45">
        <v>0.64313180827886696</v>
      </c>
      <c r="D36" s="45">
        <v>2.8751860753258099E-2</v>
      </c>
      <c r="E36" s="46">
        <v>0.46534308451491901</v>
      </c>
      <c r="F36" s="46">
        <v>4.3717272532980203E-2</v>
      </c>
      <c r="G36" s="47">
        <v>0.65637254901960795</v>
      </c>
      <c r="H36" s="47">
        <v>3.1460507822980398E-2</v>
      </c>
      <c r="I36" s="46">
        <v>0.48519679989839098</v>
      </c>
      <c r="J36" s="46">
        <v>4.73386420748114E-2</v>
      </c>
      <c r="K36" s="45">
        <v>0.65637254901960795</v>
      </c>
      <c r="L36" s="45">
        <v>3.1460507822980398E-2</v>
      </c>
      <c r="M36" s="47">
        <v>0.48519009641675998</v>
      </c>
      <c r="N36" s="47">
        <v>4.7323185919136E-2</v>
      </c>
      <c r="Q36" s="45">
        <v>0.64313180827886696</v>
      </c>
      <c r="R36" s="45">
        <v>2.8751860753258099E-2</v>
      </c>
      <c r="S36" s="47">
        <v>0.65637254901960795</v>
      </c>
      <c r="T36" s="47">
        <v>3.1460507822980398E-2</v>
      </c>
      <c r="U36" s="45">
        <v>0.65637254901960795</v>
      </c>
      <c r="V36" s="45">
        <v>3.1460507822980398E-2</v>
      </c>
    </row>
    <row r="37" spans="1:36" x14ac:dyDescent="0.25">
      <c r="A37" s="27"/>
      <c r="B37" s="10" t="s">
        <v>121</v>
      </c>
      <c r="C37" s="45">
        <v>0.90454533234037604</v>
      </c>
      <c r="D37" s="45">
        <v>5.7491176389131097E-3</v>
      </c>
      <c r="E37" s="46">
        <v>0.78036349774299796</v>
      </c>
      <c r="F37" s="46">
        <v>1.44660240850934E-2</v>
      </c>
      <c r="G37" s="47">
        <v>0.90570448416869798</v>
      </c>
      <c r="H37" s="47">
        <v>6.0330357263281799E-3</v>
      </c>
      <c r="I37" s="46">
        <v>0.78321206156383305</v>
      </c>
      <c r="J37" s="46">
        <v>1.50058234549595E-2</v>
      </c>
      <c r="K37" s="45">
        <v>0.90582035902385505</v>
      </c>
      <c r="L37" s="45">
        <v>6.2263896109535999E-3</v>
      </c>
      <c r="M37" s="47">
        <v>0.78359456378997905</v>
      </c>
      <c r="N37" s="47">
        <v>1.5488533152363799E-2</v>
      </c>
      <c r="Q37" s="45">
        <v>0.90454533234037604</v>
      </c>
      <c r="R37" s="45">
        <v>5.7491176389131097E-3</v>
      </c>
      <c r="S37" s="47">
        <v>0.90570448416869798</v>
      </c>
      <c r="T37" s="47">
        <v>6.0330357263281799E-3</v>
      </c>
      <c r="U37" s="45">
        <v>0.90582035902385505</v>
      </c>
      <c r="V37" s="45">
        <v>6.2263896109535999E-3</v>
      </c>
    </row>
    <row r="38" spans="1:36" x14ac:dyDescent="0.25">
      <c r="A38" s="27"/>
      <c r="B38" s="10" t="s">
        <v>122</v>
      </c>
      <c r="C38" s="45">
        <v>0.80300026557127102</v>
      </c>
      <c r="D38" s="45">
        <v>2.03165541563817E-2</v>
      </c>
      <c r="E38" s="46">
        <v>0.73744357925530302</v>
      </c>
      <c r="F38" s="46">
        <v>2.7035725586202999E-2</v>
      </c>
      <c r="G38" s="47">
        <v>0.83268268371841103</v>
      </c>
      <c r="H38" s="47">
        <v>2.0767608982467298E-2</v>
      </c>
      <c r="I38" s="46">
        <v>0.77694709436348197</v>
      </c>
      <c r="J38" s="46">
        <v>2.7685461206678801E-2</v>
      </c>
      <c r="K38" s="45">
        <v>0.844638564397584</v>
      </c>
      <c r="L38" s="45">
        <v>2.6837922344919E-2</v>
      </c>
      <c r="M38" s="47">
        <v>0.79286925871581804</v>
      </c>
      <c r="N38" s="47">
        <v>3.5762382039747902E-2</v>
      </c>
      <c r="Q38" s="45">
        <v>0.80300026557127102</v>
      </c>
      <c r="R38" s="45">
        <v>2.03165541563817E-2</v>
      </c>
      <c r="S38" s="47">
        <v>0.83268268371841103</v>
      </c>
      <c r="T38" s="47">
        <v>2.0767608982467298E-2</v>
      </c>
      <c r="U38" s="45">
        <v>0.844638564397584</v>
      </c>
      <c r="V38" s="45">
        <v>2.6837922344919E-2</v>
      </c>
    </row>
    <row r="39" spans="1:36" x14ac:dyDescent="0.25">
      <c r="A39" s="27"/>
      <c r="B39" s="10" t="s">
        <v>123</v>
      </c>
      <c r="C39" s="45">
        <v>0.671043771043771</v>
      </c>
      <c r="D39" s="45">
        <v>2.2948652304987299E-2</v>
      </c>
      <c r="E39" s="46">
        <v>0.63814814814814802</v>
      </c>
      <c r="F39" s="46">
        <v>2.52435175354861E-2</v>
      </c>
      <c r="G39" s="47">
        <v>0.75016835016835004</v>
      </c>
      <c r="H39" s="47">
        <v>2.0184554115704901E-2</v>
      </c>
      <c r="I39" s="46">
        <v>0.72518518518518504</v>
      </c>
      <c r="J39" s="46">
        <v>2.2203009527275299E-2</v>
      </c>
      <c r="K39" s="45">
        <v>0.79090909090909001</v>
      </c>
      <c r="L39" s="45">
        <v>3.5686176702745598E-2</v>
      </c>
      <c r="M39" s="47">
        <v>0.77</v>
      </c>
      <c r="N39" s="47">
        <v>3.9254794373020201E-2</v>
      </c>
      <c r="Q39" s="45">
        <v>0.671043771043771</v>
      </c>
      <c r="R39" s="45">
        <v>2.2948652304987299E-2</v>
      </c>
      <c r="S39" s="47">
        <v>0.75016835016835004</v>
      </c>
      <c r="T39" s="47">
        <v>2.0184554115704901E-2</v>
      </c>
      <c r="U39" s="45">
        <v>0.79090909090909001</v>
      </c>
      <c r="V39" s="45">
        <v>3.5686176702745598E-2</v>
      </c>
      <c r="Z39"/>
      <c r="AA39"/>
      <c r="AB39"/>
      <c r="AC39"/>
      <c r="AD39"/>
      <c r="AE39"/>
      <c r="AF39"/>
      <c r="AG39"/>
      <c r="AH39"/>
      <c r="AI39"/>
      <c r="AJ39"/>
    </row>
    <row r="40" spans="1:36" x14ac:dyDescent="0.25">
      <c r="A40" s="27"/>
      <c r="B40" s="10" t="s">
        <v>124</v>
      </c>
      <c r="C40" s="45">
        <v>1</v>
      </c>
      <c r="D40" s="45">
        <v>0</v>
      </c>
      <c r="E40" s="46">
        <v>1</v>
      </c>
      <c r="F40" s="46">
        <v>0</v>
      </c>
      <c r="G40" s="47">
        <v>1</v>
      </c>
      <c r="H40" s="47">
        <v>0</v>
      </c>
      <c r="I40" s="46">
        <v>1</v>
      </c>
      <c r="J40" s="46">
        <v>0</v>
      </c>
      <c r="K40" s="45">
        <v>1</v>
      </c>
      <c r="L40" s="45">
        <v>0</v>
      </c>
      <c r="M40" s="47">
        <v>1</v>
      </c>
      <c r="N40" s="47">
        <v>0</v>
      </c>
      <c r="Q40" s="45">
        <v>1</v>
      </c>
      <c r="R40" s="45">
        <v>0</v>
      </c>
      <c r="S40" s="47">
        <v>1</v>
      </c>
      <c r="T40" s="47">
        <v>0</v>
      </c>
      <c r="U40" s="45">
        <v>1</v>
      </c>
      <c r="V40" s="45">
        <v>0</v>
      </c>
      <c r="Z40"/>
      <c r="AA40"/>
      <c r="AB40" s="11"/>
      <c r="AC40"/>
      <c r="AD40" s="11"/>
      <c r="AE40"/>
      <c r="AF40"/>
      <c r="AG40"/>
      <c r="AH40"/>
      <c r="AI40"/>
      <c r="AJ40"/>
    </row>
    <row r="41" spans="1:36" x14ac:dyDescent="0.25">
      <c r="A41" s="27"/>
      <c r="B41" s="10" t="s">
        <v>125</v>
      </c>
      <c r="C41" s="45">
        <v>0.99634390693214203</v>
      </c>
      <c r="D41" s="45">
        <v>1.7489459283515499E-3</v>
      </c>
      <c r="E41" s="46">
        <v>0.991918574398579</v>
      </c>
      <c r="F41" s="46">
        <v>3.8620021129170102E-3</v>
      </c>
      <c r="G41" s="47">
        <v>0.99841067958715002</v>
      </c>
      <c r="H41" s="47">
        <v>1.42141923111308E-3</v>
      </c>
      <c r="I41" s="46">
        <v>0.99648743988655397</v>
      </c>
      <c r="J41" s="46">
        <v>3.1414302106636299E-3</v>
      </c>
      <c r="K41" s="45">
        <v>0.99856940974588004</v>
      </c>
      <c r="L41" s="45">
        <v>1.32057776423126E-3</v>
      </c>
      <c r="M41" s="47">
        <v>0.99683853526878097</v>
      </c>
      <c r="N41" s="47">
        <v>2.91874590848614E-3</v>
      </c>
      <c r="Q41" s="45">
        <v>0.99634390693214203</v>
      </c>
      <c r="R41" s="45">
        <v>1.7489459283515499E-3</v>
      </c>
      <c r="S41" s="47">
        <v>0.99841067958715002</v>
      </c>
      <c r="T41" s="47">
        <v>1.42141923111308E-3</v>
      </c>
      <c r="U41" s="45">
        <v>0.99856940974588004</v>
      </c>
      <c r="V41" s="45">
        <v>1.32057776423126E-3</v>
      </c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25">
      <c r="A42" s="27"/>
      <c r="B42" s="10" t="s">
        <v>126</v>
      </c>
      <c r="C42" s="45">
        <v>0.64465378232299397</v>
      </c>
      <c r="D42" s="45">
        <v>7.54706299791704E-3</v>
      </c>
      <c r="E42" s="46">
        <v>0.53512722590522799</v>
      </c>
      <c r="F42" s="46">
        <v>1.0456897381905601E-2</v>
      </c>
      <c r="G42" s="47">
        <v>0.67228240148915597</v>
      </c>
      <c r="H42" s="47">
        <v>8.0651549338609206E-3</v>
      </c>
      <c r="I42" s="46">
        <v>0.57134884679980302</v>
      </c>
      <c r="J42" s="46">
        <v>1.08749696451736E-2</v>
      </c>
      <c r="K42" s="45">
        <v>0.68643353741954205</v>
      </c>
      <c r="L42" s="45">
        <v>1.07501552588031E-2</v>
      </c>
      <c r="M42" s="47">
        <v>0.59010345594200397</v>
      </c>
      <c r="N42" s="47">
        <v>1.45931338812156E-2</v>
      </c>
      <c r="Q42" s="45">
        <v>0.64465378232299397</v>
      </c>
      <c r="R42" s="45">
        <v>7.54706299791704E-3</v>
      </c>
      <c r="S42" s="47">
        <v>0.67228240148915597</v>
      </c>
      <c r="T42" s="47">
        <v>8.0651549338609206E-3</v>
      </c>
      <c r="U42" s="45">
        <v>0.68643353741954205</v>
      </c>
      <c r="V42" s="45">
        <v>1.07501552588031E-2</v>
      </c>
      <c r="Z42"/>
      <c r="AA42"/>
      <c r="AB42"/>
      <c r="AC42"/>
      <c r="AD42"/>
      <c r="AE42"/>
      <c r="AF42"/>
      <c r="AG42"/>
      <c r="AH42"/>
      <c r="AI42"/>
      <c r="AJ42"/>
    </row>
    <row r="43" spans="1:36" x14ac:dyDescent="0.25">
      <c r="A43" s="27"/>
      <c r="B43" s="10" t="s">
        <v>127</v>
      </c>
      <c r="C43" s="45">
        <v>0.98340860184580703</v>
      </c>
      <c r="D43" s="45">
        <v>8.9395422899398395E-3</v>
      </c>
      <c r="E43" s="46">
        <v>0.97806375380705401</v>
      </c>
      <c r="F43" s="46">
        <v>1.18387592388405E-2</v>
      </c>
      <c r="G43" s="47">
        <v>0.99014359959133502</v>
      </c>
      <c r="H43" s="47">
        <v>7.7265453140328497E-3</v>
      </c>
      <c r="I43" s="46">
        <v>0.98702643278236801</v>
      </c>
      <c r="J43" s="46">
        <v>1.0218810527025E-2</v>
      </c>
      <c r="K43" s="45">
        <v>0.99123055611307498</v>
      </c>
      <c r="L43" s="45">
        <v>6.6708883227988803E-3</v>
      </c>
      <c r="M43" s="47">
        <v>0.98844524042878301</v>
      </c>
      <c r="N43" s="47">
        <v>8.8691524153750208E-3</v>
      </c>
      <c r="Q43" s="45">
        <v>0.98340860184580703</v>
      </c>
      <c r="R43" s="45">
        <v>8.9395422899398395E-3</v>
      </c>
      <c r="S43" s="47">
        <v>0.99014359959133502</v>
      </c>
      <c r="T43" s="47">
        <v>7.7265453140328497E-3</v>
      </c>
      <c r="U43" s="45">
        <v>0.99123055611307498</v>
      </c>
      <c r="V43" s="45">
        <v>6.6708883227988803E-3</v>
      </c>
      <c r="Z43"/>
      <c r="AA43"/>
      <c r="AB43"/>
      <c r="AC43"/>
      <c r="AD43"/>
      <c r="AE43"/>
      <c r="AF43"/>
      <c r="AG43"/>
      <c r="AH43"/>
      <c r="AI43"/>
      <c r="AJ43"/>
    </row>
    <row r="44" spans="1:36" x14ac:dyDescent="0.25">
      <c r="Z44"/>
      <c r="AA44"/>
      <c r="AB44"/>
      <c r="AC44"/>
      <c r="AD44"/>
      <c r="AE44"/>
      <c r="AF44"/>
      <c r="AG44"/>
      <c r="AH44"/>
      <c r="AI44"/>
      <c r="AJ44"/>
    </row>
    <row r="45" spans="1:36" x14ac:dyDescent="0.25">
      <c r="A45" s="26"/>
      <c r="B45" s="6" t="s">
        <v>0</v>
      </c>
      <c r="C45" s="45">
        <f t="shared" ref="C45:N45" si="0">SUM(C4:C43)/COUNT(C4:C43)</f>
        <v>0.85212197210719753</v>
      </c>
      <c r="D45" s="45">
        <f t="shared" si="0"/>
        <v>1.2788769947915408E-2</v>
      </c>
      <c r="E45" s="46">
        <f t="shared" si="0"/>
        <v>0.73193108619529723</v>
      </c>
      <c r="F45" s="46">
        <f t="shared" si="0"/>
        <v>2.6610498497473951E-2</v>
      </c>
      <c r="G45" s="47">
        <f t="shared" si="0"/>
        <v>0.86566753880877712</v>
      </c>
      <c r="H45" s="47">
        <f t="shared" si="0"/>
        <v>1.2836173527217169E-2</v>
      </c>
      <c r="I45" s="46">
        <f t="shared" si="0"/>
        <v>0.75630430486683919</v>
      </c>
      <c r="J45" s="46">
        <f t="shared" si="0"/>
        <v>2.6347591971989815E-2</v>
      </c>
      <c r="K45" s="45">
        <f t="shared" si="0"/>
        <v>0.86926432921644459</v>
      </c>
      <c r="L45" s="45">
        <f t="shared" si="0"/>
        <v>1.3955222794392319E-2</v>
      </c>
      <c r="M45" s="47">
        <f t="shared" si="0"/>
        <v>0.76203290067305385</v>
      </c>
      <c r="N45" s="47">
        <f t="shared" si="0"/>
        <v>2.8091833890639441E-2</v>
      </c>
      <c r="Q45" s="45">
        <v>0.85212197210719798</v>
      </c>
      <c r="R45" s="45">
        <v>1.2788769947915401E-2</v>
      </c>
      <c r="S45" s="47">
        <v>0.86566753880877712</v>
      </c>
      <c r="T45" s="47">
        <v>1.2836173527217169E-2</v>
      </c>
      <c r="U45" s="45">
        <v>0.86926432921644403</v>
      </c>
      <c r="V45" s="45">
        <v>1.3955222794392324E-2</v>
      </c>
    </row>
    <row r="46" spans="1:36" x14ac:dyDescent="0.25">
      <c r="A46" s="26"/>
      <c r="B46" s="6" t="s">
        <v>72</v>
      </c>
      <c r="C46" s="45">
        <f>MAX(C4:C43)</f>
        <v>1</v>
      </c>
      <c r="D46" s="45">
        <f t="shared" ref="D46:L46" si="1">MAX(D4:D43)</f>
        <v>3.4891127188085999E-2</v>
      </c>
      <c r="E46" s="46">
        <f>MAX(E4:E43)</f>
        <v>1</v>
      </c>
      <c r="F46" s="46">
        <f>MAX(F4:F43)</f>
        <v>0.111146094062057</v>
      </c>
      <c r="G46" s="47">
        <f t="shared" si="1"/>
        <v>1</v>
      </c>
      <c r="H46" s="47">
        <f t="shared" si="1"/>
        <v>3.2919781440209801E-2</v>
      </c>
      <c r="I46" s="46">
        <f>MAX(I4:I43)</f>
        <v>1</v>
      </c>
      <c r="J46" s="46">
        <f>MAX(J4:J43)</f>
        <v>0.13536043343866799</v>
      </c>
      <c r="K46" s="45">
        <f t="shared" si="1"/>
        <v>1</v>
      </c>
      <c r="L46" s="45">
        <f t="shared" si="1"/>
        <v>3.5686176702745598E-2</v>
      </c>
      <c r="M46" s="47">
        <f>MAX(M4:M43)</f>
        <v>1</v>
      </c>
      <c r="N46" s="47">
        <f>MAX(N4:N43)</f>
        <v>0.136394240122615</v>
      </c>
      <c r="Q46" s="45">
        <v>1</v>
      </c>
      <c r="R46" s="45">
        <v>3.4891127188085999E-2</v>
      </c>
      <c r="S46" s="47">
        <v>1</v>
      </c>
      <c r="T46" s="47">
        <v>3.2919781440209801E-2</v>
      </c>
      <c r="U46" s="45">
        <v>1</v>
      </c>
      <c r="V46" s="45">
        <v>3.5686176702745598E-2</v>
      </c>
    </row>
    <row r="47" spans="1:36" x14ac:dyDescent="0.25">
      <c r="A47" s="26"/>
      <c r="B47" s="6" t="s">
        <v>73</v>
      </c>
      <c r="C47" s="45">
        <f>MIN(C4:C43)</f>
        <v>0.61688552609151404</v>
      </c>
      <c r="D47" s="45">
        <f t="shared" ref="D47:L47" si="2">MIN(D4:D43)</f>
        <v>0</v>
      </c>
      <c r="E47" s="46">
        <f>MIN(E4:E43)</f>
        <v>0.38859392163380801</v>
      </c>
      <c r="F47" s="46">
        <f>MIN(F4:F43)</f>
        <v>0</v>
      </c>
      <c r="G47" s="47">
        <f t="shared" si="2"/>
        <v>0.61688552609151404</v>
      </c>
      <c r="H47" s="47">
        <f t="shared" si="2"/>
        <v>0</v>
      </c>
      <c r="I47" s="46">
        <f>MIN(I4:I43)</f>
        <v>0.38939905490188198</v>
      </c>
      <c r="J47" s="46">
        <f>MIN(J4:J43)</f>
        <v>0</v>
      </c>
      <c r="K47" s="45">
        <f t="shared" si="2"/>
        <v>0.61688552609151404</v>
      </c>
      <c r="L47" s="45">
        <f t="shared" si="2"/>
        <v>0</v>
      </c>
      <c r="M47" s="47">
        <f>MIN(M4:M43)</f>
        <v>0.39005851070978798</v>
      </c>
      <c r="N47" s="47">
        <f>MIN(N4:N43)</f>
        <v>0</v>
      </c>
      <c r="Q47" s="45">
        <v>0.61688552609151404</v>
      </c>
      <c r="R47" s="45">
        <v>0</v>
      </c>
      <c r="S47" s="47">
        <v>0.61688552609151404</v>
      </c>
      <c r="T47" s="47">
        <v>0</v>
      </c>
      <c r="U47" s="45">
        <v>0.61688552609151404</v>
      </c>
      <c r="V47" s="45">
        <v>0</v>
      </c>
    </row>
    <row r="48" spans="1:36" x14ac:dyDescent="0.25"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6"/>
      <c r="N48" s="35"/>
      <c r="Q48" s="35"/>
      <c r="R48" s="35"/>
      <c r="S48" s="35"/>
      <c r="T48" s="35"/>
      <c r="U48" s="35"/>
      <c r="V48" s="35"/>
      <c r="Y48"/>
      <c r="Z48"/>
      <c r="AA48"/>
      <c r="AB48"/>
      <c r="AC48"/>
    </row>
    <row r="49" spans="2:29" x14ac:dyDescent="0.25">
      <c r="B49" s="44" t="s">
        <v>44</v>
      </c>
      <c r="C49" s="43" t="s">
        <v>43</v>
      </c>
      <c r="D49" s="43" t="s">
        <v>41</v>
      </c>
      <c r="E49" s="43" t="s">
        <v>42</v>
      </c>
      <c r="F49" s="43" t="s">
        <v>41</v>
      </c>
      <c r="G49" s="43" t="s">
        <v>43</v>
      </c>
      <c r="H49" s="43" t="s">
        <v>41</v>
      </c>
      <c r="I49" s="43" t="s">
        <v>42</v>
      </c>
      <c r="J49" s="43" t="s">
        <v>41</v>
      </c>
      <c r="K49" s="43" t="s">
        <v>43</v>
      </c>
      <c r="L49" s="43" t="s">
        <v>41</v>
      </c>
      <c r="M49" s="43" t="s">
        <v>42</v>
      </c>
      <c r="N49" s="43" t="s">
        <v>41</v>
      </c>
      <c r="Q49" s="43" t="s">
        <v>43</v>
      </c>
      <c r="R49" s="43" t="s">
        <v>41</v>
      </c>
      <c r="S49" s="43" t="s">
        <v>43</v>
      </c>
      <c r="T49" s="43" t="s">
        <v>41</v>
      </c>
      <c r="U49" s="43" t="s">
        <v>43</v>
      </c>
      <c r="V49" s="43" t="s">
        <v>41</v>
      </c>
      <c r="Y49"/>
      <c r="Z49"/>
      <c r="AA49"/>
      <c r="AB49"/>
      <c r="AC49"/>
    </row>
    <row r="50" spans="2:29" x14ac:dyDescent="0.25">
      <c r="B50" s="44" t="s">
        <v>58</v>
      </c>
      <c r="C50" s="45">
        <v>0.32172702542049297</v>
      </c>
      <c r="D50" s="45">
        <v>4.3997645471537802E-3</v>
      </c>
      <c r="E50" s="46">
        <v>0.221539938480976</v>
      </c>
      <c r="F50" s="46">
        <v>7.1165930557873904E-3</v>
      </c>
      <c r="G50" s="47">
        <v>0.32902087207889902</v>
      </c>
      <c r="H50" s="47">
        <v>4.3828163407994896E-3</v>
      </c>
      <c r="I50" s="46">
        <v>0.22921956456127299</v>
      </c>
      <c r="J50" s="46">
        <v>9.3940149656100008E-3</v>
      </c>
      <c r="K50" s="45">
        <v>0.32843546855950501</v>
      </c>
      <c r="L50" s="45">
        <v>7.1900031401916304E-3</v>
      </c>
      <c r="M50">
        <v>0.22928800814548</v>
      </c>
      <c r="N50">
        <v>9.4721217726578301E-3</v>
      </c>
      <c r="Q50" s="45">
        <v>0.32172702542049297</v>
      </c>
      <c r="R50" s="45">
        <v>4.3997645471537802E-3</v>
      </c>
      <c r="S50" s="47">
        <v>0.32902087207889902</v>
      </c>
      <c r="T50" s="47">
        <v>4.3828163407994896E-3</v>
      </c>
      <c r="U50" s="45">
        <v>0.32843546855950501</v>
      </c>
      <c r="V50" s="45">
        <v>7.1900031401916304E-3</v>
      </c>
      <c r="Y50"/>
      <c r="Z50"/>
      <c r="AA50"/>
      <c r="AB50"/>
      <c r="AC50"/>
    </row>
    <row r="51" spans="2:29" x14ac:dyDescent="0.25">
      <c r="B51" s="44" t="s">
        <v>60</v>
      </c>
      <c r="C51" s="45">
        <v>0.91916142557652003</v>
      </c>
      <c r="D51" s="45">
        <v>9.8420919029816503E-4</v>
      </c>
      <c r="E51" s="46">
        <v>0.83578443071539199</v>
      </c>
      <c r="F51" s="46">
        <v>2.09351011610688E-3</v>
      </c>
      <c r="G51" s="47">
        <v>0.92574423480083801</v>
      </c>
      <c r="H51" s="47">
        <v>2.1863325491796501E-3</v>
      </c>
      <c r="I51" s="46">
        <v>0.84915608809475496</v>
      </c>
      <c r="J51" s="46">
        <v>4.5462821406263201E-3</v>
      </c>
      <c r="K51" s="45">
        <v>0.92620545073375204</v>
      </c>
      <c r="L51" s="45">
        <v>2.3193822534069999E-3</v>
      </c>
      <c r="M51">
        <v>0.85009278854264303</v>
      </c>
      <c r="N51">
        <v>4.81549625953094E-3</v>
      </c>
      <c r="Q51" s="45">
        <v>0.91916142557652003</v>
      </c>
      <c r="R51" s="45">
        <v>9.8420919029816503E-4</v>
      </c>
      <c r="S51" s="47">
        <v>0.92574423480083801</v>
      </c>
      <c r="T51" s="47">
        <v>2.1863325491796501E-3</v>
      </c>
      <c r="U51" s="45">
        <v>0.92620545073375204</v>
      </c>
      <c r="V51" s="45">
        <v>2.3193822534069999E-3</v>
      </c>
      <c r="Y51"/>
      <c r="Z51"/>
      <c r="AA51"/>
      <c r="AB51"/>
      <c r="AC51"/>
    </row>
    <row r="52" spans="2:29" x14ac:dyDescent="0.25">
      <c r="B52" s="44" t="s">
        <v>57</v>
      </c>
      <c r="C52" s="45">
        <v>0.95741276673710196</v>
      </c>
      <c r="D52" s="45">
        <v>8.8797125687295093E-3</v>
      </c>
      <c r="E52" s="46">
        <v>0.91461791069663501</v>
      </c>
      <c r="F52" s="46">
        <v>1.7830321864903201E-2</v>
      </c>
      <c r="G52" s="47">
        <v>0.95751706619522803</v>
      </c>
      <c r="H52" s="47">
        <v>8.8994976629553097E-3</v>
      </c>
      <c r="I52" s="46">
        <v>0.91482715125376901</v>
      </c>
      <c r="J52" s="46">
        <v>1.78702129763611E-2</v>
      </c>
      <c r="K52" s="45">
        <v>0.95751706619522803</v>
      </c>
      <c r="L52" s="45">
        <v>8.8994976629553097E-3</v>
      </c>
      <c r="M52">
        <v>0.91482715125376901</v>
      </c>
      <c r="N52">
        <v>1.78702129763611E-2</v>
      </c>
      <c r="Q52" s="45">
        <v>0.95741276673710196</v>
      </c>
      <c r="R52" s="45">
        <v>8.8797125687295093E-3</v>
      </c>
      <c r="S52" s="47">
        <v>0.95751706619522803</v>
      </c>
      <c r="T52" s="47">
        <v>8.8994976629553097E-3</v>
      </c>
      <c r="U52" s="45">
        <v>0.95751706619522803</v>
      </c>
      <c r="V52" s="45">
        <v>8.8994976629553097E-3</v>
      </c>
      <c r="Y52"/>
      <c r="Z52"/>
      <c r="AA52"/>
      <c r="AB52"/>
      <c r="AC52"/>
    </row>
    <row r="53" spans="2:29" x14ac:dyDescent="0.25">
      <c r="B53" s="44" t="s">
        <v>67</v>
      </c>
      <c r="C53" s="45">
        <v>0.874255169996494</v>
      </c>
      <c r="D53" s="45">
        <v>3.42374070362675E-3</v>
      </c>
      <c r="E53" s="46">
        <v>0.71366063385613898</v>
      </c>
      <c r="F53" s="46">
        <v>8.1409021055412895E-3</v>
      </c>
      <c r="G53" s="47">
        <v>0.886236709896016</v>
      </c>
      <c r="H53" s="47">
        <v>2.72270683293915E-3</v>
      </c>
      <c r="I53" s="46">
        <v>0.74147879280150997</v>
      </c>
      <c r="J53" s="46">
        <v>6.1942678557165001E-3</v>
      </c>
      <c r="K53" s="45">
        <v>0.88760369202009504</v>
      </c>
      <c r="L53" s="45">
        <v>3.1502438982854999E-3</v>
      </c>
      <c r="M53">
        <v>0.74465650368710401</v>
      </c>
      <c r="N53">
        <v>7.1336739055985797E-3</v>
      </c>
      <c r="Q53" s="45">
        <v>0.874255169996494</v>
      </c>
      <c r="R53" s="45">
        <v>3.42374070362675E-3</v>
      </c>
      <c r="S53" s="47">
        <v>0.886236709896016</v>
      </c>
      <c r="T53" s="47">
        <v>2.72270683293915E-3</v>
      </c>
      <c r="U53" s="45">
        <v>0.88760369202009504</v>
      </c>
      <c r="V53" s="45">
        <v>3.1502438982854999E-3</v>
      </c>
      <c r="Y53"/>
      <c r="Z53"/>
      <c r="AA53"/>
      <c r="AB53"/>
      <c r="AC53"/>
    </row>
    <row r="54" spans="2:29" x14ac:dyDescent="0.25">
      <c r="B54" s="44" t="s">
        <v>68</v>
      </c>
      <c r="C54" s="45">
        <v>0.896390603566529</v>
      </c>
      <c r="D54" s="45">
        <v>6.0588141103096096E-3</v>
      </c>
      <c r="E54" s="46">
        <v>0.84767781803883102</v>
      </c>
      <c r="F54" s="46">
        <v>8.8665225581507599E-3</v>
      </c>
      <c r="G54" s="47">
        <v>0.896390603566529</v>
      </c>
      <c r="H54" s="47">
        <v>6.0588141103096096E-3</v>
      </c>
      <c r="I54" s="46">
        <v>0.84767788035520997</v>
      </c>
      <c r="J54" s="46">
        <v>8.8665763460990601E-3</v>
      </c>
      <c r="K54" s="45">
        <v>0.89660493827160404</v>
      </c>
      <c r="L54" s="45">
        <v>5.9817433273362097E-3</v>
      </c>
      <c r="M54">
        <v>0.84767788035520997</v>
      </c>
      <c r="N54">
        <v>8.8665763460990601E-3</v>
      </c>
      <c r="Q54" s="45">
        <v>0.896390603566529</v>
      </c>
      <c r="R54" s="45">
        <v>6.0588141103096096E-3</v>
      </c>
      <c r="S54" s="47">
        <v>0.896390603566529</v>
      </c>
      <c r="T54" s="47">
        <v>6.0588141103096096E-3</v>
      </c>
      <c r="U54" s="45">
        <v>0.89660493827160404</v>
      </c>
      <c r="V54" s="45">
        <v>5.9817433273362097E-3</v>
      </c>
      <c r="Y54"/>
      <c r="Z54"/>
      <c r="AA54"/>
      <c r="AB54"/>
      <c r="AC54"/>
    </row>
    <row r="55" spans="2:29" x14ac:dyDescent="0.25">
      <c r="B55" s="44" t="s">
        <v>61</v>
      </c>
      <c r="C55" s="45">
        <v>0.95658693151125496</v>
      </c>
      <c r="D55" s="45">
        <v>3.73225750217552E-3</v>
      </c>
      <c r="E55" s="46">
        <v>0.73449159021491905</v>
      </c>
      <c r="F55" s="46">
        <v>2.7279232737396499E-2</v>
      </c>
      <c r="G55" s="47">
        <v>0.95689151653354299</v>
      </c>
      <c r="H55" s="47">
        <v>3.6430407048350299E-3</v>
      </c>
      <c r="I55" s="46">
        <v>0.73684594757370703</v>
      </c>
      <c r="J55" s="46">
        <v>2.6412615833911201E-2</v>
      </c>
      <c r="K55" s="45">
        <v>0.95689151653354299</v>
      </c>
      <c r="L55" s="45">
        <v>3.6430407048350299E-3</v>
      </c>
      <c r="M55">
        <v>0.73684594757370703</v>
      </c>
      <c r="N55">
        <v>2.6412615833911201E-2</v>
      </c>
      <c r="Q55" s="45">
        <v>0.95658693151125496</v>
      </c>
      <c r="R55" s="45">
        <v>3.73225750217552E-3</v>
      </c>
      <c r="S55" s="47">
        <v>0.95689151653354299</v>
      </c>
      <c r="T55" s="47">
        <v>3.6430407048350299E-3</v>
      </c>
      <c r="U55" s="45">
        <v>0.95689151653354299</v>
      </c>
      <c r="V55" s="45">
        <v>3.6430407048350299E-3</v>
      </c>
      <c r="Y55"/>
      <c r="Z55"/>
      <c r="AA55" s="11"/>
      <c r="AB55"/>
      <c r="AC55" s="11"/>
    </row>
    <row r="56" spans="2:29" x14ac:dyDescent="0.25">
      <c r="B56" s="44" t="s">
        <v>66</v>
      </c>
      <c r="C56" s="45">
        <v>0.99864548238126505</v>
      </c>
      <c r="D56" s="45">
        <v>3.1383913771425699E-4</v>
      </c>
      <c r="E56" s="46">
        <v>0.99849470360350201</v>
      </c>
      <c r="F56" s="46">
        <v>3.4877546349759502E-4</v>
      </c>
      <c r="G56" s="47">
        <v>0.99864548238126505</v>
      </c>
      <c r="H56" s="47">
        <v>3.1383913771425699E-4</v>
      </c>
      <c r="I56" s="46">
        <v>0.99849470388501205</v>
      </c>
      <c r="J56" s="46">
        <v>3.4877530168324502E-4</v>
      </c>
      <c r="K56" s="45">
        <v>0.99864548238126505</v>
      </c>
      <c r="L56" s="45">
        <v>3.1383913771425699E-4</v>
      </c>
      <c r="M56">
        <v>0.99849470388501205</v>
      </c>
      <c r="N56" s="11">
        <v>3.4877530168324502E-4</v>
      </c>
      <c r="Q56" s="45">
        <v>0.99864548238126505</v>
      </c>
      <c r="R56" s="45">
        <v>3.1383913771425699E-4</v>
      </c>
      <c r="S56" s="47">
        <v>0.99864548238126505</v>
      </c>
      <c r="T56" s="47">
        <v>3.1383913771425699E-4</v>
      </c>
      <c r="U56" s="45">
        <v>0.99864548238126505</v>
      </c>
      <c r="V56" s="45">
        <v>3.1383913771425699E-4</v>
      </c>
      <c r="W56" s="60"/>
      <c r="Y56"/>
      <c r="Z56"/>
      <c r="AA56"/>
      <c r="AB56"/>
      <c r="AC56"/>
    </row>
    <row r="57" spans="2:29" x14ac:dyDescent="0.25">
      <c r="B57" s="44" t="s">
        <v>69</v>
      </c>
      <c r="C57" s="45">
        <v>0.89365883006888702</v>
      </c>
      <c r="D57" s="45">
        <v>4.8472728871592503E-3</v>
      </c>
      <c r="E57" s="46">
        <v>0.74062677969874002</v>
      </c>
      <c r="F57" s="46">
        <v>1.20398543326531E-2</v>
      </c>
      <c r="G57" s="47">
        <v>0.91584404458477997</v>
      </c>
      <c r="H57" s="47">
        <v>4.6269691511086498E-3</v>
      </c>
      <c r="I57" s="46">
        <v>0.79618793759613204</v>
      </c>
      <c r="J57" s="46">
        <v>1.08744167418882E-2</v>
      </c>
      <c r="K57" s="45">
        <v>0.91933938940117099</v>
      </c>
      <c r="L57" s="45">
        <v>5.0146426340917901E-3</v>
      </c>
      <c r="M57">
        <v>0.80467975298081695</v>
      </c>
      <c r="N57">
        <v>1.1834647399793599E-2</v>
      </c>
      <c r="Q57" s="45">
        <v>0.89365883006888702</v>
      </c>
      <c r="R57" s="45">
        <v>4.8472728871592503E-3</v>
      </c>
      <c r="S57" s="47">
        <v>0.91584404458477997</v>
      </c>
      <c r="T57" s="47">
        <v>4.6269691511086498E-3</v>
      </c>
      <c r="U57" s="45">
        <v>0.91933938940117099</v>
      </c>
      <c r="V57" s="45">
        <v>5.0146426340917901E-3</v>
      </c>
      <c r="Y57"/>
      <c r="Z57"/>
      <c r="AA57"/>
      <c r="AB57"/>
      <c r="AC57"/>
    </row>
    <row r="58" spans="2:29" x14ac:dyDescent="0.25">
      <c r="B58" s="44" t="s">
        <v>149</v>
      </c>
      <c r="C58" s="33">
        <v>0.99025525525525504</v>
      </c>
      <c r="D58" s="33">
        <v>2.4703692731993599E-3</v>
      </c>
      <c r="E58" s="46"/>
      <c r="F58" s="46"/>
      <c r="G58">
        <v>0.99554054054053998</v>
      </c>
      <c r="H58" s="11">
        <v>7.3573573573572197E-4</v>
      </c>
      <c r="I58" s="46"/>
      <c r="J58" s="46"/>
      <c r="K58" s="33">
        <v>0.99554054054053998</v>
      </c>
      <c r="L58" s="60">
        <v>7.3573573573572197E-4</v>
      </c>
      <c r="M58"/>
      <c r="N58"/>
      <c r="Q58" s="33">
        <v>0.99025525525525504</v>
      </c>
      <c r="R58" s="33">
        <v>2.4703692731993599E-3</v>
      </c>
      <c r="S58">
        <v>0.99554054054053998</v>
      </c>
      <c r="T58" s="11">
        <v>7.3573573573572197E-4</v>
      </c>
      <c r="U58" s="33">
        <v>0.99554054054053998</v>
      </c>
      <c r="V58" s="60">
        <v>7.3573573573572197E-4</v>
      </c>
      <c r="Y58"/>
      <c r="Z58"/>
      <c r="AA58"/>
      <c r="AB58"/>
      <c r="AC58"/>
    </row>
    <row r="59" spans="2:29" x14ac:dyDescent="0.25">
      <c r="B59" s="44" t="s">
        <v>63</v>
      </c>
      <c r="C59" s="45">
        <v>0.91727518352293802</v>
      </c>
      <c r="D59" s="45">
        <v>4.4748707873935104E-3</v>
      </c>
      <c r="E59" s="46">
        <v>0.89761930112801702</v>
      </c>
      <c r="F59" s="46">
        <v>5.4848084780646598E-3</v>
      </c>
      <c r="G59" s="47">
        <v>0.92235157673840595</v>
      </c>
      <c r="H59" s="47">
        <v>4.9630359039073303E-3</v>
      </c>
      <c r="I59" s="46">
        <v>0.90389821121958502</v>
      </c>
      <c r="J59" s="46">
        <v>6.0984333974798003E-3</v>
      </c>
      <c r="K59" s="45">
        <v>0.92235157673840595</v>
      </c>
      <c r="L59" s="45">
        <v>4.9630359039073303E-3</v>
      </c>
      <c r="M59">
        <v>0.90389821121958502</v>
      </c>
      <c r="N59">
        <v>6.0984333974798003E-3</v>
      </c>
      <c r="Q59" s="45">
        <v>0.91727518352293802</v>
      </c>
      <c r="R59" s="45">
        <v>4.4748707873935104E-3</v>
      </c>
      <c r="S59" s="47">
        <v>0.92235157673840595</v>
      </c>
      <c r="T59" s="47">
        <v>4.9630359039073303E-3</v>
      </c>
      <c r="U59" s="45">
        <v>0.92235157673840595</v>
      </c>
      <c r="V59" s="45">
        <v>4.9630359039073303E-3</v>
      </c>
      <c r="Y59"/>
      <c r="Z59"/>
      <c r="AA59"/>
      <c r="AB59"/>
      <c r="AC59"/>
    </row>
    <row r="60" spans="2:29" x14ac:dyDescent="0.25">
      <c r="B60" s="44" t="s">
        <v>55</v>
      </c>
      <c r="C60" s="45">
        <v>0.95372775372775298</v>
      </c>
      <c r="D60" s="45">
        <v>7.5558424111049297E-3</v>
      </c>
      <c r="E60" s="46">
        <v>0.94601571268237905</v>
      </c>
      <c r="F60" s="46">
        <v>8.8151494796224108E-3</v>
      </c>
      <c r="G60" s="47">
        <v>0.955026455026455</v>
      </c>
      <c r="H60" s="47">
        <v>8.2984781363458406E-3</v>
      </c>
      <c r="I60" s="46">
        <v>0.94753086419752997</v>
      </c>
      <c r="J60" s="46">
        <v>9.6815578257368091E-3</v>
      </c>
      <c r="K60" s="45">
        <v>0.955026455026455</v>
      </c>
      <c r="L60" s="45">
        <v>8.2984781363458406E-3</v>
      </c>
      <c r="M60">
        <v>0.94753086419752997</v>
      </c>
      <c r="N60">
        <v>9.6815578257368091E-3</v>
      </c>
      <c r="Q60" s="45">
        <v>0.95372775372775298</v>
      </c>
      <c r="R60" s="45">
        <v>7.5558424111049297E-3</v>
      </c>
      <c r="S60" s="47">
        <v>0.955026455026455</v>
      </c>
      <c r="T60" s="47">
        <v>8.2984781363458406E-3</v>
      </c>
      <c r="U60" s="45">
        <v>0.955026455026455</v>
      </c>
      <c r="V60" s="45">
        <v>8.2984781363458406E-3</v>
      </c>
      <c r="Y60"/>
      <c r="Z60"/>
      <c r="AA60"/>
      <c r="AB60"/>
      <c r="AC60"/>
    </row>
    <row r="61" spans="2:29" x14ac:dyDescent="0.25">
      <c r="B61" s="44" t="s">
        <v>59</v>
      </c>
      <c r="C61" s="45">
        <v>0.93986413033636595</v>
      </c>
      <c r="D61" s="45">
        <v>4.6483877937169198E-3</v>
      </c>
      <c r="E61" s="46">
        <v>0.87306578212373798</v>
      </c>
      <c r="F61" s="46">
        <v>1.01215226320133E-2</v>
      </c>
      <c r="G61" s="47">
        <v>0.94295791448355304</v>
      </c>
      <c r="H61" s="47">
        <v>5.3719130323710501E-3</v>
      </c>
      <c r="I61" s="46">
        <v>0.87960210170500996</v>
      </c>
      <c r="J61" s="46">
        <v>1.15874341986871E-2</v>
      </c>
      <c r="K61" s="45">
        <v>0.94295791448355304</v>
      </c>
      <c r="L61" s="45">
        <v>5.3719130323710501E-3</v>
      </c>
      <c r="M61">
        <v>0.87960210170500996</v>
      </c>
      <c r="N61">
        <v>1.15874341986871E-2</v>
      </c>
      <c r="Q61" s="45">
        <v>0.93986413033636595</v>
      </c>
      <c r="R61" s="45">
        <v>4.6483877937169198E-3</v>
      </c>
      <c r="S61" s="47">
        <v>0.94295791448355304</v>
      </c>
      <c r="T61" s="47">
        <v>5.3719130323710501E-3</v>
      </c>
      <c r="U61" s="45">
        <v>0.94295791448355304</v>
      </c>
      <c r="V61" s="45">
        <v>5.3719130323710501E-3</v>
      </c>
      <c r="Y61"/>
      <c r="Z61"/>
      <c r="AA61"/>
      <c r="AB61"/>
      <c r="AC61"/>
    </row>
    <row r="62" spans="2:29" x14ac:dyDescent="0.25">
      <c r="B62" s="44" t="s">
        <v>56</v>
      </c>
      <c r="C62" s="45">
        <v>0.96722396377568698</v>
      </c>
      <c r="D62" s="45">
        <v>2.9981033859986499E-3</v>
      </c>
      <c r="E62" s="46">
        <v>0.94671313774294197</v>
      </c>
      <c r="F62" s="46">
        <v>4.8700862078329098E-3</v>
      </c>
      <c r="G62" s="47">
        <v>0.97593173110414499</v>
      </c>
      <c r="H62" s="47">
        <v>1.8328557460010901E-3</v>
      </c>
      <c r="I62" s="46">
        <v>0.96086460275430996</v>
      </c>
      <c r="J62" s="46">
        <v>2.98738071966237E-3</v>
      </c>
      <c r="K62" s="45">
        <v>0.97593173110414499</v>
      </c>
      <c r="L62" s="45">
        <v>1.8328557460010901E-3</v>
      </c>
      <c r="M62">
        <v>0.96086460346025304</v>
      </c>
      <c r="N62">
        <v>2.98738152363494E-3</v>
      </c>
      <c r="Q62" s="45">
        <v>0.96722396377568698</v>
      </c>
      <c r="R62" s="45">
        <v>2.9981033859986499E-3</v>
      </c>
      <c r="S62" s="47">
        <v>0.97593173110414499</v>
      </c>
      <c r="T62" s="47">
        <v>1.8328557460010901E-3</v>
      </c>
      <c r="U62" s="45">
        <v>0.97593173110414499</v>
      </c>
      <c r="V62" s="45">
        <v>1.8328557460010901E-3</v>
      </c>
      <c r="Y62"/>
      <c r="Z62"/>
      <c r="AA62"/>
      <c r="AB62"/>
      <c r="AC62"/>
    </row>
    <row r="63" spans="2:29" x14ac:dyDescent="0.25">
      <c r="B63" s="44" t="s">
        <v>62</v>
      </c>
      <c r="C63" s="45">
        <v>0.99472727272727202</v>
      </c>
      <c r="D63" s="45">
        <v>3.0147073425437999E-3</v>
      </c>
      <c r="E63" s="46">
        <v>0.99419999999999997</v>
      </c>
      <c r="F63" s="46">
        <v>3.3161780767982001E-3</v>
      </c>
      <c r="G63" s="47">
        <v>0.99577777777777698</v>
      </c>
      <c r="H63" s="47">
        <v>2.38768735666376E-3</v>
      </c>
      <c r="I63" s="46">
        <v>0.99535555555555499</v>
      </c>
      <c r="J63" s="46">
        <v>2.6264560923301501E-3</v>
      </c>
      <c r="K63" s="45">
        <v>0.99577777777777698</v>
      </c>
      <c r="L63" s="45">
        <v>2.38768735666376E-3</v>
      </c>
      <c r="M63">
        <v>0.99535555555555499</v>
      </c>
      <c r="N63">
        <v>2.6264560923301501E-3</v>
      </c>
      <c r="Q63" s="45">
        <v>0.99472727272727202</v>
      </c>
      <c r="R63" s="45">
        <v>3.0147073425437999E-3</v>
      </c>
      <c r="S63" s="47">
        <v>0.99577777777777698</v>
      </c>
      <c r="T63" s="47">
        <v>2.38768735666376E-3</v>
      </c>
      <c r="U63" s="45">
        <v>0.99577777777777698</v>
      </c>
      <c r="V63" s="45">
        <v>2.38768735666376E-3</v>
      </c>
      <c r="Y63"/>
      <c r="Z63"/>
      <c r="AA63"/>
      <c r="AB63"/>
      <c r="AC63"/>
    </row>
    <row r="64" spans="2:29" x14ac:dyDescent="0.25">
      <c r="B64" s="44" t="s">
        <v>64</v>
      </c>
      <c r="C64" s="45">
        <v>0.94415123456790095</v>
      </c>
      <c r="D64" s="45">
        <v>5.9961002225089703E-3</v>
      </c>
      <c r="E64" s="46">
        <v>0.40247532352472198</v>
      </c>
      <c r="F64" s="46">
        <v>0.12564757841325599</v>
      </c>
      <c r="G64" s="47">
        <v>0.94425925925925902</v>
      </c>
      <c r="H64" s="47">
        <v>6.1060429164513704E-3</v>
      </c>
      <c r="I64" s="46">
        <v>0.40370683797045698</v>
      </c>
      <c r="J64" s="46">
        <v>0.12678976758350399</v>
      </c>
      <c r="K64" s="45">
        <v>0.94425925925925902</v>
      </c>
      <c r="L64" s="45">
        <v>6.1060429164513704E-3</v>
      </c>
      <c r="M64">
        <v>0.40370683797045698</v>
      </c>
      <c r="N64">
        <v>0.12678976758350399</v>
      </c>
      <c r="Q64" s="45">
        <v>0.94415123456790095</v>
      </c>
      <c r="R64" s="45">
        <v>5.9961002225089703E-3</v>
      </c>
      <c r="S64" s="47">
        <v>0.94425925925925902</v>
      </c>
      <c r="T64" s="47">
        <v>6.1060429164513704E-3</v>
      </c>
      <c r="U64" s="45">
        <v>0.94425925925925902</v>
      </c>
      <c r="V64" s="45">
        <v>6.1060429164513704E-3</v>
      </c>
      <c r="Y64"/>
      <c r="Z64"/>
      <c r="AA64"/>
      <c r="AB64"/>
      <c r="AC64"/>
    </row>
    <row r="65" spans="1:29" x14ac:dyDescent="0.25">
      <c r="B65" s="44" t="s">
        <v>54</v>
      </c>
      <c r="C65" s="45">
        <v>0.79065080384868303</v>
      </c>
      <c r="D65" s="45">
        <v>2.4345736507993499E-3</v>
      </c>
      <c r="E65" s="46">
        <v>0.43437463397084503</v>
      </c>
      <c r="F65" s="46">
        <v>7.8294178654793704E-3</v>
      </c>
      <c r="G65" s="47">
        <v>0.79065080384868303</v>
      </c>
      <c r="H65" s="47">
        <v>2.4345736507993499E-3</v>
      </c>
      <c r="I65" s="46">
        <v>0.43437463397084503</v>
      </c>
      <c r="J65" s="46">
        <v>7.8294178654793704E-3</v>
      </c>
      <c r="K65" s="45">
        <v>0.79065080384868303</v>
      </c>
      <c r="L65" s="45">
        <v>2.4345736507993499E-3</v>
      </c>
      <c r="M65">
        <v>0.43437463397084503</v>
      </c>
      <c r="N65">
        <v>7.8294178654793704E-3</v>
      </c>
      <c r="Q65" s="45">
        <v>0.79065080384868303</v>
      </c>
      <c r="R65" s="45">
        <v>2.4345736507993499E-3</v>
      </c>
      <c r="S65" s="47">
        <v>0.79065080384868303</v>
      </c>
      <c r="T65" s="47">
        <v>2.4345736507993499E-3</v>
      </c>
      <c r="U65" s="45">
        <v>0.79065080384868303</v>
      </c>
      <c r="V65" s="45">
        <v>2.4345736507993499E-3</v>
      </c>
      <c r="Y65"/>
      <c r="Z65"/>
      <c r="AA65" s="11"/>
      <c r="AB65"/>
      <c r="AC65"/>
    </row>
    <row r="66" spans="1:29" x14ac:dyDescent="0.25">
      <c r="B66" s="44" t="s">
        <v>65</v>
      </c>
      <c r="C66" s="45">
        <v>0.99319819819819799</v>
      </c>
      <c r="D66" s="45">
        <v>4.6059644595127902E-4</v>
      </c>
      <c r="E66" s="46">
        <v>0.98639639732797302</v>
      </c>
      <c r="F66" s="46">
        <v>9.2118770384117996E-4</v>
      </c>
      <c r="G66" s="47">
        <v>0.99385885885885805</v>
      </c>
      <c r="H66" s="47">
        <v>5.2638282711587497E-4</v>
      </c>
      <c r="I66" s="46">
        <v>0.98771771611450498</v>
      </c>
      <c r="J66" s="46">
        <v>1.0527652921323201E-3</v>
      </c>
      <c r="K66" s="45">
        <v>0.99385885885885805</v>
      </c>
      <c r="L66" s="45">
        <v>5.2638282711587497E-4</v>
      </c>
      <c r="M66">
        <v>0.98771771611450498</v>
      </c>
      <c r="N66">
        <v>1.0527652921323201E-3</v>
      </c>
      <c r="Q66" s="45">
        <v>0.99319819819819799</v>
      </c>
      <c r="R66" s="45">
        <v>4.6059644595127902E-4</v>
      </c>
      <c r="S66" s="47">
        <v>0.99385885885885805</v>
      </c>
      <c r="T66" s="47">
        <v>5.2638282711587497E-4</v>
      </c>
      <c r="U66" s="45">
        <v>0.99385885885885805</v>
      </c>
      <c r="V66" s="45">
        <v>5.2638282711587497E-4</v>
      </c>
      <c r="W66" s="60"/>
    </row>
    <row r="67" spans="1:29" x14ac:dyDescent="0.25">
      <c r="Y67" s="28"/>
      <c r="Z67"/>
      <c r="AA67"/>
      <c r="AB67"/>
      <c r="AC67"/>
    </row>
    <row r="68" spans="1:29" x14ac:dyDescent="0.25">
      <c r="B68" s="6" t="s">
        <v>0</v>
      </c>
      <c r="C68" s="45">
        <f>AVERAGE(C50:C66)</f>
        <v>0.90052423713050567</v>
      </c>
      <c r="D68" s="45">
        <f t="shared" ref="D68:V68" si="3">AVERAGE(D50:D66)</f>
        <v>3.9231271741402129E-3</v>
      </c>
      <c r="E68" s="46">
        <f t="shared" si="3"/>
        <v>0.78048463086285935</v>
      </c>
      <c r="F68" s="46">
        <f t="shared" si="3"/>
        <v>1.5670102568184047E-2</v>
      </c>
      <c r="G68" s="47">
        <f t="shared" si="3"/>
        <v>0.90486149692204554</v>
      </c>
      <c r="H68" s="47">
        <f t="shared" si="3"/>
        <v>3.8523953997195615E-3</v>
      </c>
      <c r="I68" s="46">
        <f t="shared" si="3"/>
        <v>0.78918366185057287</v>
      </c>
      <c r="J68" s="46">
        <f t="shared" si="3"/>
        <v>1.5822523446056721E-2</v>
      </c>
      <c r="K68" s="33">
        <f t="shared" si="3"/>
        <v>0.90515281892551991</v>
      </c>
      <c r="L68" s="60">
        <f t="shared" si="3"/>
        <v>4.0687704743651836E-3</v>
      </c>
      <c r="M68" s="33">
        <f t="shared" si="3"/>
        <v>0.78997582878859274</v>
      </c>
      <c r="N68" s="33">
        <f t="shared" si="3"/>
        <v>1.5962958348413752E-2</v>
      </c>
      <c r="Q68" s="45">
        <f t="shared" si="3"/>
        <v>0.90052423713050567</v>
      </c>
      <c r="R68" s="45">
        <f t="shared" si="3"/>
        <v>3.9231271741402129E-3</v>
      </c>
      <c r="S68" s="47">
        <f t="shared" si="3"/>
        <v>0.90486149692204554</v>
      </c>
      <c r="T68" s="47">
        <f t="shared" si="3"/>
        <v>3.8523953997195615E-3</v>
      </c>
      <c r="U68" s="45">
        <f t="shared" si="3"/>
        <v>0.90515281892551991</v>
      </c>
      <c r="V68" s="45">
        <f t="shared" si="3"/>
        <v>4.0687704743651836E-3</v>
      </c>
      <c r="Y68"/>
      <c r="Z68"/>
      <c r="AA68"/>
      <c r="AB68"/>
      <c r="AC68"/>
    </row>
    <row r="69" spans="1:29" x14ac:dyDescent="0.25">
      <c r="B69" s="6" t="s">
        <v>72</v>
      </c>
      <c r="C69" s="45">
        <f>MAX(C50:C66)</f>
        <v>0.99864548238126505</v>
      </c>
      <c r="D69" s="45">
        <f t="shared" ref="D69:V69" si="4">MAX(D50:D66)</f>
        <v>8.8797125687295093E-3</v>
      </c>
      <c r="E69" s="46">
        <f t="shared" si="4"/>
        <v>0.99849470360350201</v>
      </c>
      <c r="F69" s="46">
        <f t="shared" si="4"/>
        <v>0.12564757841325599</v>
      </c>
      <c r="G69" s="47">
        <f t="shared" si="4"/>
        <v>0.99864548238126505</v>
      </c>
      <c r="H69" s="47">
        <f t="shared" si="4"/>
        <v>8.8994976629553097E-3</v>
      </c>
      <c r="I69" s="46">
        <f t="shared" si="4"/>
        <v>0.99849470388501205</v>
      </c>
      <c r="J69" s="46">
        <f t="shared" si="4"/>
        <v>0.12678976758350399</v>
      </c>
      <c r="K69" s="33">
        <f t="shared" si="4"/>
        <v>0.99864548238126505</v>
      </c>
      <c r="L69" s="60">
        <f t="shared" si="4"/>
        <v>8.8994976629553097E-3</v>
      </c>
      <c r="M69" s="33">
        <f t="shared" si="4"/>
        <v>0.99849470388501205</v>
      </c>
      <c r="N69" s="33">
        <f t="shared" si="4"/>
        <v>0.12678976758350399</v>
      </c>
      <c r="Q69" s="45">
        <f t="shared" si="4"/>
        <v>0.99864548238126505</v>
      </c>
      <c r="R69" s="45">
        <f t="shared" si="4"/>
        <v>8.8797125687295093E-3</v>
      </c>
      <c r="S69" s="47">
        <f t="shared" si="4"/>
        <v>0.99864548238126505</v>
      </c>
      <c r="T69" s="47">
        <f t="shared" si="4"/>
        <v>8.8994976629553097E-3</v>
      </c>
      <c r="U69" s="45">
        <f t="shared" si="4"/>
        <v>0.99864548238126505</v>
      </c>
      <c r="V69" s="45">
        <f t="shared" si="4"/>
        <v>8.8994976629553097E-3</v>
      </c>
      <c r="Y69"/>
      <c r="Z69"/>
      <c r="AA69"/>
      <c r="AB69"/>
      <c r="AC69"/>
    </row>
    <row r="70" spans="1:29" x14ac:dyDescent="0.25">
      <c r="B70" s="70" t="s">
        <v>73</v>
      </c>
      <c r="C70" s="45">
        <f>MIN(C50:C66)</f>
        <v>0.32172702542049297</v>
      </c>
      <c r="D70" s="45">
        <f t="shared" ref="D70:V70" si="5">MIN(D50:D66)</f>
        <v>3.1383913771425699E-4</v>
      </c>
      <c r="E70" s="46">
        <f t="shared" si="5"/>
        <v>0.221539938480976</v>
      </c>
      <c r="F70" s="46">
        <f t="shared" si="5"/>
        <v>3.4877546349759502E-4</v>
      </c>
      <c r="G70" s="47">
        <f t="shared" si="5"/>
        <v>0.32902087207889902</v>
      </c>
      <c r="H70" s="47">
        <f t="shared" si="5"/>
        <v>3.1383913771425699E-4</v>
      </c>
      <c r="I70" s="46">
        <f t="shared" si="5"/>
        <v>0.22921956456127299</v>
      </c>
      <c r="J70" s="46">
        <f t="shared" si="5"/>
        <v>3.4877530168324502E-4</v>
      </c>
      <c r="K70" s="33">
        <f t="shared" si="5"/>
        <v>0.32843546855950501</v>
      </c>
      <c r="L70" s="60">
        <f t="shared" si="5"/>
        <v>3.1383913771425699E-4</v>
      </c>
      <c r="M70" s="33">
        <f t="shared" si="5"/>
        <v>0.22928800814548</v>
      </c>
      <c r="N70" s="33">
        <f t="shared" si="5"/>
        <v>3.4877530168324502E-4</v>
      </c>
      <c r="Q70" s="45">
        <f t="shared" si="5"/>
        <v>0.32172702542049297</v>
      </c>
      <c r="R70" s="45">
        <f t="shared" si="5"/>
        <v>3.1383913771425699E-4</v>
      </c>
      <c r="S70" s="47">
        <f t="shared" si="5"/>
        <v>0.32902087207889902</v>
      </c>
      <c r="T70" s="47">
        <f t="shared" si="5"/>
        <v>3.1383913771425699E-4</v>
      </c>
      <c r="U70" s="45">
        <f t="shared" si="5"/>
        <v>0.32843546855950501</v>
      </c>
      <c r="V70" s="45">
        <f t="shared" si="5"/>
        <v>3.1383913771425699E-4</v>
      </c>
      <c r="Y70"/>
      <c r="Z70"/>
      <c r="AA70"/>
      <c r="AB70"/>
      <c r="AC70"/>
    </row>
    <row r="71" spans="1:29" x14ac:dyDescent="0.25">
      <c r="B71" s="35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P71" s="74"/>
      <c r="Q71" s="76"/>
      <c r="R71" s="76"/>
      <c r="S71" s="76"/>
      <c r="T71" s="76"/>
      <c r="U71" s="76"/>
      <c r="V71" s="76"/>
      <c r="Y71"/>
      <c r="Z71"/>
      <c r="AA71"/>
      <c r="AB71"/>
      <c r="AC71"/>
    </row>
    <row r="72" spans="1:29" x14ac:dyDescent="0.25">
      <c r="B72" s="39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P72" s="74"/>
      <c r="Q72" s="71"/>
      <c r="R72" s="71"/>
      <c r="S72" s="71"/>
      <c r="T72" s="71"/>
      <c r="U72" s="71"/>
      <c r="V72" s="71"/>
      <c r="Y72"/>
      <c r="Z72"/>
      <c r="AA72"/>
      <c r="AB72"/>
      <c r="AC72"/>
    </row>
    <row r="73" spans="1:29" x14ac:dyDescent="0.25">
      <c r="B73" s="72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Q73" s="56"/>
      <c r="R73" s="56"/>
      <c r="S73" s="56"/>
      <c r="T73" s="56"/>
      <c r="U73" s="56"/>
      <c r="V73" s="56"/>
      <c r="Y73"/>
      <c r="Z73"/>
      <c r="AA73"/>
      <c r="AB73"/>
      <c r="AC73"/>
    </row>
    <row r="74" spans="1:29" x14ac:dyDescent="0.25">
      <c r="A74" s="27"/>
      <c r="B74" s="73" t="s">
        <v>133</v>
      </c>
      <c r="C74" s="74"/>
      <c r="D74" s="74"/>
      <c r="E74" s="74" t="s">
        <v>248</v>
      </c>
      <c r="F74" s="74" t="s">
        <v>250</v>
      </c>
      <c r="G74" s="74"/>
      <c r="H74" s="74"/>
      <c r="I74" s="74"/>
      <c r="J74" s="74"/>
      <c r="K74" s="74"/>
      <c r="L74" s="74"/>
      <c r="M74" s="74"/>
      <c r="N74" s="74"/>
      <c r="Q74" s="74"/>
      <c r="R74" s="74"/>
      <c r="S74" s="74"/>
      <c r="T74" s="74"/>
      <c r="U74" s="74"/>
      <c r="V74" s="74"/>
      <c r="Y74"/>
      <c r="Z74"/>
      <c r="AA74"/>
      <c r="AB74"/>
      <c r="AC74"/>
    </row>
    <row r="75" spans="1:29" x14ac:dyDescent="0.25">
      <c r="A75" s="27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Q75" s="74"/>
      <c r="R75" s="74"/>
      <c r="S75" s="74"/>
      <c r="T75" s="74"/>
      <c r="U75" s="74"/>
      <c r="V75" s="74"/>
      <c r="Y75"/>
      <c r="Z75"/>
      <c r="AA75"/>
      <c r="AB75"/>
      <c r="AC75"/>
    </row>
    <row r="76" spans="1:29" x14ac:dyDescent="0.25">
      <c r="A76" s="27"/>
      <c r="B76" s="73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Q76" s="74"/>
      <c r="R76" s="74"/>
      <c r="S76" s="74"/>
      <c r="T76" s="74"/>
      <c r="U76" s="74"/>
      <c r="V76" s="74"/>
      <c r="Y76"/>
      <c r="Z76"/>
      <c r="AA76"/>
      <c r="AB76"/>
      <c r="AC76"/>
    </row>
    <row r="77" spans="1:29" x14ac:dyDescent="0.25">
      <c r="A77" s="27"/>
      <c r="B77" s="73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Q77" s="74"/>
      <c r="R77" s="74"/>
      <c r="S77" s="74"/>
      <c r="T77" s="74"/>
      <c r="U77" s="74"/>
      <c r="V77" s="74"/>
      <c r="Y77"/>
      <c r="Z77"/>
      <c r="AA77"/>
      <c r="AB77"/>
      <c r="AC77"/>
    </row>
    <row r="78" spans="1:29" x14ac:dyDescent="0.25">
      <c r="A78" s="27"/>
      <c r="B78" s="73"/>
      <c r="C78" s="74" t="s">
        <v>81</v>
      </c>
      <c r="D78" s="74"/>
      <c r="E78" s="74" t="s">
        <v>247</v>
      </c>
      <c r="F78" s="74"/>
      <c r="G78" s="74" t="s">
        <v>83</v>
      </c>
      <c r="H78" s="74"/>
      <c r="I78" s="74"/>
      <c r="L78" s="74"/>
      <c r="M78" s="74"/>
      <c r="N78" s="74"/>
      <c r="Q78" s="74"/>
      <c r="R78" s="74"/>
      <c r="S78" s="74"/>
      <c r="T78" s="74"/>
      <c r="U78" s="74"/>
      <c r="V78" s="74"/>
      <c r="Y78"/>
      <c r="Z78"/>
      <c r="AA78"/>
      <c r="AB78"/>
      <c r="AC78"/>
    </row>
    <row r="79" spans="1:29" x14ac:dyDescent="0.25">
      <c r="A79" s="27"/>
      <c r="B79" s="73" t="s">
        <v>193</v>
      </c>
      <c r="C79" s="74">
        <v>0.85212197210719753</v>
      </c>
      <c r="D79" s="74">
        <v>1.2788769947915408E-2</v>
      </c>
      <c r="E79" s="74">
        <v>0.86566753880877712</v>
      </c>
      <c r="F79" s="74">
        <v>1.2836173527217169E-2</v>
      </c>
      <c r="G79" s="74">
        <v>0.86926432921644459</v>
      </c>
      <c r="H79" s="74">
        <v>1.3955222794392319E-2</v>
      </c>
      <c r="I79" s="74"/>
      <c r="K79" s="74" t="str">
        <f>ROUND(C79,4) &amp;$F$74 &amp;ROUND(D79,4)</f>
        <v>0.8521 $\pm$  0.0128</v>
      </c>
      <c r="L79" s="74" t="str">
        <f>ROUND(E79,4) &amp;$F$74 &amp;ROUND(F79,4)</f>
        <v>0.8657 $\pm$  0.0128</v>
      </c>
      <c r="M79" s="74" t="str">
        <f>ROUND(G79,4) &amp;$F$74 &amp;ROUND(H79,4)</f>
        <v>0.8693 $\pm$  0.014</v>
      </c>
      <c r="N79" s="74"/>
      <c r="P79" s="74" t="s">
        <v>251</v>
      </c>
      <c r="Q79" s="33" t="s">
        <v>252</v>
      </c>
      <c r="R79" s="33" t="s">
        <v>253</v>
      </c>
      <c r="Y79"/>
      <c r="Z79"/>
      <c r="AA79"/>
      <c r="AB79"/>
      <c r="AC79"/>
    </row>
    <row r="80" spans="1:29" x14ac:dyDescent="0.25">
      <c r="A80" s="27"/>
      <c r="B80" s="73"/>
      <c r="C80" s="74">
        <v>0.90052423713050567</v>
      </c>
      <c r="D80" s="74">
        <v>3.9231271741402129E-3</v>
      </c>
      <c r="E80" s="74">
        <v>0.90486149692204554</v>
      </c>
      <c r="F80" s="74">
        <v>3.8523953997195615E-3</v>
      </c>
      <c r="G80" s="74">
        <v>0.90515281892551991</v>
      </c>
      <c r="H80" s="74">
        <v>4.0687704743651836E-3</v>
      </c>
      <c r="I80" s="74"/>
      <c r="K80" s="74" t="str">
        <f>ROUND(C80,4) &amp;$F$74 &amp;ROUND(D80,4)</f>
        <v>0.9005 $\pm$  0.0039</v>
      </c>
      <c r="L80" s="74" t="str">
        <f>ROUND(E80,4) &amp;$F$74 &amp;ROUND(F80,4)</f>
        <v>0.9049 $\pm$  0.0039</v>
      </c>
      <c r="M80" s="74" t="str">
        <f>ROUND(G80,4) &amp;$F$74 &amp;ROUND(H80,4)</f>
        <v>0.9052 $\pm$  0.0041</v>
      </c>
      <c r="N80" s="74"/>
      <c r="P80" s="74" t="s">
        <v>254</v>
      </c>
      <c r="Q80" s="33" t="s">
        <v>255</v>
      </c>
      <c r="R80" s="33" t="s">
        <v>256</v>
      </c>
      <c r="Y80"/>
      <c r="Z80"/>
      <c r="AA80"/>
      <c r="AB80"/>
      <c r="AC80"/>
    </row>
    <row r="81" spans="1:34" x14ac:dyDescent="0.25">
      <c r="A81" s="27"/>
      <c r="B81" s="73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P81" s="74"/>
      <c r="Q81" s="74"/>
      <c r="R81" s="74"/>
      <c r="S81" s="74"/>
      <c r="T81" s="74"/>
      <c r="U81" s="74"/>
      <c r="V81" s="74"/>
      <c r="Y81"/>
      <c r="Z81"/>
      <c r="AA81"/>
      <c r="AB81"/>
      <c r="AC81"/>
    </row>
    <row r="82" spans="1:34" x14ac:dyDescent="0.25">
      <c r="A82" s="27"/>
      <c r="B82" s="73" t="s">
        <v>194</v>
      </c>
      <c r="C82" s="33">
        <v>0.7411274558224118</v>
      </c>
      <c r="D82" s="74">
        <v>6.0458699600259881E-2</v>
      </c>
      <c r="E82" s="74">
        <v>0.74185176883820492</v>
      </c>
      <c r="F82">
        <v>6.1376519765645156E-2</v>
      </c>
      <c r="G82">
        <v>0.74150123275252666</v>
      </c>
      <c r="H82">
        <v>6.070286554592895E-2</v>
      </c>
      <c r="I82" s="74"/>
      <c r="J82" s="74"/>
      <c r="K82" s="74" t="str">
        <f t="shared" ref="K81:K83" si="6">ROUND(C82,4) &amp;$F$74 &amp;ROUND(D82,4)</f>
        <v>0.7411 $\pm$  0.0605</v>
      </c>
      <c r="L82" s="74" t="str">
        <f>ROUND(E82,4) &amp;$F$74 &amp;ROUND(F82,4)</f>
        <v>0.7419 $\pm$  0.0614</v>
      </c>
      <c r="M82" s="74" t="str">
        <f>ROUND(G82,4) &amp;$F$74 &amp;ROUND(H82,4)</f>
        <v>0.7415 $\pm$  0.0607</v>
      </c>
      <c r="N82" s="74"/>
      <c r="P82" s="74" t="s">
        <v>257</v>
      </c>
      <c r="Q82" s="74" t="s">
        <v>258</v>
      </c>
      <c r="R82" s="74" t="s">
        <v>259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</row>
    <row r="83" spans="1:34" x14ac:dyDescent="0.25">
      <c r="A83" s="27"/>
      <c r="B83" s="73"/>
      <c r="C83" s="33">
        <v>0.86120912074711231</v>
      </c>
      <c r="D83" s="74">
        <v>1.3876396878809996E-2</v>
      </c>
      <c r="E83" s="74">
        <v>0.86100264035296359</v>
      </c>
      <c r="F83" s="74">
        <v>1.3296788083840312E-2</v>
      </c>
      <c r="G83" s="74">
        <v>0.86089563780763101</v>
      </c>
      <c r="H83" s="74">
        <v>1.3642417423147389E-2</v>
      </c>
      <c r="I83" s="74"/>
      <c r="J83" s="74"/>
      <c r="K83" s="74" t="str">
        <f t="shared" si="6"/>
        <v>0.8612 $\pm$  0.0139</v>
      </c>
      <c r="L83" s="74" t="str">
        <f>ROUND(E83,4) &amp;$F$74 &amp;ROUND(F83,4)</f>
        <v>0.861 $\pm$  0.0133</v>
      </c>
      <c r="M83" s="74" t="str">
        <f>ROUND(G83,4) &amp;$F$74 &amp;ROUND(H83,4)</f>
        <v>0.8609 $\pm$  0.0136</v>
      </c>
      <c r="N83" s="74"/>
      <c r="P83" s="74" t="s">
        <v>260</v>
      </c>
      <c r="Q83" s="74" t="s">
        <v>261</v>
      </c>
      <c r="R83" s="74" t="s">
        <v>262</v>
      </c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4" x14ac:dyDescent="0.25">
      <c r="A84" s="27"/>
      <c r="B84" s="73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Q84" s="74"/>
      <c r="R84" s="7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34" x14ac:dyDescent="0.25">
      <c r="A85" s="27"/>
      <c r="B85" s="73"/>
      <c r="C85" s="74"/>
      <c r="D85" s="74"/>
      <c r="E85" s="74"/>
      <c r="F85" s="74"/>
      <c r="G85" s="74"/>
      <c r="H85" s="74"/>
      <c r="Q85" s="74"/>
      <c r="R85" s="74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4" x14ac:dyDescent="0.25">
      <c r="A86" s="27"/>
      <c r="C86" s="74"/>
      <c r="D86" s="73" t="s">
        <v>71</v>
      </c>
      <c r="E86" s="74"/>
      <c r="F86" s="74"/>
      <c r="G86" s="73" t="s">
        <v>70</v>
      </c>
      <c r="H86" s="74"/>
      <c r="Q86" s="74"/>
      <c r="R86" s="74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</row>
    <row r="87" spans="1:34" x14ac:dyDescent="0.25">
      <c r="A87" s="27"/>
      <c r="B87" s="54"/>
      <c r="C87" s="74"/>
      <c r="D87" s="54" t="s">
        <v>249</v>
      </c>
      <c r="E87" s="74" t="s">
        <v>194</v>
      </c>
      <c r="F87" s="74"/>
      <c r="G87" s="54" t="s">
        <v>249</v>
      </c>
      <c r="H87" s="74" t="s">
        <v>194</v>
      </c>
      <c r="Q87" s="74"/>
      <c r="R87" s="74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4" x14ac:dyDescent="0.25">
      <c r="A88" s="27"/>
      <c r="B88" s="54"/>
      <c r="C88" s="74" t="s">
        <v>81</v>
      </c>
      <c r="D88" s="74" t="s">
        <v>251</v>
      </c>
      <c r="E88" s="74" t="s">
        <v>254</v>
      </c>
      <c r="G88" s="74" t="s">
        <v>257</v>
      </c>
      <c r="H88" s="74" t="s">
        <v>260</v>
      </c>
      <c r="J88" s="74"/>
      <c r="Q88" s="74"/>
      <c r="R88" s="74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</row>
    <row r="89" spans="1:34" x14ac:dyDescent="0.25">
      <c r="A89" s="27"/>
      <c r="C89" s="74" t="s">
        <v>247</v>
      </c>
      <c r="D89" s="33" t="s">
        <v>252</v>
      </c>
      <c r="E89" s="33" t="s">
        <v>255</v>
      </c>
      <c r="G89" s="74" t="s">
        <v>258</v>
      </c>
      <c r="H89" s="74" t="s">
        <v>261</v>
      </c>
      <c r="J89" s="74"/>
      <c r="Q89" s="74"/>
      <c r="R89" s="74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25">
      <c r="A90" s="27"/>
      <c r="C90" s="74" t="s">
        <v>83</v>
      </c>
      <c r="D90" s="33" t="s">
        <v>253</v>
      </c>
      <c r="E90" s="33" t="s">
        <v>256</v>
      </c>
      <c r="G90" s="74" t="s">
        <v>259</v>
      </c>
      <c r="H90" s="74" t="s">
        <v>262</v>
      </c>
      <c r="I90" s="74"/>
      <c r="J90" s="74"/>
      <c r="L90" s="74"/>
      <c r="M90" s="74"/>
      <c r="N90" s="74"/>
      <c r="Q90" s="74"/>
      <c r="R90" s="74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25">
      <c r="A91" s="27"/>
      <c r="C91" s="73"/>
      <c r="D91" s="74"/>
      <c r="E91" s="74"/>
      <c r="F91" s="74"/>
      <c r="G91" s="74"/>
      <c r="H91" s="73"/>
      <c r="I91" s="74"/>
      <c r="J91" s="74"/>
      <c r="K91" s="74"/>
      <c r="L91" s="74"/>
      <c r="M91" s="74"/>
      <c r="N91" s="74"/>
      <c r="Q91" s="74"/>
      <c r="R91" s="74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25">
      <c r="A92" s="27"/>
      <c r="B92" s="73"/>
      <c r="I92" s="74"/>
      <c r="J92" s="74"/>
      <c r="K92" s="74"/>
      <c r="L92" s="74"/>
      <c r="M92" s="74"/>
      <c r="N92" s="74"/>
      <c r="Q92" s="74"/>
      <c r="R92" s="74"/>
      <c r="S92" s="74"/>
      <c r="T92" s="74"/>
      <c r="U92" s="74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25">
      <c r="A93" s="27"/>
      <c r="B93" s="73"/>
      <c r="I93" s="74"/>
      <c r="J93" s="74"/>
      <c r="K93" s="74"/>
      <c r="L93" s="74"/>
      <c r="M93" s="74"/>
      <c r="N93" s="74"/>
      <c r="Q93" s="74"/>
      <c r="R93" s="74"/>
      <c r="S93" s="74"/>
      <c r="T93" s="74"/>
      <c r="U93" s="74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25">
      <c r="A94" s="27"/>
      <c r="B94" s="73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Q94" s="74"/>
      <c r="R94" s="74"/>
      <c r="S94" s="74"/>
      <c r="T94" s="74"/>
      <c r="U94" s="7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x14ac:dyDescent="0.25">
      <c r="A95" s="27"/>
      <c r="B95" s="73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Q95" s="74"/>
      <c r="R95" s="74"/>
      <c r="S95" s="74"/>
      <c r="T95" s="74"/>
      <c r="U95" s="74"/>
      <c r="V95" s="74"/>
    </row>
    <row r="96" spans="1:34" x14ac:dyDescent="0.25">
      <c r="A96" s="27"/>
      <c r="B96" s="73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Q96" s="74"/>
      <c r="R96" s="74"/>
      <c r="S96" s="74"/>
      <c r="T96" s="74"/>
      <c r="U96" s="74"/>
      <c r="V96" s="74"/>
    </row>
    <row r="97" spans="1:22" x14ac:dyDescent="0.25">
      <c r="A97" s="27"/>
      <c r="B97" s="73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Q97" s="74"/>
      <c r="R97" s="74"/>
      <c r="S97" s="74"/>
      <c r="T97" s="74"/>
      <c r="U97" s="74"/>
      <c r="V97" s="74"/>
    </row>
    <row r="98" spans="1:22" x14ac:dyDescent="0.25">
      <c r="A98" s="27"/>
      <c r="B98" s="73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Q98" s="74"/>
      <c r="R98" s="74"/>
      <c r="S98" s="74"/>
      <c r="T98" s="74"/>
      <c r="U98" s="74"/>
      <c r="V98" s="74"/>
    </row>
    <row r="99" spans="1:22" x14ac:dyDescent="0.25">
      <c r="A99" s="27"/>
      <c r="B99" s="73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Q99" s="74"/>
      <c r="R99" s="74"/>
      <c r="S99" s="74"/>
      <c r="T99" s="74"/>
      <c r="U99" s="74"/>
      <c r="V99" s="74"/>
    </row>
    <row r="100" spans="1:22" x14ac:dyDescent="0.25">
      <c r="A100" s="27"/>
      <c r="B100" s="73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Q100" s="74"/>
      <c r="R100" s="74"/>
      <c r="S100" s="74"/>
      <c r="T100" s="74"/>
      <c r="U100" s="74"/>
      <c r="V100" s="74"/>
    </row>
    <row r="101" spans="1:22" x14ac:dyDescent="0.25">
      <c r="A101" s="27"/>
      <c r="B101" s="73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Q101" s="74"/>
      <c r="R101" s="74"/>
      <c r="S101" s="74"/>
      <c r="T101" s="74"/>
      <c r="U101" s="74"/>
      <c r="V101" s="74"/>
    </row>
    <row r="102" spans="1:22" x14ac:dyDescent="0.25">
      <c r="A102" s="27"/>
      <c r="B102" s="73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Q102" s="74"/>
      <c r="R102" s="74"/>
      <c r="S102" s="74"/>
      <c r="T102" s="74"/>
      <c r="U102" s="74"/>
      <c r="V102" s="74"/>
    </row>
    <row r="103" spans="1:22" x14ac:dyDescent="0.25">
      <c r="A103" s="27"/>
      <c r="B103" s="73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Q103" s="74"/>
      <c r="R103" s="74"/>
      <c r="S103" s="74"/>
      <c r="T103" s="74"/>
      <c r="U103" s="74"/>
      <c r="V103" s="74"/>
    </row>
    <row r="104" spans="1:22" x14ac:dyDescent="0.25">
      <c r="A104" s="27"/>
      <c r="B104" s="73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Q104" s="74"/>
      <c r="R104" s="74"/>
      <c r="S104" s="74"/>
      <c r="T104" s="74"/>
      <c r="U104" s="74"/>
      <c r="V104" s="74"/>
    </row>
    <row r="105" spans="1:22" x14ac:dyDescent="0.25">
      <c r="A105" s="27"/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Q105" s="74"/>
      <c r="R105" s="74"/>
      <c r="S105" s="74"/>
      <c r="T105" s="74"/>
      <c r="U105" s="74"/>
      <c r="V105" s="74"/>
    </row>
    <row r="106" spans="1:22" x14ac:dyDescent="0.25">
      <c r="A106" s="27"/>
      <c r="B106" s="73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Q106" s="74"/>
      <c r="R106" s="74"/>
      <c r="S106" s="74"/>
      <c r="T106" s="74"/>
      <c r="U106" s="74"/>
      <c r="V106" s="74"/>
    </row>
    <row r="107" spans="1:22" x14ac:dyDescent="0.25">
      <c r="A107" s="27"/>
      <c r="B107" s="73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Q107" s="74"/>
      <c r="R107" s="74"/>
      <c r="S107" s="74"/>
      <c r="T107" s="74"/>
      <c r="U107" s="74"/>
      <c r="V107" s="74"/>
    </row>
    <row r="108" spans="1:22" x14ac:dyDescent="0.25">
      <c r="A108" s="27"/>
      <c r="B108" s="73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Q108" s="74"/>
      <c r="R108" s="74"/>
      <c r="S108" s="74"/>
      <c r="T108" s="74"/>
      <c r="U108" s="74"/>
      <c r="V108" s="74"/>
    </row>
    <row r="109" spans="1:22" x14ac:dyDescent="0.25">
      <c r="A109" s="27"/>
      <c r="B109" s="73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Q109" s="74"/>
      <c r="R109" s="74"/>
      <c r="S109" s="74"/>
      <c r="T109" s="74"/>
      <c r="U109" s="74"/>
      <c r="V109" s="74"/>
    </row>
    <row r="110" spans="1:22" x14ac:dyDescent="0.25">
      <c r="B110" s="72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Q110" s="56"/>
      <c r="R110" s="56"/>
      <c r="S110" s="56"/>
      <c r="T110" s="56"/>
      <c r="U110" s="56"/>
      <c r="V110" s="56"/>
    </row>
    <row r="111" spans="1:22" x14ac:dyDescent="0.25">
      <c r="A111" s="26"/>
      <c r="B111" s="3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Q111" s="74"/>
      <c r="R111" s="74"/>
      <c r="S111" s="74"/>
      <c r="T111" s="74"/>
      <c r="U111" s="74"/>
      <c r="V111" s="74"/>
    </row>
    <row r="112" spans="1:22" x14ac:dyDescent="0.25">
      <c r="A112" s="26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6"/>
      <c r="N112" s="35"/>
      <c r="Q112" s="35"/>
      <c r="R112" s="35"/>
      <c r="S112" s="35"/>
      <c r="T112" s="35"/>
      <c r="U112" s="35"/>
      <c r="V112" s="35"/>
    </row>
    <row r="113" spans="1:22" x14ac:dyDescent="0.25">
      <c r="A113" s="26"/>
      <c r="B113" s="34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6"/>
      <c r="N113" s="35"/>
      <c r="Q113" s="35"/>
      <c r="R113" s="35"/>
      <c r="S113" s="35"/>
      <c r="T113" s="35"/>
      <c r="U113" s="35"/>
      <c r="V113" s="35"/>
    </row>
    <row r="114" spans="1:22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Q114" s="39"/>
      <c r="R114" s="39"/>
      <c r="S114" s="39"/>
      <c r="T114" s="39"/>
      <c r="U114" s="39"/>
      <c r="V114" s="39"/>
    </row>
    <row r="115" spans="1:22" x14ac:dyDescent="0.25">
      <c r="A115" s="33"/>
      <c r="B115" s="72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Q115" s="71"/>
      <c r="R115" s="71"/>
      <c r="S115" s="71"/>
      <c r="T115" s="71"/>
      <c r="U115" s="71"/>
      <c r="V115" s="71"/>
    </row>
    <row r="116" spans="1:22" x14ac:dyDescent="0.25">
      <c r="A116" s="33"/>
      <c r="B116" s="73"/>
      <c r="C116" s="56"/>
      <c r="D116" s="56"/>
      <c r="E116" s="56"/>
      <c r="F116" s="56"/>
      <c r="G116" s="56"/>
      <c r="H116" s="56"/>
      <c r="I116" s="56"/>
      <c r="J116" s="56"/>
      <c r="K116" s="74"/>
      <c r="L116" s="74"/>
      <c r="M116" s="74"/>
      <c r="N116" s="74"/>
      <c r="Q116" s="56"/>
      <c r="R116" s="56"/>
      <c r="S116" s="56"/>
      <c r="T116" s="56"/>
      <c r="U116" s="74"/>
      <c r="V116" s="74"/>
    </row>
    <row r="117" spans="1:22" x14ac:dyDescent="0.25">
      <c r="A117" s="33"/>
      <c r="B117" s="73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Q117" s="74"/>
      <c r="R117" s="74"/>
      <c r="S117" s="74"/>
      <c r="T117" s="74"/>
      <c r="U117" s="74"/>
      <c r="V117" s="74"/>
    </row>
    <row r="118" spans="1:22" x14ac:dyDescent="0.25">
      <c r="A118" s="33"/>
      <c r="B118" s="73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Q118" s="74"/>
      <c r="R118" s="74"/>
      <c r="S118" s="74"/>
      <c r="T118" s="74"/>
      <c r="U118" s="74"/>
      <c r="V118" s="74"/>
    </row>
    <row r="119" spans="1:22" x14ac:dyDescent="0.25">
      <c r="A119" s="33"/>
      <c r="B119" s="73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Q119" s="74"/>
      <c r="R119" s="74"/>
      <c r="S119" s="74"/>
      <c r="T119" s="74"/>
      <c r="U119" s="74"/>
      <c r="V119" s="74"/>
    </row>
    <row r="120" spans="1:22" x14ac:dyDescent="0.25">
      <c r="A120" s="33"/>
      <c r="B120" s="73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Q120" s="74"/>
      <c r="R120" s="74"/>
      <c r="S120" s="74"/>
      <c r="T120" s="74"/>
      <c r="U120" s="74"/>
      <c r="V120" s="74"/>
    </row>
    <row r="121" spans="1:22" x14ac:dyDescent="0.25">
      <c r="A121" s="33"/>
      <c r="B121" s="73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Q121" s="74"/>
      <c r="R121" s="74"/>
      <c r="S121" s="74"/>
      <c r="T121" s="74"/>
      <c r="U121" s="74"/>
      <c r="V121" s="74"/>
    </row>
    <row r="122" spans="1:22" x14ac:dyDescent="0.25">
      <c r="A122" s="33"/>
      <c r="B122" s="73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Q122" s="74"/>
      <c r="R122" s="74"/>
      <c r="S122" s="74"/>
      <c r="T122" s="74"/>
      <c r="U122" s="74"/>
      <c r="V122" s="74"/>
    </row>
    <row r="123" spans="1:22" x14ac:dyDescent="0.25">
      <c r="A123" s="33"/>
      <c r="B123" s="73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Q123" s="74"/>
      <c r="R123" s="74"/>
      <c r="S123" s="74"/>
      <c r="T123" s="74"/>
      <c r="U123" s="74"/>
      <c r="V123" s="74"/>
    </row>
    <row r="124" spans="1:22" x14ac:dyDescent="0.25">
      <c r="A124" s="33"/>
      <c r="B124" s="73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Q124" s="74"/>
      <c r="R124" s="74"/>
      <c r="S124" s="74"/>
      <c r="T124" s="74"/>
      <c r="U124" s="74"/>
      <c r="V124" s="74"/>
    </row>
    <row r="125" spans="1:22" x14ac:dyDescent="0.25">
      <c r="A125" s="33"/>
      <c r="B125" s="73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Q125" s="74"/>
      <c r="R125" s="74"/>
      <c r="S125" s="74"/>
      <c r="T125" s="74"/>
      <c r="U125" s="74"/>
      <c r="V125" s="74"/>
    </row>
    <row r="126" spans="1:22" x14ac:dyDescent="0.25">
      <c r="A126" s="33"/>
      <c r="B126" s="73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Q126" s="74"/>
      <c r="R126" s="74"/>
      <c r="S126" s="74"/>
      <c r="T126" s="74"/>
      <c r="U126" s="74"/>
      <c r="V126" s="74"/>
    </row>
    <row r="127" spans="1:22" x14ac:dyDescent="0.25">
      <c r="A127" s="33"/>
      <c r="B127" s="73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Q127" s="74"/>
      <c r="R127" s="74"/>
      <c r="S127" s="74"/>
      <c r="T127" s="74"/>
      <c r="U127" s="74"/>
      <c r="V127" s="74"/>
    </row>
    <row r="128" spans="1:22" x14ac:dyDescent="0.25">
      <c r="A128" s="33"/>
      <c r="B128" s="73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Q128" s="74"/>
      <c r="R128" s="74"/>
      <c r="S128" s="74"/>
      <c r="T128" s="74"/>
      <c r="U128" s="74"/>
      <c r="V128" s="74"/>
    </row>
    <row r="129" spans="1:22" x14ac:dyDescent="0.25">
      <c r="A129" s="33"/>
      <c r="B129" s="73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Q129" s="74"/>
      <c r="R129" s="74"/>
      <c r="S129" s="74"/>
      <c r="T129" s="74"/>
      <c r="U129" s="74"/>
      <c r="V129" s="74"/>
    </row>
    <row r="130" spans="1:22" x14ac:dyDescent="0.25">
      <c r="A130" s="33"/>
      <c r="B130" s="73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Q130" s="74"/>
      <c r="R130" s="74"/>
      <c r="S130" s="74"/>
      <c r="T130" s="74"/>
      <c r="U130" s="74"/>
      <c r="V130" s="74"/>
    </row>
    <row r="131" spans="1:22" x14ac:dyDescent="0.25">
      <c r="A131" s="33"/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Q131" s="74"/>
      <c r="R131" s="74"/>
      <c r="S131" s="74"/>
      <c r="T131" s="74"/>
      <c r="U131" s="74"/>
      <c r="V131" s="74"/>
    </row>
    <row r="132" spans="1:22" x14ac:dyDescent="0.25">
      <c r="A132" s="33"/>
      <c r="B132" s="73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Q132" s="74"/>
      <c r="R132" s="74"/>
      <c r="S132" s="74"/>
      <c r="T132" s="74"/>
      <c r="U132" s="74"/>
      <c r="V132" s="74"/>
    </row>
    <row r="133" spans="1:22" x14ac:dyDescent="0.25">
      <c r="A133" s="33"/>
      <c r="B133" s="73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Q133" s="74"/>
      <c r="R133" s="74"/>
      <c r="S133" s="74"/>
      <c r="T133" s="74"/>
      <c r="U133" s="74"/>
      <c r="V133" s="74"/>
    </row>
    <row r="134" spans="1:22" x14ac:dyDescent="0.25">
      <c r="A134" s="33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Q134" s="39"/>
      <c r="R134" s="39"/>
      <c r="S134" s="39"/>
      <c r="T134" s="39"/>
      <c r="U134" s="39"/>
      <c r="V134" s="39"/>
    </row>
    <row r="135" spans="1:22" x14ac:dyDescent="0.25">
      <c r="A135" s="33"/>
      <c r="B135" s="3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Q135" s="74"/>
      <c r="R135" s="74"/>
      <c r="S135" s="74"/>
      <c r="T135" s="74"/>
      <c r="U135" s="74"/>
      <c r="V135" s="74"/>
    </row>
    <row r="136" spans="1:22" x14ac:dyDescent="0.25">
      <c r="A136" s="33"/>
      <c r="B136" s="3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Q136" s="74"/>
      <c r="R136" s="74"/>
      <c r="S136" s="74"/>
      <c r="T136" s="74"/>
      <c r="U136" s="74"/>
      <c r="V136" s="74"/>
    </row>
    <row r="137" spans="1:22" x14ac:dyDescent="0.25">
      <c r="A137" s="33"/>
      <c r="B137" s="3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Q137" s="74"/>
      <c r="R137" s="74"/>
      <c r="S137" s="74"/>
      <c r="T137" s="74"/>
      <c r="U137" s="74"/>
      <c r="V137" s="74"/>
    </row>
    <row r="138" spans="1:22" x14ac:dyDescent="0.25">
      <c r="A138" s="33"/>
    </row>
    <row r="139" spans="1:22" x14ac:dyDescent="0.25">
      <c r="A139" s="33"/>
    </row>
    <row r="140" spans="1:22" x14ac:dyDescent="0.25">
      <c r="A140" s="33"/>
    </row>
    <row r="141" spans="1:22" x14ac:dyDescent="0.25">
      <c r="A141" s="33"/>
    </row>
    <row r="142" spans="1:22" x14ac:dyDescent="0.25">
      <c r="A142" s="33"/>
    </row>
    <row r="143" spans="1:22" x14ac:dyDescent="0.25">
      <c r="A143" s="33"/>
    </row>
    <row r="144" spans="1:22" x14ac:dyDescent="0.25">
      <c r="A144" s="33"/>
    </row>
    <row r="145" spans="1:1" x14ac:dyDescent="0.25">
      <c r="A145" s="33"/>
    </row>
    <row r="146" spans="1:1" x14ac:dyDescent="0.25">
      <c r="A146" s="33"/>
    </row>
    <row r="147" spans="1:1" x14ac:dyDescent="0.25">
      <c r="A147" s="33"/>
    </row>
    <row r="148" spans="1:1" x14ac:dyDescent="0.25">
      <c r="A148" s="33"/>
    </row>
    <row r="149" spans="1:1" x14ac:dyDescent="0.25">
      <c r="A149" s="33"/>
    </row>
    <row r="150" spans="1:1" x14ac:dyDescent="0.25">
      <c r="A150" s="33"/>
    </row>
    <row r="151" spans="1:1" x14ac:dyDescent="0.25">
      <c r="A151" s="33"/>
    </row>
    <row r="152" spans="1:1" x14ac:dyDescent="0.25">
      <c r="A152" s="33"/>
    </row>
    <row r="153" spans="1:1" x14ac:dyDescent="0.25">
      <c r="A153" s="33"/>
    </row>
    <row r="154" spans="1:1" x14ac:dyDescent="0.25">
      <c r="A154" s="33"/>
    </row>
    <row r="155" spans="1:1" x14ac:dyDescent="0.25">
      <c r="A155" s="33"/>
    </row>
    <row r="156" spans="1:1" x14ac:dyDescent="0.25">
      <c r="A156" s="33"/>
    </row>
    <row r="157" spans="1:1" x14ac:dyDescent="0.25">
      <c r="A157" s="33"/>
    </row>
    <row r="158" spans="1:1" x14ac:dyDescent="0.25">
      <c r="A158" s="33"/>
    </row>
    <row r="159" spans="1:1" x14ac:dyDescent="0.25">
      <c r="A159" s="33"/>
    </row>
    <row r="160" spans="1:1" x14ac:dyDescent="0.25">
      <c r="A160" s="33"/>
    </row>
    <row r="161" spans="1:1" x14ac:dyDescent="0.25">
      <c r="A161" s="33"/>
    </row>
    <row r="162" spans="1:1" x14ac:dyDescent="0.25">
      <c r="A162" s="33"/>
    </row>
    <row r="163" spans="1:1" x14ac:dyDescent="0.25">
      <c r="A163" s="33"/>
    </row>
    <row r="164" spans="1:1" x14ac:dyDescent="0.25">
      <c r="A164" s="33"/>
    </row>
    <row r="165" spans="1:1" x14ac:dyDescent="0.25">
      <c r="A165" s="33"/>
    </row>
    <row r="166" spans="1:1" x14ac:dyDescent="0.25">
      <c r="A166" s="33"/>
    </row>
    <row r="167" spans="1:1" x14ac:dyDescent="0.25">
      <c r="A167" s="33"/>
    </row>
    <row r="168" spans="1:1" x14ac:dyDescent="0.25">
      <c r="A168" s="33"/>
    </row>
    <row r="169" spans="1:1" x14ac:dyDescent="0.25">
      <c r="A169" s="33"/>
    </row>
    <row r="170" spans="1:1" x14ac:dyDescent="0.25">
      <c r="A170" s="33"/>
    </row>
    <row r="171" spans="1:1" x14ac:dyDescent="0.25">
      <c r="A171" s="33"/>
    </row>
    <row r="172" spans="1:1" x14ac:dyDescent="0.25">
      <c r="A172" s="33"/>
    </row>
    <row r="173" spans="1:1" x14ac:dyDescent="0.25">
      <c r="A173" s="33"/>
    </row>
    <row r="174" spans="1:1" x14ac:dyDescent="0.25">
      <c r="A174" s="33"/>
    </row>
    <row r="175" spans="1:1" x14ac:dyDescent="0.25">
      <c r="A175" s="33"/>
    </row>
    <row r="176" spans="1:1" x14ac:dyDescent="0.25">
      <c r="A176" s="33"/>
    </row>
    <row r="177" spans="1:15" x14ac:dyDescent="0.25">
      <c r="A177" s="33"/>
    </row>
    <row r="178" spans="1:15" x14ac:dyDescent="0.25">
      <c r="A178" s="33"/>
    </row>
    <row r="179" spans="1:15" x14ac:dyDescent="0.25">
      <c r="A179" s="33"/>
    </row>
    <row r="180" spans="1:15" x14ac:dyDescent="0.25">
      <c r="A180" s="33"/>
    </row>
    <row r="181" spans="1:15" x14ac:dyDescent="0.25">
      <c r="A181" s="33"/>
    </row>
    <row r="182" spans="1:15" x14ac:dyDescent="0.25">
      <c r="A182" s="33"/>
    </row>
    <row r="183" spans="1:15" x14ac:dyDescent="0.25">
      <c r="A183" s="33"/>
    </row>
    <row r="184" spans="1:15" x14ac:dyDescent="0.25">
      <c r="A184" s="33"/>
    </row>
    <row r="185" spans="1:15" x14ac:dyDescent="0.25">
      <c r="A185" s="33"/>
    </row>
    <row r="186" spans="1:15" x14ac:dyDescent="0.25">
      <c r="A186" s="33"/>
    </row>
    <row r="187" spans="1:15" x14ac:dyDescent="0.25">
      <c r="A187" s="33"/>
    </row>
    <row r="188" spans="1:15" x14ac:dyDescent="0.25">
      <c r="A188" s="33"/>
      <c r="O188" s="51"/>
    </row>
    <row r="189" spans="1:15" x14ac:dyDescent="0.25">
      <c r="A189" s="33"/>
      <c r="O189" s="51"/>
    </row>
    <row r="190" spans="1:15" x14ac:dyDescent="0.25">
      <c r="A190" s="33"/>
      <c r="O190" s="51"/>
    </row>
    <row r="191" spans="1:15" x14ac:dyDescent="0.25">
      <c r="A191" s="33"/>
      <c r="O191" s="51"/>
    </row>
    <row r="192" spans="1:15" x14ac:dyDescent="0.25">
      <c r="A192" s="33"/>
      <c r="O192" s="51"/>
    </row>
    <row r="193" spans="1:15" x14ac:dyDescent="0.25">
      <c r="A193" s="33"/>
      <c r="O193" s="51"/>
    </row>
    <row r="194" spans="1:15" x14ac:dyDescent="0.25">
      <c r="A194" s="33"/>
      <c r="O194" s="51"/>
    </row>
    <row r="195" spans="1:15" x14ac:dyDescent="0.25">
      <c r="A195" s="33"/>
      <c r="O195" s="51"/>
    </row>
    <row r="196" spans="1:15" x14ac:dyDescent="0.25">
      <c r="A196" s="33"/>
      <c r="O196" s="51"/>
    </row>
    <row r="197" spans="1:15" x14ac:dyDescent="0.25">
      <c r="A197" s="33"/>
      <c r="O197" s="51"/>
    </row>
    <row r="198" spans="1:15" x14ac:dyDescent="0.25">
      <c r="A198" s="33"/>
      <c r="O198" s="51"/>
    </row>
    <row r="199" spans="1:15" x14ac:dyDescent="0.25">
      <c r="A199" s="33"/>
      <c r="O199" s="51"/>
    </row>
    <row r="200" spans="1:15" x14ac:dyDescent="0.25">
      <c r="A200" s="33"/>
      <c r="O200" s="51"/>
    </row>
    <row r="201" spans="1:15" x14ac:dyDescent="0.25">
      <c r="A201" s="33"/>
      <c r="O201" s="51"/>
    </row>
    <row r="202" spans="1:15" x14ac:dyDescent="0.25">
      <c r="A202" s="33"/>
      <c r="O202" s="51"/>
    </row>
    <row r="203" spans="1:15" x14ac:dyDescent="0.25">
      <c r="A203" s="33"/>
      <c r="O203" s="51"/>
    </row>
    <row r="204" spans="1:15" x14ac:dyDescent="0.25">
      <c r="A204" s="33"/>
      <c r="O204" s="51"/>
    </row>
    <row r="205" spans="1:15" x14ac:dyDescent="0.25">
      <c r="A205" s="33"/>
      <c r="O205" s="51"/>
    </row>
    <row r="206" spans="1:15" x14ac:dyDescent="0.25">
      <c r="A206" s="33"/>
      <c r="O206" s="51"/>
    </row>
  </sheetData>
  <sortState xmlns:xlrd2="http://schemas.microsoft.com/office/spreadsheetml/2017/richdata2" ref="Y70:AC86">
    <sortCondition ref="Y70:Y8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C145"/>
  <sheetViews>
    <sheetView topLeftCell="A19" zoomScale="70" zoomScaleNormal="70" workbookViewId="0">
      <selection activeCell="A70" activeCellId="1" sqref="A46:XFD46 A70:XFD70"/>
    </sheetView>
  </sheetViews>
  <sheetFormatPr defaultRowHeight="15" x14ac:dyDescent="0.25"/>
  <cols>
    <col min="1" max="1" width="12.42578125" style="39" customWidth="1"/>
    <col min="2" max="2" width="18.5703125" style="33" customWidth="1"/>
    <col min="3" max="6" width="9.140625" style="33"/>
    <col min="7" max="7" width="11.5703125" style="33" customWidth="1"/>
    <col min="8" max="10" width="9.140625" style="33"/>
    <col min="11" max="11" width="14" style="33" customWidth="1"/>
    <col min="12" max="17" width="9.140625" style="33"/>
    <col min="18" max="18" width="11.5703125" style="33" customWidth="1"/>
    <col min="19" max="19" width="9.140625" style="33"/>
    <col min="20" max="20" width="14" style="33" customWidth="1"/>
    <col min="21" max="16384" width="9.140625" style="33"/>
  </cols>
  <sheetData>
    <row r="2" spans="1:21" x14ac:dyDescent="0.25">
      <c r="B2" s="35"/>
      <c r="C2" s="77" t="s">
        <v>81</v>
      </c>
      <c r="D2" s="77"/>
      <c r="E2" s="77"/>
      <c r="F2" s="77"/>
      <c r="G2" s="77" t="s">
        <v>82</v>
      </c>
      <c r="H2" s="77"/>
      <c r="I2" s="77"/>
      <c r="J2" s="77"/>
      <c r="K2" s="77" t="s">
        <v>83</v>
      </c>
      <c r="L2" s="77"/>
      <c r="M2" s="77"/>
      <c r="N2" s="77"/>
      <c r="O2" s="54"/>
      <c r="P2" s="77" t="s">
        <v>81</v>
      </c>
      <c r="Q2" s="77"/>
      <c r="R2" s="77" t="s">
        <v>82</v>
      </c>
      <c r="S2" s="77"/>
      <c r="T2" s="77" t="s">
        <v>83</v>
      </c>
      <c r="U2" s="77"/>
    </row>
    <row r="3" spans="1:21" x14ac:dyDescent="0.25">
      <c r="C3" s="61" t="s">
        <v>84</v>
      </c>
      <c r="D3" s="61"/>
      <c r="E3" s="61"/>
      <c r="F3" s="61"/>
      <c r="G3" s="61" t="s">
        <v>84</v>
      </c>
      <c r="H3" s="61"/>
      <c r="I3" s="61"/>
      <c r="J3" s="61"/>
      <c r="K3" s="61" t="s">
        <v>84</v>
      </c>
      <c r="L3" s="61"/>
      <c r="M3" s="61"/>
      <c r="N3" s="61"/>
      <c r="P3" s="61" t="s">
        <v>84</v>
      </c>
      <c r="Q3" s="61"/>
      <c r="R3" s="61" t="s">
        <v>84</v>
      </c>
      <c r="S3" s="61"/>
      <c r="T3" s="61" t="s">
        <v>84</v>
      </c>
      <c r="U3" s="61"/>
    </row>
    <row r="4" spans="1:21" x14ac:dyDescent="0.25">
      <c r="B4" s="41"/>
      <c r="C4" s="43" t="s">
        <v>43</v>
      </c>
      <c r="D4" s="43" t="s">
        <v>41</v>
      </c>
      <c r="E4" s="43" t="s">
        <v>42</v>
      </c>
      <c r="F4" s="43" t="s">
        <v>41</v>
      </c>
      <c r="G4" s="43" t="s">
        <v>43</v>
      </c>
      <c r="H4" s="43" t="s">
        <v>41</v>
      </c>
      <c r="I4" s="43" t="s">
        <v>42</v>
      </c>
      <c r="J4" s="43" t="s">
        <v>41</v>
      </c>
      <c r="K4" s="43" t="s">
        <v>43</v>
      </c>
      <c r="L4" s="43" t="s">
        <v>41</v>
      </c>
      <c r="M4" s="43" t="s">
        <v>42</v>
      </c>
      <c r="N4" s="43" t="s">
        <v>41</v>
      </c>
      <c r="P4" s="43" t="s">
        <v>43</v>
      </c>
      <c r="Q4" s="43" t="s">
        <v>41</v>
      </c>
      <c r="R4" s="43" t="s">
        <v>43</v>
      </c>
      <c r="S4" s="43" t="s">
        <v>41</v>
      </c>
      <c r="T4" s="43" t="s">
        <v>43</v>
      </c>
      <c r="U4" s="43" t="s">
        <v>41</v>
      </c>
    </row>
    <row r="5" spans="1:21" x14ac:dyDescent="0.25">
      <c r="A5" s="27"/>
      <c r="B5" s="10" t="s">
        <v>89</v>
      </c>
      <c r="C5" s="45">
        <v>0.85090909090909095</v>
      </c>
      <c r="D5" s="45">
        <v>0.10108502271940099</v>
      </c>
      <c r="E5" s="46">
        <v>0.48557692307692302</v>
      </c>
      <c r="F5" s="46">
        <v>0.31635741110392301</v>
      </c>
      <c r="G5" s="47">
        <v>0.85</v>
      </c>
      <c r="H5" s="47">
        <v>8.2547256688377299E-2</v>
      </c>
      <c r="I5" s="46">
        <v>0.41223804427071198</v>
      </c>
      <c r="J5" s="46">
        <v>0.36779833623837599</v>
      </c>
      <c r="K5" s="45">
        <v>0.85</v>
      </c>
      <c r="L5" s="45">
        <v>9.2015988549601094E-2</v>
      </c>
      <c r="M5" s="47">
        <v>0.444941210231591</v>
      </c>
      <c r="N5" s="47">
        <v>0.318633827528436</v>
      </c>
      <c r="P5" s="45">
        <v>0.85090909090909095</v>
      </c>
      <c r="Q5" s="45">
        <v>0.10108502271940099</v>
      </c>
      <c r="R5" s="47">
        <v>0.85</v>
      </c>
      <c r="S5" s="47">
        <v>8.2547256688377299E-2</v>
      </c>
      <c r="T5" s="45">
        <v>0.85</v>
      </c>
      <c r="U5" s="45">
        <v>9.2015988549601094E-2</v>
      </c>
    </row>
    <row r="6" spans="1:21" x14ac:dyDescent="0.25">
      <c r="A6" s="27"/>
      <c r="B6" s="10" t="s">
        <v>90</v>
      </c>
      <c r="C6" s="45">
        <v>0.84202898550724603</v>
      </c>
      <c r="D6" s="45">
        <v>4.3211743524277001E-2</v>
      </c>
      <c r="E6" s="46">
        <v>0.67990595091315797</v>
      </c>
      <c r="F6" s="46">
        <v>8.8312072641671902E-2</v>
      </c>
      <c r="G6" s="47">
        <v>0.83188405797101395</v>
      </c>
      <c r="H6" s="47">
        <v>2.9842406205759401E-2</v>
      </c>
      <c r="I6" s="46">
        <v>0.65922629461868598</v>
      </c>
      <c r="J6" s="46">
        <v>6.4330539338935303E-2</v>
      </c>
      <c r="K6" s="45">
        <v>0.83188405797101395</v>
      </c>
      <c r="L6" s="45">
        <v>4.0579710144927499E-2</v>
      </c>
      <c r="M6" s="47">
        <v>0.65861435207944496</v>
      </c>
      <c r="N6" s="47">
        <v>8.6457122765065897E-2</v>
      </c>
      <c r="P6" s="45">
        <v>0.84202898550724603</v>
      </c>
      <c r="Q6" s="45">
        <v>4.3211743524277001E-2</v>
      </c>
      <c r="R6" s="47">
        <v>0.83188405797101395</v>
      </c>
      <c r="S6" s="47">
        <v>2.9842406205759401E-2</v>
      </c>
      <c r="T6" s="45">
        <v>0.83188405797101395</v>
      </c>
      <c r="U6" s="45">
        <v>4.0579710144927499E-2</v>
      </c>
    </row>
    <row r="7" spans="1:21" x14ac:dyDescent="0.25">
      <c r="A7" s="27"/>
      <c r="B7" s="10" t="s">
        <v>91</v>
      </c>
      <c r="C7" s="45">
        <v>0.45070862267658601</v>
      </c>
      <c r="D7" s="45">
        <v>0.114890852003599</v>
      </c>
      <c r="E7" s="46">
        <v>0.286129388834792</v>
      </c>
      <c r="F7" s="46">
        <v>0.14221713159013399</v>
      </c>
      <c r="G7" s="47">
        <v>0.47490873098424502</v>
      </c>
      <c r="H7" s="47">
        <v>5.8764149311861497E-2</v>
      </c>
      <c r="I7" s="46">
        <v>0.30532364039196702</v>
      </c>
      <c r="J7" s="46">
        <v>7.6821845342261399E-2</v>
      </c>
      <c r="K7" s="45">
        <v>0.46747689381556601</v>
      </c>
      <c r="L7" s="45">
        <v>0.100985111492814</v>
      </c>
      <c r="M7" s="47">
        <v>0.29971626683586899</v>
      </c>
      <c r="N7" s="47">
        <v>0.122741752379755</v>
      </c>
      <c r="P7" s="45">
        <v>0.45070862267658601</v>
      </c>
      <c r="Q7" s="45">
        <v>0.114890852003599</v>
      </c>
      <c r="R7" s="47">
        <v>0.47490873098424502</v>
      </c>
      <c r="S7" s="47">
        <v>5.8764149311861497E-2</v>
      </c>
      <c r="T7" s="45">
        <v>0.46747689381556601</v>
      </c>
      <c r="U7" s="45">
        <v>0.100985111492814</v>
      </c>
    </row>
    <row r="8" spans="1:21" x14ac:dyDescent="0.25">
      <c r="A8" s="27"/>
      <c r="B8" s="10" t="s">
        <v>92</v>
      </c>
      <c r="C8" s="45">
        <v>0.87833513803899799</v>
      </c>
      <c r="D8" s="45">
        <v>2.1942734402625799E-2</v>
      </c>
      <c r="E8" s="46">
        <v>0.77964632867624895</v>
      </c>
      <c r="F8" s="46">
        <v>3.90968174900077E-2</v>
      </c>
      <c r="G8" s="47">
        <v>0.89282734422871901</v>
      </c>
      <c r="H8" s="47">
        <v>2.3573270321196299E-2</v>
      </c>
      <c r="I8" s="46">
        <v>0.80621962249948098</v>
      </c>
      <c r="J8" s="46">
        <v>4.2239065890229903E-2</v>
      </c>
      <c r="K8" s="45">
        <v>0.87997364290330904</v>
      </c>
      <c r="L8" s="45">
        <v>2.6931426975444199E-2</v>
      </c>
      <c r="M8" s="47">
        <v>0.78428463880394705</v>
      </c>
      <c r="N8" s="47">
        <v>4.8253352179727198E-2</v>
      </c>
      <c r="P8" s="45">
        <v>0.87833513803899799</v>
      </c>
      <c r="Q8" s="45">
        <v>2.1942734402625799E-2</v>
      </c>
      <c r="R8" s="47">
        <v>0.89282734422871901</v>
      </c>
      <c r="S8" s="47">
        <v>2.3573270321196299E-2</v>
      </c>
      <c r="T8" s="45">
        <v>0.87997364290330904</v>
      </c>
      <c r="U8" s="45">
        <v>2.6931426975444199E-2</v>
      </c>
    </row>
    <row r="9" spans="1:21" x14ac:dyDescent="0.25">
      <c r="A9" s="27"/>
      <c r="B9" s="10" t="s">
        <v>93</v>
      </c>
      <c r="C9" s="45">
        <v>0.69402515723270397</v>
      </c>
      <c r="D9" s="45">
        <v>5.2544449002083597E-2</v>
      </c>
      <c r="E9" s="46">
        <v>0.34994611097113898</v>
      </c>
      <c r="F9" s="46">
        <v>0.112957673651691</v>
      </c>
      <c r="G9" s="47">
        <v>0.67166317260656805</v>
      </c>
      <c r="H9" s="47">
        <v>4.6538480242308999E-2</v>
      </c>
      <c r="I9" s="46">
        <v>0.303170951982279</v>
      </c>
      <c r="J9" s="46">
        <v>9.3761482453768294E-2</v>
      </c>
      <c r="K9" s="45">
        <v>0.65317959468902798</v>
      </c>
      <c r="L9" s="45">
        <v>4.5390301778105997E-2</v>
      </c>
      <c r="M9" s="47">
        <v>0.26632225884315303</v>
      </c>
      <c r="N9" s="47">
        <v>0.104558639605904</v>
      </c>
      <c r="P9" s="45">
        <v>0.69402515723270397</v>
      </c>
      <c r="Q9" s="45">
        <v>5.2544449002083597E-2</v>
      </c>
      <c r="R9" s="47">
        <v>0.67166317260656805</v>
      </c>
      <c r="S9" s="47">
        <v>4.6538480242308999E-2</v>
      </c>
      <c r="T9" s="45">
        <v>0.65317959468902798</v>
      </c>
      <c r="U9" s="45">
        <v>4.5390301778105997E-2</v>
      </c>
    </row>
    <row r="10" spans="1:21" x14ac:dyDescent="0.25">
      <c r="A10" s="27"/>
      <c r="B10" s="10" t="s">
        <v>94</v>
      </c>
      <c r="C10" s="45">
        <v>0.71387520525451498</v>
      </c>
      <c r="D10" s="45">
        <v>5.01355740275094E-2</v>
      </c>
      <c r="E10" s="46">
        <v>0.229156203851758</v>
      </c>
      <c r="F10" s="46">
        <v>0.117478795033719</v>
      </c>
      <c r="G10" s="47">
        <v>0.710311986863711</v>
      </c>
      <c r="H10" s="47">
        <v>4.8923655509037101E-2</v>
      </c>
      <c r="I10" s="46">
        <v>0.208967130474118</v>
      </c>
      <c r="J10" s="46">
        <v>0.12273147598548501</v>
      </c>
      <c r="K10" s="45">
        <v>0.70316912972085299</v>
      </c>
      <c r="L10" s="45">
        <v>4.5062557459461798E-2</v>
      </c>
      <c r="M10" s="47">
        <v>0.18660284928630699</v>
      </c>
      <c r="N10" s="47">
        <v>0.129655374831041</v>
      </c>
      <c r="P10" s="45">
        <v>0.71387520525451498</v>
      </c>
      <c r="Q10" s="45">
        <v>5.01355740275094E-2</v>
      </c>
      <c r="R10" s="47">
        <v>0.710311986863711</v>
      </c>
      <c r="S10" s="47">
        <v>4.8923655509037101E-2</v>
      </c>
      <c r="T10" s="45">
        <v>0.70316912972085299</v>
      </c>
      <c r="U10" s="45">
        <v>4.5062557459461798E-2</v>
      </c>
    </row>
    <row r="11" spans="1:21" x14ac:dyDescent="0.25">
      <c r="A11" s="27"/>
      <c r="B11" s="10" t="s">
        <v>95</v>
      </c>
      <c r="C11" s="45">
        <v>0.63355380862022204</v>
      </c>
      <c r="D11" s="45">
        <v>8.0858504250014604E-2</v>
      </c>
      <c r="E11" s="46">
        <v>0.219587081071452</v>
      </c>
      <c r="F11" s="46">
        <v>0.17129231693169999</v>
      </c>
      <c r="G11" s="47">
        <v>0.62947411222553495</v>
      </c>
      <c r="H11" s="47">
        <v>8.9570216071019199E-2</v>
      </c>
      <c r="I11" s="46">
        <v>0.229649408245621</v>
      </c>
      <c r="J11" s="46">
        <v>0.179066972146076</v>
      </c>
      <c r="K11" s="45">
        <v>0.64918948224451001</v>
      </c>
      <c r="L11" s="45">
        <v>8.5138842125720496E-2</v>
      </c>
      <c r="M11" s="47">
        <v>0.27067232167281102</v>
      </c>
      <c r="N11" s="47">
        <v>0.17252713448495199</v>
      </c>
      <c r="P11" s="45">
        <v>0.63355380862022204</v>
      </c>
      <c r="Q11" s="45">
        <v>8.0858504250014604E-2</v>
      </c>
      <c r="R11" s="47">
        <v>0.62947411222553495</v>
      </c>
      <c r="S11" s="47">
        <v>8.9570216071019199E-2</v>
      </c>
      <c r="T11" s="45">
        <v>0.64918948224451001</v>
      </c>
      <c r="U11" s="45">
        <v>8.5138842125720496E-2</v>
      </c>
    </row>
    <row r="12" spans="1:21" x14ac:dyDescent="0.25">
      <c r="A12" s="27"/>
      <c r="B12" s="10" t="s">
        <v>96</v>
      </c>
      <c r="C12" s="45">
        <v>0.90626428283371396</v>
      </c>
      <c r="D12" s="45">
        <v>2.2389960478924099E-2</v>
      </c>
      <c r="E12" s="46">
        <v>0.79180443112867704</v>
      </c>
      <c r="F12" s="46">
        <v>4.9641312206344497E-2</v>
      </c>
      <c r="G12" s="47">
        <v>0.90915109557736196</v>
      </c>
      <c r="H12" s="47">
        <v>2.22683878194487E-2</v>
      </c>
      <c r="I12" s="46">
        <v>0.79917886741029698</v>
      </c>
      <c r="J12" s="46">
        <v>4.8965440317040497E-2</v>
      </c>
      <c r="K12" s="45">
        <v>0.91435676838284696</v>
      </c>
      <c r="L12" s="45">
        <v>1.6524444575425699E-2</v>
      </c>
      <c r="M12" s="47">
        <v>0.80995838017904198</v>
      </c>
      <c r="N12" s="47">
        <v>3.7841925769663803E-2</v>
      </c>
      <c r="P12" s="45">
        <v>0.90626428283371396</v>
      </c>
      <c r="Q12" s="45">
        <v>2.2389960478924099E-2</v>
      </c>
      <c r="R12" s="47">
        <v>0.90915109557736196</v>
      </c>
      <c r="S12" s="47">
        <v>2.22683878194487E-2</v>
      </c>
      <c r="T12" s="45">
        <v>0.91435676838284696</v>
      </c>
      <c r="U12" s="45">
        <v>1.6524444575425699E-2</v>
      </c>
    </row>
    <row r="13" spans="1:21" x14ac:dyDescent="0.25">
      <c r="A13" s="27"/>
      <c r="B13" s="10" t="s">
        <v>97</v>
      </c>
      <c r="C13" s="45">
        <v>0.53784946236559095</v>
      </c>
      <c r="D13" s="45">
        <v>5.9198016297351101E-2</v>
      </c>
      <c r="E13" s="46">
        <v>0.21262348197498401</v>
      </c>
      <c r="F13" s="46">
        <v>7.5436030093456896E-2</v>
      </c>
      <c r="G13" s="47">
        <v>0.554408602150537</v>
      </c>
      <c r="H13" s="47">
        <v>5.3662701318290297E-2</v>
      </c>
      <c r="I13" s="46">
        <v>0.25193398173035297</v>
      </c>
      <c r="J13" s="46">
        <v>8.3678345246769495E-2</v>
      </c>
      <c r="K13" s="45">
        <v>0.55806451612903196</v>
      </c>
      <c r="L13" s="45">
        <v>4.0795081079772803E-2</v>
      </c>
      <c r="M13" s="47">
        <v>0.28112786350573798</v>
      </c>
      <c r="N13" s="47">
        <v>6.9782842957752902E-2</v>
      </c>
      <c r="P13" s="45">
        <v>0.53784946236559095</v>
      </c>
      <c r="Q13" s="45">
        <v>5.9198016297351101E-2</v>
      </c>
      <c r="R13" s="47">
        <v>0.554408602150537</v>
      </c>
      <c r="S13" s="47">
        <v>5.3662701318290297E-2</v>
      </c>
      <c r="T13" s="45">
        <v>0.55806451612903196</v>
      </c>
      <c r="U13" s="45">
        <v>4.0795081079772803E-2</v>
      </c>
    </row>
    <row r="14" spans="1:21" x14ac:dyDescent="0.25">
      <c r="A14" s="27"/>
      <c r="B14" s="10" t="s">
        <v>98</v>
      </c>
      <c r="C14" s="45">
        <v>0.46370196727339502</v>
      </c>
      <c r="D14" s="45">
        <v>3.8964509437527703E-2</v>
      </c>
      <c r="E14" s="46">
        <v>0.16638638500910799</v>
      </c>
      <c r="F14" s="46">
        <v>6.3030629939311703E-2</v>
      </c>
      <c r="G14" s="47">
        <v>0.47455874241588503</v>
      </c>
      <c r="H14" s="47">
        <v>3.0018102926969902E-2</v>
      </c>
      <c r="I14" s="46">
        <v>0.185363776830961</v>
      </c>
      <c r="J14" s="46">
        <v>4.80564851048286E-2</v>
      </c>
      <c r="K14" s="45">
        <v>0.46913035484464</v>
      </c>
      <c r="L14" s="45">
        <v>2.45223496041094E-2</v>
      </c>
      <c r="M14" s="47">
        <v>0.17778855812771699</v>
      </c>
      <c r="N14" s="47">
        <v>4.1109528128136202E-2</v>
      </c>
      <c r="P14" s="45">
        <v>0.46370196727339502</v>
      </c>
      <c r="Q14" s="45">
        <v>3.8964509437527703E-2</v>
      </c>
      <c r="R14" s="47">
        <v>0.47455874241588503</v>
      </c>
      <c r="S14" s="47">
        <v>3.0018102926969902E-2</v>
      </c>
      <c r="T14" s="45">
        <v>0.46913035484464</v>
      </c>
      <c r="U14" s="45">
        <v>2.45223496041094E-2</v>
      </c>
    </row>
    <row r="15" spans="1:21" x14ac:dyDescent="0.25">
      <c r="A15" s="27"/>
      <c r="B15" s="10" t="s">
        <v>128</v>
      </c>
      <c r="C15" s="45">
        <v>0.84057971014492705</v>
      </c>
      <c r="D15" s="45">
        <v>5.8691178931352402E-2</v>
      </c>
      <c r="E15" s="46">
        <v>0.67908143996762105</v>
      </c>
      <c r="F15" s="46">
        <v>0.11789891534989499</v>
      </c>
      <c r="G15" s="47">
        <v>0.84057971014492705</v>
      </c>
      <c r="H15" s="47">
        <v>5.3052189036878597E-2</v>
      </c>
      <c r="I15" s="46">
        <v>0.67874672569680405</v>
      </c>
      <c r="J15" s="46">
        <v>0.106734579316673</v>
      </c>
      <c r="K15" s="45">
        <v>0.83768115942028898</v>
      </c>
      <c r="L15" s="45">
        <v>5.5679341195068198E-2</v>
      </c>
      <c r="M15" s="47">
        <v>0.672989560328351</v>
      </c>
      <c r="N15" s="47">
        <v>0.11201334233118999</v>
      </c>
      <c r="P15" s="45">
        <v>0.84057971014492705</v>
      </c>
      <c r="Q15" s="45">
        <v>5.8691178931352402E-2</v>
      </c>
      <c r="R15" s="47">
        <v>0.84057971014492705</v>
      </c>
      <c r="S15" s="47">
        <v>5.3052189036878597E-2</v>
      </c>
      <c r="T15" s="45">
        <v>0.83768115942028898</v>
      </c>
      <c r="U15" s="45">
        <v>5.5679341195068198E-2</v>
      </c>
    </row>
    <row r="16" spans="1:21" x14ac:dyDescent="0.25">
      <c r="A16" s="27"/>
      <c r="B16" s="10" t="s">
        <v>99</v>
      </c>
      <c r="C16" s="45">
        <v>0.92620120120120097</v>
      </c>
      <c r="D16" s="45">
        <v>3.8507073787404401E-2</v>
      </c>
      <c r="E16" s="46">
        <v>0.90721335076856602</v>
      </c>
      <c r="F16" s="46">
        <v>4.8827650655066598E-2</v>
      </c>
      <c r="G16" s="47">
        <v>0.915165165165165</v>
      </c>
      <c r="H16" s="47">
        <v>4.8236539061561702E-2</v>
      </c>
      <c r="I16" s="46">
        <v>0.89342936522404504</v>
      </c>
      <c r="J16" s="46">
        <v>6.0790014109644401E-2</v>
      </c>
      <c r="K16" s="45">
        <v>0.92620120120120097</v>
      </c>
      <c r="L16" s="45">
        <v>3.8720183767763601E-2</v>
      </c>
      <c r="M16" s="47">
        <v>0.907162071697032</v>
      </c>
      <c r="N16" s="47">
        <v>4.90580391901239E-2</v>
      </c>
      <c r="P16" s="45">
        <v>0.92620120120120097</v>
      </c>
      <c r="Q16" s="45">
        <v>3.8507073787404401E-2</v>
      </c>
      <c r="R16" s="47">
        <v>0.915165165165165</v>
      </c>
      <c r="S16" s="47">
        <v>4.8236539061561702E-2</v>
      </c>
      <c r="T16" s="45">
        <v>0.92620120120120097</v>
      </c>
      <c r="U16" s="45">
        <v>3.8720183767763601E-2</v>
      </c>
    </row>
    <row r="17" spans="1:21" x14ac:dyDescent="0.25">
      <c r="A17" s="27"/>
      <c r="B17" s="10" t="s">
        <v>100</v>
      </c>
      <c r="C17" s="45">
        <v>0.78288770053475898</v>
      </c>
      <c r="D17" s="45">
        <v>7.14083420322639E-2</v>
      </c>
      <c r="E17" s="46">
        <v>0.69562671046599001</v>
      </c>
      <c r="F17" s="46">
        <v>0.102907248619133</v>
      </c>
      <c r="G17" s="47">
        <v>0.79500891265597096</v>
      </c>
      <c r="H17" s="47">
        <v>5.5542367707828201E-2</v>
      </c>
      <c r="I17" s="46">
        <v>0.71362347651824698</v>
      </c>
      <c r="J17" s="46">
        <v>7.8450105470820999E-2</v>
      </c>
      <c r="K17" s="45">
        <v>0.78885918003565003</v>
      </c>
      <c r="L17" s="45">
        <v>7.4541407296971701E-2</v>
      </c>
      <c r="M17" s="47">
        <v>0.70647957337145995</v>
      </c>
      <c r="N17" s="47">
        <v>0.108264338433246</v>
      </c>
      <c r="P17" s="45">
        <v>0.78288770053475898</v>
      </c>
      <c r="Q17" s="45">
        <v>7.14083420322639E-2</v>
      </c>
      <c r="R17" s="47">
        <v>0.79500891265597096</v>
      </c>
      <c r="S17" s="47">
        <v>5.5542367707828201E-2</v>
      </c>
      <c r="T17" s="45">
        <v>0.78885918003565003</v>
      </c>
      <c r="U17" s="45">
        <v>7.4541407296971701E-2</v>
      </c>
    </row>
    <row r="18" spans="1:21" x14ac:dyDescent="0.25">
      <c r="A18" s="27"/>
      <c r="B18" s="10" t="s">
        <v>101</v>
      </c>
      <c r="C18" s="45">
        <v>0.64537118673955196</v>
      </c>
      <c r="D18" s="45">
        <v>3.11945555324015E-2</v>
      </c>
      <c r="E18" s="46">
        <v>0.29724753012320998</v>
      </c>
      <c r="F18" s="46">
        <v>5.99227733742074E-2</v>
      </c>
      <c r="G18" s="47">
        <v>0.64723152883089397</v>
      </c>
      <c r="H18" s="47">
        <v>3.3083505044115002E-2</v>
      </c>
      <c r="I18" s="46">
        <v>0.30012515176993099</v>
      </c>
      <c r="J18" s="46">
        <v>6.36983370053089E-2</v>
      </c>
      <c r="K18" s="45">
        <v>0.64724034561805599</v>
      </c>
      <c r="L18" s="45">
        <v>2.89961597714017E-2</v>
      </c>
      <c r="M18" s="47">
        <v>0.30097339741786899</v>
      </c>
      <c r="N18" s="47">
        <v>5.5203818744248401E-2</v>
      </c>
      <c r="P18" s="45">
        <v>0.64537118673955196</v>
      </c>
      <c r="Q18" s="45">
        <v>3.11945555324015E-2</v>
      </c>
      <c r="R18" s="47">
        <v>0.64723152883089397</v>
      </c>
      <c r="S18" s="47">
        <v>3.3083505044115002E-2</v>
      </c>
      <c r="T18" s="45">
        <v>0.64724034561805599</v>
      </c>
      <c r="U18" s="45">
        <v>2.89961597714017E-2</v>
      </c>
    </row>
    <row r="19" spans="1:21" x14ac:dyDescent="0.25">
      <c r="A19" s="27"/>
      <c r="B19" s="10" t="s">
        <v>102</v>
      </c>
      <c r="C19" s="45">
        <v>0.71399999999999997</v>
      </c>
      <c r="D19" s="45">
        <v>3.13687742827162E-2</v>
      </c>
      <c r="E19" s="46">
        <v>0.28347605941338999</v>
      </c>
      <c r="F19" s="46">
        <v>8.3684003063389301E-2</v>
      </c>
      <c r="G19" s="47">
        <v>0.69799999999999995</v>
      </c>
      <c r="H19" s="47">
        <v>3.8935844667863498E-2</v>
      </c>
      <c r="I19" s="46">
        <v>0.24276689014594699</v>
      </c>
      <c r="J19" s="46">
        <v>8.4261536271258E-2</v>
      </c>
      <c r="K19" s="45">
        <v>0.70099999999999996</v>
      </c>
      <c r="L19" s="45">
        <v>3.7536648758246902E-2</v>
      </c>
      <c r="M19" s="47">
        <v>0.249912137446925</v>
      </c>
      <c r="N19" s="47">
        <v>0.101718396253185</v>
      </c>
      <c r="P19" s="45">
        <v>0.71399999999999997</v>
      </c>
      <c r="Q19" s="45">
        <v>3.13687742827162E-2</v>
      </c>
      <c r="R19" s="47">
        <v>0.69799999999999995</v>
      </c>
      <c r="S19" s="47">
        <v>3.8935844667863498E-2</v>
      </c>
      <c r="T19" s="45">
        <v>0.70099999999999996</v>
      </c>
      <c r="U19" s="45">
        <v>3.7536648758246902E-2</v>
      </c>
    </row>
    <row r="20" spans="1:21" x14ac:dyDescent="0.25">
      <c r="A20" s="27"/>
      <c r="B20" s="10" t="s">
        <v>103</v>
      </c>
      <c r="C20" s="45">
        <v>0.622474120082815</v>
      </c>
      <c r="D20" s="45">
        <v>0.12547254767181601</v>
      </c>
      <c r="E20" s="46">
        <v>0.47053882188204099</v>
      </c>
      <c r="F20" s="46">
        <v>0.167093846566777</v>
      </c>
      <c r="G20" s="47">
        <v>0.61806700545830995</v>
      </c>
      <c r="H20" s="47">
        <v>0.145765233742565</v>
      </c>
      <c r="I20" s="46">
        <v>0.46390836755357301</v>
      </c>
      <c r="J20" s="46">
        <v>0.19331739342325499</v>
      </c>
      <c r="K20" s="45">
        <v>0.61557657318526804</v>
      </c>
      <c r="L20" s="45">
        <v>0.13118849805227201</v>
      </c>
      <c r="M20" s="47">
        <v>0.46002639886915198</v>
      </c>
      <c r="N20" s="47">
        <v>0.17308448717530001</v>
      </c>
      <c r="P20" s="45">
        <v>0.622474120082815</v>
      </c>
      <c r="Q20" s="45">
        <v>0.12547254767181601</v>
      </c>
      <c r="R20" s="47">
        <v>0.61806700545830995</v>
      </c>
      <c r="S20" s="47">
        <v>0.145765233742565</v>
      </c>
      <c r="T20" s="45">
        <v>0.61557657318526804</v>
      </c>
      <c r="U20" s="45">
        <v>0.13118849805227201</v>
      </c>
    </row>
    <row r="21" spans="1:21" x14ac:dyDescent="0.25">
      <c r="A21" s="27"/>
      <c r="B21" s="10" t="s">
        <v>104</v>
      </c>
      <c r="C21" s="45">
        <v>0.71849462365591399</v>
      </c>
      <c r="D21" s="45">
        <v>5.9068970310606601E-2</v>
      </c>
      <c r="E21" s="46">
        <v>0.114610825945359</v>
      </c>
      <c r="F21" s="46">
        <v>0.178468104266715</v>
      </c>
      <c r="G21" s="47">
        <v>0.71860215053763399</v>
      </c>
      <c r="H21" s="47">
        <v>6.2469416728199299E-2</v>
      </c>
      <c r="I21" s="46">
        <v>0.128971826996157</v>
      </c>
      <c r="J21" s="46">
        <v>0.15989125276504501</v>
      </c>
      <c r="K21" s="45">
        <v>0.71526881720430102</v>
      </c>
      <c r="L21" s="45">
        <v>5.3248718865492699E-2</v>
      </c>
      <c r="M21" s="47">
        <v>0.10369219865074999</v>
      </c>
      <c r="N21" s="47">
        <v>0.12859165126672201</v>
      </c>
      <c r="P21" s="45">
        <v>0.71849462365591399</v>
      </c>
      <c r="Q21" s="45">
        <v>5.9068970310606601E-2</v>
      </c>
      <c r="R21" s="47">
        <v>0.71860215053763399</v>
      </c>
      <c r="S21" s="47">
        <v>6.2469416728199299E-2</v>
      </c>
      <c r="T21" s="45">
        <v>0.71526881720430102</v>
      </c>
      <c r="U21" s="45">
        <v>5.3248718865492699E-2</v>
      </c>
    </row>
    <row r="22" spans="1:21" x14ac:dyDescent="0.25">
      <c r="A22" s="27"/>
      <c r="B22" s="10" t="s">
        <v>105</v>
      </c>
      <c r="C22" s="45">
        <v>0.40615384615384598</v>
      </c>
      <c r="D22" s="45">
        <v>0.11599753483757699</v>
      </c>
      <c r="E22" s="46">
        <v>9.1206275579539697E-2</v>
      </c>
      <c r="F22" s="46">
        <v>0.16440122197669599</v>
      </c>
      <c r="G22" s="47">
        <v>0.40615384615384598</v>
      </c>
      <c r="H22" s="47">
        <v>0.11599753483757699</v>
      </c>
      <c r="I22" s="46">
        <v>9.1206275579539697E-2</v>
      </c>
      <c r="J22" s="46">
        <v>0.16440122197669599</v>
      </c>
      <c r="K22" s="45">
        <v>0.40615384615384598</v>
      </c>
      <c r="L22" s="45">
        <v>0.11599753483757699</v>
      </c>
      <c r="M22" s="47">
        <v>9.1206275579539697E-2</v>
      </c>
      <c r="N22" s="47">
        <v>0.16440122197669599</v>
      </c>
      <c r="P22" s="45">
        <v>0.40615384615384598</v>
      </c>
      <c r="Q22" s="45">
        <v>0.11599753483757699</v>
      </c>
      <c r="R22" s="47">
        <v>0.40615384615384598</v>
      </c>
      <c r="S22" s="47">
        <v>0.11599753483757699</v>
      </c>
      <c r="T22" s="45">
        <v>0.40615384615384598</v>
      </c>
      <c r="U22" s="45">
        <v>0.11599753483757699</v>
      </c>
    </row>
    <row r="23" spans="1:21" x14ac:dyDescent="0.25">
      <c r="A23" s="27"/>
      <c r="B23" s="10" t="s">
        <v>106</v>
      </c>
      <c r="C23" s="45">
        <v>0.79629629629629595</v>
      </c>
      <c r="D23" s="45">
        <v>8.1565613131649006E-2</v>
      </c>
      <c r="E23" s="46">
        <v>0.578509621777622</v>
      </c>
      <c r="F23" s="46">
        <v>0.17186446466796601</v>
      </c>
      <c r="G23" s="47">
        <v>0.781481481481481</v>
      </c>
      <c r="H23" s="47">
        <v>0.111665284679121</v>
      </c>
      <c r="I23" s="46">
        <v>0.54945306556667695</v>
      </c>
      <c r="J23" s="46">
        <v>0.23546627524265601</v>
      </c>
      <c r="K23" s="45">
        <v>0.79259259259259196</v>
      </c>
      <c r="L23" s="45">
        <v>0.110119027757914</v>
      </c>
      <c r="M23" s="47">
        <v>0.57222971692938895</v>
      </c>
      <c r="N23" s="47">
        <v>0.23237310075718401</v>
      </c>
      <c r="P23" s="45">
        <v>0.79629629629629595</v>
      </c>
      <c r="Q23" s="45">
        <v>8.1565613131649006E-2</v>
      </c>
      <c r="R23" s="47">
        <v>0.781481481481481</v>
      </c>
      <c r="S23" s="47">
        <v>0.111665284679121</v>
      </c>
      <c r="T23" s="45">
        <v>0.79259259259259196</v>
      </c>
      <c r="U23" s="45">
        <v>0.110119027757914</v>
      </c>
    </row>
    <row r="24" spans="1:21" x14ac:dyDescent="0.25">
      <c r="A24" s="27"/>
      <c r="B24" s="10" t="s">
        <v>107</v>
      </c>
      <c r="C24" s="45">
        <v>0.819583333333333</v>
      </c>
      <c r="D24" s="45">
        <v>6.0897511808319697E-2</v>
      </c>
      <c r="E24" s="46">
        <v>0.34478283154753703</v>
      </c>
      <c r="F24" s="46">
        <v>0.24533933373264599</v>
      </c>
      <c r="G24" s="47">
        <v>0.81291666666666595</v>
      </c>
      <c r="H24" s="47">
        <v>6.6103086581154102E-2</v>
      </c>
      <c r="I24" s="46">
        <v>0.35835932073978999</v>
      </c>
      <c r="J24" s="46">
        <v>0.265888342217596</v>
      </c>
      <c r="K24" s="45">
        <v>0.8</v>
      </c>
      <c r="L24" s="45">
        <v>5.2572700985291598E-2</v>
      </c>
      <c r="M24" s="47">
        <v>0.31110118671694997</v>
      </c>
      <c r="N24" s="47">
        <v>0.22972112213247101</v>
      </c>
      <c r="P24" s="45">
        <v>0.819583333333333</v>
      </c>
      <c r="Q24" s="45">
        <v>6.0897511808319697E-2</v>
      </c>
      <c r="R24" s="47">
        <v>0.81291666666666595</v>
      </c>
      <c r="S24" s="47">
        <v>6.6103086581154102E-2</v>
      </c>
      <c r="T24" s="45">
        <v>0.8</v>
      </c>
      <c r="U24" s="45">
        <v>5.2572700985291598E-2</v>
      </c>
    </row>
    <row r="25" spans="1:21" x14ac:dyDescent="0.25">
      <c r="A25" s="27"/>
      <c r="B25" s="10" t="s">
        <v>108</v>
      </c>
      <c r="C25" s="45">
        <v>0.91712473572938602</v>
      </c>
      <c r="D25" s="45">
        <v>4.0306458266337802E-2</v>
      </c>
      <c r="E25" s="46">
        <v>0.82754337412189505</v>
      </c>
      <c r="F25" s="46">
        <v>8.1384608780012802E-2</v>
      </c>
      <c r="G25" s="47">
        <v>0.90322410147991505</v>
      </c>
      <c r="H25" s="47">
        <v>5.4545070429838798E-2</v>
      </c>
      <c r="I25" s="46">
        <v>0.79699466979722799</v>
      </c>
      <c r="J25" s="46">
        <v>0.113619510192801</v>
      </c>
      <c r="K25" s="45">
        <v>0.90068710359408</v>
      </c>
      <c r="L25" s="45">
        <v>6.5843361349499099E-2</v>
      </c>
      <c r="M25" s="47">
        <v>0.79229482973318299</v>
      </c>
      <c r="N25" s="47">
        <v>0.136384361202184</v>
      </c>
      <c r="P25" s="45">
        <v>0.91712473572938602</v>
      </c>
      <c r="Q25" s="45">
        <v>4.0306458266337802E-2</v>
      </c>
      <c r="R25" s="47">
        <v>0.90322410147991505</v>
      </c>
      <c r="S25" s="47">
        <v>5.4545070429838798E-2</v>
      </c>
      <c r="T25" s="45">
        <v>0.90068710359408</v>
      </c>
      <c r="U25" s="45">
        <v>6.5843361349499099E-2</v>
      </c>
    </row>
    <row r="26" spans="1:21" x14ac:dyDescent="0.25">
      <c r="A26" s="27"/>
      <c r="B26" s="10" t="s">
        <v>109</v>
      </c>
      <c r="C26" s="45">
        <v>0.96</v>
      </c>
      <c r="D26" s="45">
        <v>4.4221663871405303E-2</v>
      </c>
      <c r="E26" s="46">
        <v>0.94</v>
      </c>
      <c r="F26" s="46">
        <v>6.63324958071079E-2</v>
      </c>
      <c r="G26" s="47">
        <v>0.94</v>
      </c>
      <c r="H26" s="47">
        <v>5.5377492419453798E-2</v>
      </c>
      <c r="I26" s="46">
        <v>0.91</v>
      </c>
      <c r="J26" s="46">
        <v>8.3066238629180694E-2</v>
      </c>
      <c r="K26" s="45">
        <v>0.94</v>
      </c>
      <c r="L26" s="45">
        <v>5.5377492419453798E-2</v>
      </c>
      <c r="M26" s="47">
        <v>0.90999999999999903</v>
      </c>
      <c r="N26" s="47">
        <v>8.3066238629180694E-2</v>
      </c>
      <c r="P26" s="45">
        <v>0.96</v>
      </c>
      <c r="Q26" s="45">
        <v>4.4221663871405303E-2</v>
      </c>
      <c r="R26" s="47">
        <v>0.94</v>
      </c>
      <c r="S26" s="47">
        <v>5.5377492419453798E-2</v>
      </c>
      <c r="T26" s="45">
        <v>0.94</v>
      </c>
      <c r="U26" s="45">
        <v>5.5377492419453798E-2</v>
      </c>
    </row>
    <row r="27" spans="1:21" x14ac:dyDescent="0.25">
      <c r="A27" s="27"/>
      <c r="B27" s="10" t="s">
        <v>110</v>
      </c>
      <c r="C27" s="45">
        <v>0.71199999999999997</v>
      </c>
      <c r="D27" s="45">
        <v>4.1182520563948E-2</v>
      </c>
      <c r="E27" s="46">
        <v>0.67847396354672596</v>
      </c>
      <c r="F27" s="46">
        <v>4.61724117300586E-2</v>
      </c>
      <c r="G27" s="47">
        <v>0.71399999999999997</v>
      </c>
      <c r="H27" s="47">
        <v>4.7370877129308001E-2</v>
      </c>
      <c r="I27" s="46">
        <v>0.68057901482677596</v>
      </c>
      <c r="J27" s="46">
        <v>5.2821492641903403E-2</v>
      </c>
      <c r="K27" s="45">
        <v>0.70399999999999996</v>
      </c>
      <c r="L27" s="45">
        <v>5.35163526410386E-2</v>
      </c>
      <c r="M27" s="47">
        <v>0.66942619344298004</v>
      </c>
      <c r="N27" s="47">
        <v>5.9889754324776598E-2</v>
      </c>
      <c r="P27" s="45">
        <v>0.71199999999999997</v>
      </c>
      <c r="Q27" s="45">
        <v>4.1182520563948E-2</v>
      </c>
      <c r="R27" s="47">
        <v>0.71399999999999997</v>
      </c>
      <c r="S27" s="47">
        <v>4.7370877129308001E-2</v>
      </c>
      <c r="T27" s="45">
        <v>0.70399999999999996</v>
      </c>
      <c r="U27" s="45">
        <v>5.35163526410386E-2</v>
      </c>
    </row>
    <row r="28" spans="1:21" x14ac:dyDescent="0.25">
      <c r="A28" s="27"/>
      <c r="B28" s="10" t="s">
        <v>111</v>
      </c>
      <c r="C28" s="45">
        <v>0.77773109243697403</v>
      </c>
      <c r="D28" s="45">
        <v>9.1806631882303702E-2</v>
      </c>
      <c r="E28" s="46">
        <v>0.56501848153630196</v>
      </c>
      <c r="F28" s="46">
        <v>0.17126186536582799</v>
      </c>
      <c r="G28" s="47">
        <v>0.76644257703081198</v>
      </c>
      <c r="H28" s="47">
        <v>9.8042320879195996E-2</v>
      </c>
      <c r="I28" s="46">
        <v>0.54087338269582097</v>
      </c>
      <c r="J28" s="46">
        <v>0.181897880593756</v>
      </c>
      <c r="K28" s="45">
        <v>0.77310924369747802</v>
      </c>
      <c r="L28" s="45">
        <v>9.7830670552471299E-2</v>
      </c>
      <c r="M28" s="47">
        <v>0.56935903866279103</v>
      </c>
      <c r="N28" s="47">
        <v>0.16013376033660501</v>
      </c>
      <c r="P28" s="45">
        <v>0.77773109243697403</v>
      </c>
      <c r="Q28" s="45">
        <v>9.1806631882303702E-2</v>
      </c>
      <c r="R28" s="47">
        <v>0.76644257703081198</v>
      </c>
      <c r="S28" s="47">
        <v>9.8042320879195996E-2</v>
      </c>
      <c r="T28" s="45">
        <v>0.77310924369747802</v>
      </c>
      <c r="U28" s="45">
        <v>9.7830670552471299E-2</v>
      </c>
    </row>
    <row r="29" spans="1:21" x14ac:dyDescent="0.25">
      <c r="A29" s="27"/>
      <c r="B29" s="10" t="s">
        <v>112</v>
      </c>
      <c r="C29" s="45">
        <v>0.79922680412371105</v>
      </c>
      <c r="D29" s="45">
        <v>4.7418337017528997E-2</v>
      </c>
      <c r="E29" s="46">
        <v>0.59637714346455495</v>
      </c>
      <c r="F29" s="46">
        <v>9.4800953087902803E-2</v>
      </c>
      <c r="G29" s="47">
        <v>0.78984106529209597</v>
      </c>
      <c r="H29" s="47">
        <v>4.83870350704141E-2</v>
      </c>
      <c r="I29" s="46">
        <v>0.57770852451264598</v>
      </c>
      <c r="J29" s="46">
        <v>9.6934486248072493E-2</v>
      </c>
      <c r="K29" s="45">
        <v>0.79190292096219905</v>
      </c>
      <c r="L29" s="45">
        <v>4.2586090246881703E-2</v>
      </c>
      <c r="M29" s="47">
        <v>0.58294312247845603</v>
      </c>
      <c r="N29" s="47">
        <v>8.4824756852140207E-2</v>
      </c>
      <c r="P29" s="45">
        <v>0.79922680412371105</v>
      </c>
      <c r="Q29" s="45">
        <v>4.7418337017528997E-2</v>
      </c>
      <c r="R29" s="47">
        <v>0.78984106529209597</v>
      </c>
      <c r="S29" s="47">
        <v>4.83870350704141E-2</v>
      </c>
      <c r="T29" s="45">
        <v>0.79190292096219905</v>
      </c>
      <c r="U29" s="45">
        <v>4.2586090246881703E-2</v>
      </c>
    </row>
    <row r="30" spans="1:21" x14ac:dyDescent="0.25">
      <c r="A30" s="27"/>
      <c r="B30" s="10" t="s">
        <v>113</v>
      </c>
      <c r="C30" s="45">
        <v>0.88542338934015796</v>
      </c>
      <c r="D30" s="45">
        <v>6.3978353689229606E-2</v>
      </c>
      <c r="E30" s="46">
        <v>0.76847641920216303</v>
      </c>
      <c r="F30" s="46">
        <v>0.12685253126972401</v>
      </c>
      <c r="G30" s="47">
        <v>0.88315066206742998</v>
      </c>
      <c r="H30" s="47">
        <v>6.8958525250523095E-2</v>
      </c>
      <c r="I30" s="46">
        <v>0.76381756601070205</v>
      </c>
      <c r="J30" s="46">
        <v>0.137034690525278</v>
      </c>
      <c r="K30" s="45">
        <v>0.88315066206742998</v>
      </c>
      <c r="L30" s="45">
        <v>6.8958525250523095E-2</v>
      </c>
      <c r="M30" s="47">
        <v>0.76402332732757405</v>
      </c>
      <c r="N30" s="47">
        <v>0.136639381392194</v>
      </c>
      <c r="P30" s="45">
        <v>0.88542338934015796</v>
      </c>
      <c r="Q30" s="45">
        <v>6.3978353689229606E-2</v>
      </c>
      <c r="R30" s="47">
        <v>0.88315066206742998</v>
      </c>
      <c r="S30" s="47">
        <v>6.8958525250523095E-2</v>
      </c>
      <c r="T30" s="45">
        <v>0.88315066206742998</v>
      </c>
      <c r="U30" s="45">
        <v>6.8958525250523095E-2</v>
      </c>
    </row>
    <row r="31" spans="1:21" x14ac:dyDescent="0.25">
      <c r="A31" s="27"/>
      <c r="B31" s="10" t="s">
        <v>114</v>
      </c>
      <c r="C31" s="45">
        <v>0.60555555555555496</v>
      </c>
      <c r="D31" s="45">
        <v>5.6655772373253102E-2</v>
      </c>
      <c r="E31" s="46">
        <v>0.57665324276486696</v>
      </c>
      <c r="F31" s="46">
        <v>6.0864506731690103E-2</v>
      </c>
      <c r="G31" s="47">
        <v>0.625</v>
      </c>
      <c r="H31" s="47">
        <v>6.7185481235821201E-2</v>
      </c>
      <c r="I31" s="46">
        <v>0.59731720487468498</v>
      </c>
      <c r="J31" s="46">
        <v>7.1670173318260394E-2</v>
      </c>
      <c r="K31" s="45">
        <v>0.6</v>
      </c>
      <c r="L31" s="45">
        <v>4.9999999999999899E-2</v>
      </c>
      <c r="M31" s="47">
        <v>0.57025084660793901</v>
      </c>
      <c r="N31" s="47">
        <v>5.2856740466437999E-2</v>
      </c>
      <c r="P31" s="45">
        <v>0.60555555555555496</v>
      </c>
      <c r="Q31" s="45">
        <v>5.6655772373253102E-2</v>
      </c>
      <c r="R31" s="47">
        <v>0.625</v>
      </c>
      <c r="S31" s="47">
        <v>6.7185481235821201E-2</v>
      </c>
      <c r="T31" s="45">
        <v>0.6</v>
      </c>
      <c r="U31" s="45">
        <v>4.9999999999999899E-2</v>
      </c>
    </row>
    <row r="32" spans="1:21" x14ac:dyDescent="0.25">
      <c r="A32" s="27"/>
      <c r="B32" s="10" t="s">
        <v>115</v>
      </c>
      <c r="C32" s="45">
        <v>0.94913419913419905</v>
      </c>
      <c r="D32" s="45">
        <v>3.1711988174220197E-2</v>
      </c>
      <c r="E32" s="46">
        <v>0.88856462191510199</v>
      </c>
      <c r="F32" s="46">
        <v>6.8460178945400005E-2</v>
      </c>
      <c r="G32" s="47">
        <v>0.94480519480519398</v>
      </c>
      <c r="H32" s="47">
        <v>3.3855609322029898E-2</v>
      </c>
      <c r="I32" s="46">
        <v>0.87584094453692296</v>
      </c>
      <c r="J32" s="46">
        <v>7.6020793548996796E-2</v>
      </c>
      <c r="K32" s="45">
        <v>0.94956709956709895</v>
      </c>
      <c r="L32" s="45">
        <v>3.7715169194490597E-2</v>
      </c>
      <c r="M32" s="47">
        <v>0.88816018387415796</v>
      </c>
      <c r="N32" s="47">
        <v>8.2543099514249499E-2</v>
      </c>
      <c r="P32" s="45">
        <v>0.94913419913419905</v>
      </c>
      <c r="Q32" s="45">
        <v>3.1711988174220197E-2</v>
      </c>
      <c r="R32" s="47">
        <v>0.94480519480519398</v>
      </c>
      <c r="S32" s="47">
        <v>3.3855609322029898E-2</v>
      </c>
      <c r="T32" s="45">
        <v>0.94956709956709895</v>
      </c>
      <c r="U32" s="45">
        <v>3.7715169194490597E-2</v>
      </c>
    </row>
    <row r="33" spans="1:21" x14ac:dyDescent="0.25">
      <c r="A33" s="27"/>
      <c r="B33" s="10" t="s">
        <v>116</v>
      </c>
      <c r="C33" s="45">
        <v>0.65781543018385102</v>
      </c>
      <c r="D33" s="45">
        <v>7.7360820534375194E-2</v>
      </c>
      <c r="E33" s="46">
        <v>0.21678758201033599</v>
      </c>
      <c r="F33" s="46">
        <v>0.15800520657762099</v>
      </c>
      <c r="G33" s="47">
        <v>0.65110021557389897</v>
      </c>
      <c r="H33" s="47">
        <v>8.0535300829377099E-2</v>
      </c>
      <c r="I33" s="46">
        <v>0.21146114526749099</v>
      </c>
      <c r="J33" s="46">
        <v>0.15777884021767299</v>
      </c>
      <c r="K33" s="45">
        <v>0.648554077501446</v>
      </c>
      <c r="L33" s="45">
        <v>8.2486391135515397E-2</v>
      </c>
      <c r="M33" s="47">
        <v>0.208293490371878</v>
      </c>
      <c r="N33" s="47">
        <v>0.16907449280991499</v>
      </c>
      <c r="P33" s="45">
        <v>0.65781543018385102</v>
      </c>
      <c r="Q33" s="45">
        <v>7.7360820534375194E-2</v>
      </c>
      <c r="R33" s="47">
        <v>0.65110021557389897</v>
      </c>
      <c r="S33" s="47">
        <v>8.0535300829377099E-2</v>
      </c>
      <c r="T33" s="45">
        <v>0.648554077501446</v>
      </c>
      <c r="U33" s="45">
        <v>8.2486391135515397E-2</v>
      </c>
    </row>
    <row r="34" spans="1:21" x14ac:dyDescent="0.25">
      <c r="A34" s="27"/>
      <c r="B34" s="10" t="s">
        <v>117</v>
      </c>
      <c r="C34" s="45">
        <v>0.66452358926919497</v>
      </c>
      <c r="D34" s="45">
        <v>3.2185934305849102E-2</v>
      </c>
      <c r="E34" s="46">
        <v>0.22159627940725601</v>
      </c>
      <c r="F34" s="46">
        <v>6.6047047523979802E-2</v>
      </c>
      <c r="G34" s="47">
        <v>0.672941720629047</v>
      </c>
      <c r="H34" s="47">
        <v>4.6292513585138598E-2</v>
      </c>
      <c r="I34" s="46">
        <v>0.24152479358241499</v>
      </c>
      <c r="J34" s="46">
        <v>9.7578091121369295E-2</v>
      </c>
      <c r="K34" s="45">
        <v>0.69033302497687299</v>
      </c>
      <c r="L34" s="45">
        <v>5.21632712000136E-2</v>
      </c>
      <c r="M34" s="47">
        <v>0.27911914908530699</v>
      </c>
      <c r="N34" s="47">
        <v>0.118000089525997</v>
      </c>
      <c r="P34" s="45">
        <v>0.66452358926919497</v>
      </c>
      <c r="Q34" s="45">
        <v>3.2185934305849102E-2</v>
      </c>
      <c r="R34" s="47">
        <v>0.672941720629047</v>
      </c>
      <c r="S34" s="47">
        <v>4.6292513585138598E-2</v>
      </c>
      <c r="T34" s="45">
        <v>0.69033302497687299</v>
      </c>
      <c r="U34" s="45">
        <v>5.21632712000136E-2</v>
      </c>
    </row>
    <row r="35" spans="1:21" x14ac:dyDescent="0.25">
      <c r="A35" s="27"/>
      <c r="B35" s="10" t="s">
        <v>118</v>
      </c>
      <c r="C35" s="45">
        <v>0.80238095238095197</v>
      </c>
      <c r="D35" s="45">
        <v>8.7940662328088795E-2</v>
      </c>
      <c r="E35" s="46">
        <v>0.60605667737245605</v>
      </c>
      <c r="F35" s="46">
        <v>0.17538063192856901</v>
      </c>
      <c r="G35" s="47">
        <v>0.76809523809523705</v>
      </c>
      <c r="H35" s="47">
        <v>9.88379190410381E-2</v>
      </c>
      <c r="I35" s="46">
        <v>0.53340517765523698</v>
      </c>
      <c r="J35" s="46">
        <v>0.19872203604324701</v>
      </c>
      <c r="K35" s="45">
        <v>0.80190476190476101</v>
      </c>
      <c r="L35" s="45">
        <v>8.6927916028362306E-2</v>
      </c>
      <c r="M35" s="47">
        <v>0.60250088781190103</v>
      </c>
      <c r="N35" s="47">
        <v>0.17529363195761299</v>
      </c>
      <c r="P35" s="45">
        <v>0.80238095238095197</v>
      </c>
      <c r="Q35" s="45">
        <v>8.7940662328088795E-2</v>
      </c>
      <c r="R35" s="47">
        <v>0.76809523809523705</v>
      </c>
      <c r="S35" s="47">
        <v>9.88379190410381E-2</v>
      </c>
      <c r="T35" s="45">
        <v>0.80190476190476101</v>
      </c>
      <c r="U35" s="45">
        <v>8.6927916028362306E-2</v>
      </c>
    </row>
    <row r="36" spans="1:21" x14ac:dyDescent="0.25">
      <c r="A36" s="27"/>
      <c r="B36" s="10" t="s">
        <v>119</v>
      </c>
      <c r="C36" s="45">
        <v>0.75327635327635301</v>
      </c>
      <c r="D36" s="45">
        <v>8.2100729007071896E-2</v>
      </c>
      <c r="E36" s="46">
        <v>0.151582500513785</v>
      </c>
      <c r="F36" s="46">
        <v>0.24162624697535401</v>
      </c>
      <c r="G36" s="47">
        <v>0.73447293447293405</v>
      </c>
      <c r="H36" s="47">
        <v>9.6551777616946E-2</v>
      </c>
      <c r="I36" s="46">
        <v>0.16383603738796801</v>
      </c>
      <c r="J36" s="46">
        <v>0.24123678462018799</v>
      </c>
      <c r="K36" s="45">
        <v>0.73831908831908799</v>
      </c>
      <c r="L36" s="45">
        <v>9.7092182111520806E-2</v>
      </c>
      <c r="M36" s="47">
        <v>0.170010020939457</v>
      </c>
      <c r="N36" s="47">
        <v>0.23933031293496901</v>
      </c>
      <c r="P36" s="45">
        <v>0.75327635327635301</v>
      </c>
      <c r="Q36" s="45">
        <v>8.2100729007071896E-2</v>
      </c>
      <c r="R36" s="47">
        <v>0.73447293447293405</v>
      </c>
      <c r="S36" s="47">
        <v>9.6551777616946E-2</v>
      </c>
      <c r="T36" s="45">
        <v>0.73831908831908799</v>
      </c>
      <c r="U36" s="45">
        <v>9.7092182111520806E-2</v>
      </c>
    </row>
    <row r="37" spans="1:21" x14ac:dyDescent="0.25">
      <c r="A37" s="27"/>
      <c r="B37" s="10" t="s">
        <v>120</v>
      </c>
      <c r="C37" s="45">
        <v>0.58458333333333301</v>
      </c>
      <c r="D37" s="45">
        <v>0.133438109873703</v>
      </c>
      <c r="E37" s="46">
        <v>0.37872947211269697</v>
      </c>
      <c r="F37" s="46">
        <v>0.197165800395466</v>
      </c>
      <c r="G37" s="47">
        <v>0.57791666666666597</v>
      </c>
      <c r="H37" s="47">
        <v>0.134164725658837</v>
      </c>
      <c r="I37" s="46">
        <v>0.36872947211269702</v>
      </c>
      <c r="J37" s="46">
        <v>0.19836567820023401</v>
      </c>
      <c r="K37" s="45">
        <v>0.57791666666666597</v>
      </c>
      <c r="L37" s="45">
        <v>0.134164725658837</v>
      </c>
      <c r="M37" s="47">
        <v>0.36872947211269702</v>
      </c>
      <c r="N37" s="47">
        <v>0.19836567820023401</v>
      </c>
      <c r="P37" s="45">
        <v>0.58458333333333301</v>
      </c>
      <c r="Q37" s="45">
        <v>0.133438109873703</v>
      </c>
      <c r="R37" s="47">
        <v>0.57791666666666597</v>
      </c>
      <c r="S37" s="47">
        <v>0.134164725658837</v>
      </c>
      <c r="T37" s="45">
        <v>0.57791666666666597</v>
      </c>
      <c r="U37" s="45">
        <v>0.134164725658837</v>
      </c>
    </row>
    <row r="38" spans="1:21" x14ac:dyDescent="0.25">
      <c r="A38" s="27"/>
      <c r="B38" s="10" t="s">
        <v>121</v>
      </c>
      <c r="C38" s="45">
        <v>0.76301535087719297</v>
      </c>
      <c r="D38" s="45">
        <v>3.3843448210896403E-2</v>
      </c>
      <c r="E38" s="46">
        <v>0.45177359983105903</v>
      </c>
      <c r="F38" s="46">
        <v>6.9472831479558197E-2</v>
      </c>
      <c r="G38" s="47">
        <v>0.76198464912280695</v>
      </c>
      <c r="H38" s="47">
        <v>3.9320091351755897E-2</v>
      </c>
      <c r="I38" s="46">
        <v>0.44775757014908901</v>
      </c>
      <c r="J38" s="46">
        <v>8.9759897045885398E-2</v>
      </c>
      <c r="K38" s="45">
        <v>0.76198464912280695</v>
      </c>
      <c r="L38" s="45">
        <v>3.9320091351755897E-2</v>
      </c>
      <c r="M38" s="47">
        <v>0.44859277481870702</v>
      </c>
      <c r="N38" s="47">
        <v>8.9956948220123303E-2</v>
      </c>
      <c r="P38" s="45">
        <v>0.76301535087719297</v>
      </c>
      <c r="Q38" s="45">
        <v>3.3843448210896403E-2</v>
      </c>
      <c r="R38" s="47">
        <v>0.76198464912280695</v>
      </c>
      <c r="S38" s="47">
        <v>3.9320091351755897E-2</v>
      </c>
      <c r="T38" s="45">
        <v>0.76198464912280695</v>
      </c>
      <c r="U38" s="45">
        <v>3.9320091351755897E-2</v>
      </c>
    </row>
    <row r="39" spans="1:21" x14ac:dyDescent="0.25">
      <c r="A39" s="27"/>
      <c r="B39" s="10" t="s">
        <v>122</v>
      </c>
      <c r="C39" s="45">
        <v>0.69862745098039203</v>
      </c>
      <c r="D39" s="45">
        <v>3.2990361820389197E-2</v>
      </c>
      <c r="E39" s="46">
        <v>0.59824882027340898</v>
      </c>
      <c r="F39" s="46">
        <v>4.4017634843166099E-2</v>
      </c>
      <c r="G39" s="47">
        <v>0.70564425770308103</v>
      </c>
      <c r="H39" s="47">
        <v>3.3851053864468801E-2</v>
      </c>
      <c r="I39" s="46">
        <v>0.60744554661073402</v>
      </c>
      <c r="J39" s="46">
        <v>4.4865096275282103E-2</v>
      </c>
      <c r="K39" s="45">
        <v>0.70214285714285696</v>
      </c>
      <c r="L39" s="45">
        <v>3.2788670322318601E-2</v>
      </c>
      <c r="M39" s="47">
        <v>0.60277404547650504</v>
      </c>
      <c r="N39" s="47">
        <v>4.3692844241550802E-2</v>
      </c>
      <c r="P39" s="45">
        <v>0.69862745098039203</v>
      </c>
      <c r="Q39" s="45">
        <v>3.2990361820389197E-2</v>
      </c>
      <c r="R39" s="47">
        <v>0.70564425770308103</v>
      </c>
      <c r="S39" s="47">
        <v>3.3851053864468801E-2</v>
      </c>
      <c r="T39" s="45">
        <v>0.70214285714285696</v>
      </c>
      <c r="U39" s="45">
        <v>3.2788670322318601E-2</v>
      </c>
    </row>
    <row r="40" spans="1:21" x14ac:dyDescent="0.25">
      <c r="A40" s="27"/>
      <c r="B40" s="10" t="s">
        <v>123</v>
      </c>
      <c r="C40" s="45">
        <v>0.54848484848484802</v>
      </c>
      <c r="D40" s="45">
        <v>4.8663391799781401E-2</v>
      </c>
      <c r="E40" s="46">
        <v>0.50333333333333297</v>
      </c>
      <c r="F40" s="46">
        <v>5.35297309797595E-2</v>
      </c>
      <c r="G40" s="47">
        <v>0.62323232323232303</v>
      </c>
      <c r="H40" s="47">
        <v>5.7858599966140102E-2</v>
      </c>
      <c r="I40" s="46">
        <v>0.58555555555555505</v>
      </c>
      <c r="J40" s="46">
        <v>6.3644459962754099E-2</v>
      </c>
      <c r="K40" s="45">
        <v>0.62525252525252495</v>
      </c>
      <c r="L40" s="45">
        <v>4.5723112314166703E-2</v>
      </c>
      <c r="M40" s="47">
        <v>0.58777777777777696</v>
      </c>
      <c r="N40" s="47">
        <v>5.0295423545583397E-2</v>
      </c>
      <c r="P40" s="45">
        <v>0.54848484848484802</v>
      </c>
      <c r="Q40" s="45">
        <v>4.8663391799781401E-2</v>
      </c>
      <c r="R40" s="47">
        <v>0.62323232323232303</v>
      </c>
      <c r="S40" s="47">
        <v>5.7858599966140102E-2</v>
      </c>
      <c r="T40" s="45">
        <v>0.62525252525252495</v>
      </c>
      <c r="U40" s="45">
        <v>4.5723112314166703E-2</v>
      </c>
    </row>
    <row r="41" spans="1:21" x14ac:dyDescent="0.25">
      <c r="A41" s="27"/>
      <c r="B41" s="10" t="s">
        <v>124</v>
      </c>
      <c r="C41" s="45">
        <v>0.97189542483660096</v>
      </c>
      <c r="D41" s="45">
        <v>2.81197709337241E-2</v>
      </c>
      <c r="E41" s="46">
        <v>0.95730225610179698</v>
      </c>
      <c r="F41" s="46">
        <v>4.27434304358911E-2</v>
      </c>
      <c r="G41" s="47">
        <v>0.97189542483660096</v>
      </c>
      <c r="H41" s="47">
        <v>2.81197709337241E-2</v>
      </c>
      <c r="I41" s="46">
        <v>0.95730225610179698</v>
      </c>
      <c r="J41" s="46">
        <v>4.27434304358911E-2</v>
      </c>
      <c r="K41" s="45">
        <v>0.97189542483660096</v>
      </c>
      <c r="L41" s="45">
        <v>2.81197709337241E-2</v>
      </c>
      <c r="M41" s="47">
        <v>0.95730225610179698</v>
      </c>
      <c r="N41" s="47">
        <v>4.27434304358911E-2</v>
      </c>
      <c r="P41" s="45">
        <v>0.97189542483660096</v>
      </c>
      <c r="Q41" s="45">
        <v>2.81197709337241E-2</v>
      </c>
      <c r="R41" s="47">
        <v>0.97189542483660096</v>
      </c>
      <c r="S41" s="47">
        <v>2.81197709337241E-2</v>
      </c>
      <c r="T41" s="45">
        <v>0.97189542483660096</v>
      </c>
      <c r="U41" s="45">
        <v>2.81197709337241E-2</v>
      </c>
    </row>
    <row r="42" spans="1:21" x14ac:dyDescent="0.25">
      <c r="A42" s="27"/>
      <c r="B42" s="10" t="s">
        <v>125</v>
      </c>
      <c r="C42" s="45">
        <v>0.93565217391304301</v>
      </c>
      <c r="D42" s="45">
        <v>2.4896219916597101E-2</v>
      </c>
      <c r="E42" s="46">
        <v>0.854601089891736</v>
      </c>
      <c r="F42" s="46">
        <v>5.66043389498921E-2</v>
      </c>
      <c r="G42" s="47">
        <v>0.94279503105590001</v>
      </c>
      <c r="H42" s="47">
        <v>2.38681517805342E-2</v>
      </c>
      <c r="I42" s="46">
        <v>0.87168662659642704</v>
      </c>
      <c r="J42" s="46">
        <v>5.4830660953838199E-2</v>
      </c>
      <c r="K42" s="45">
        <v>0.94136645962732901</v>
      </c>
      <c r="L42" s="45">
        <v>2.5874914630377999E-2</v>
      </c>
      <c r="M42" s="47">
        <v>0.86836239906750201</v>
      </c>
      <c r="N42" s="47">
        <v>5.9104371574907999E-2</v>
      </c>
      <c r="P42" s="45">
        <v>0.93565217391304301</v>
      </c>
      <c r="Q42" s="45">
        <v>2.4896219916597101E-2</v>
      </c>
      <c r="R42" s="47">
        <v>0.94279503105590001</v>
      </c>
      <c r="S42" s="47">
        <v>2.38681517805342E-2</v>
      </c>
      <c r="T42" s="45">
        <v>0.94136645962732901</v>
      </c>
      <c r="U42" s="45">
        <v>2.5874914630377999E-2</v>
      </c>
    </row>
    <row r="43" spans="1:21" x14ac:dyDescent="0.25">
      <c r="A43" s="27"/>
      <c r="B43" s="10" t="s">
        <v>126</v>
      </c>
      <c r="C43" s="45">
        <v>0.54924269907491297</v>
      </c>
      <c r="D43" s="45">
        <v>4.5941332430454403E-2</v>
      </c>
      <c r="E43" s="46">
        <v>0.409017169282966</v>
      </c>
      <c r="F43" s="46">
        <v>6.0875199302516898E-2</v>
      </c>
      <c r="G43" s="47">
        <v>0.55596771267912204</v>
      </c>
      <c r="H43" s="47">
        <v>3.2848820603126098E-2</v>
      </c>
      <c r="I43" s="46">
        <v>0.41824086280183298</v>
      </c>
      <c r="J43" s="46">
        <v>4.38741845582079E-2</v>
      </c>
      <c r="K43" s="45">
        <v>0.56540903319426805</v>
      </c>
      <c r="L43" s="45">
        <v>3.4382685933603198E-2</v>
      </c>
      <c r="M43" s="47">
        <v>0.43029595934214498</v>
      </c>
      <c r="N43" s="47">
        <v>4.3698274712915902E-2</v>
      </c>
      <c r="P43" s="45">
        <v>0.54924269907491297</v>
      </c>
      <c r="Q43" s="45">
        <v>4.5941332430454403E-2</v>
      </c>
      <c r="R43" s="47">
        <v>0.55596771267912204</v>
      </c>
      <c r="S43" s="47">
        <v>3.2848820603126098E-2</v>
      </c>
      <c r="T43" s="45">
        <v>0.56540903319426805</v>
      </c>
      <c r="U43" s="45">
        <v>3.4382685933603198E-2</v>
      </c>
    </row>
    <row r="44" spans="1:21" x14ac:dyDescent="0.25">
      <c r="A44" s="27"/>
      <c r="B44" s="10" t="s">
        <v>127</v>
      </c>
      <c r="C44" s="45">
        <v>0.86611111111111105</v>
      </c>
      <c r="D44" s="45">
        <v>0.114192008541818</v>
      </c>
      <c r="E44" s="46">
        <v>0.82169671471010797</v>
      </c>
      <c r="F44" s="46">
        <v>0.15327544306388599</v>
      </c>
      <c r="G44" s="47">
        <v>0.90916666666666601</v>
      </c>
      <c r="H44" s="47">
        <v>9.2530025157002704E-2</v>
      </c>
      <c r="I44" s="46">
        <v>0.88082172560414496</v>
      </c>
      <c r="J44" s="46">
        <v>0.122564399008948</v>
      </c>
      <c r="K44" s="45">
        <v>0.88555555555555499</v>
      </c>
      <c r="L44" s="45">
        <v>8.0697193489222593E-2</v>
      </c>
      <c r="M44" s="47">
        <v>0.84364223842465702</v>
      </c>
      <c r="N44" s="47">
        <v>0.10845865211792299</v>
      </c>
      <c r="P44" s="45">
        <v>0.86611111111111105</v>
      </c>
      <c r="Q44" s="45">
        <v>0.114192008541818</v>
      </c>
      <c r="R44" s="47">
        <v>0.90916666666666601</v>
      </c>
      <c r="S44" s="47">
        <v>9.2530025157002704E-2</v>
      </c>
      <c r="T44" s="45">
        <v>0.88555555555555499</v>
      </c>
      <c r="U44" s="45">
        <v>8.0697193489222593E-2</v>
      </c>
    </row>
    <row r="45" spans="1:21" x14ac:dyDescent="0.25">
      <c r="B45" s="41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P45" s="48"/>
      <c r="Q45" s="48"/>
      <c r="R45" s="48"/>
      <c r="S45" s="48"/>
      <c r="T45" s="48"/>
      <c r="U45" s="48"/>
    </row>
    <row r="46" spans="1:21" x14ac:dyDescent="0.25">
      <c r="A46" s="26"/>
      <c r="B46" s="6" t="s">
        <v>0</v>
      </c>
      <c r="C46" s="45">
        <f t="shared" ref="C46:N46" si="0">SUM(C5:C44)/COUNT(C5:C44)</f>
        <v>0.74112745582241168</v>
      </c>
      <c r="D46" s="45">
        <f t="shared" si="0"/>
        <v>6.0458699600259867E-2</v>
      </c>
      <c r="E46" s="46">
        <f t="shared" si="0"/>
        <v>0.51687221235929148</v>
      </c>
      <c r="F46" s="46">
        <f t="shared" si="0"/>
        <v>0.11377752117819587</v>
      </c>
      <c r="G46" s="47">
        <f t="shared" si="0"/>
        <v>0.74185176883820492</v>
      </c>
      <c r="H46" s="47">
        <f t="shared" si="0"/>
        <v>6.1376519765645156E-2</v>
      </c>
      <c r="I46" s="46">
        <f t="shared" si="0"/>
        <v>0.515319006523134</v>
      </c>
      <c r="J46" s="46">
        <f t="shared" si="0"/>
        <v>0.11773444675011227</v>
      </c>
      <c r="K46" s="45">
        <f t="shared" si="0"/>
        <v>0.74150123275252655</v>
      </c>
      <c r="L46" s="45">
        <f t="shared" si="0"/>
        <v>6.0702865545928984E-2</v>
      </c>
      <c r="M46" s="47">
        <f t="shared" si="0"/>
        <v>0.51674148075076132</v>
      </c>
      <c r="N46" s="47">
        <f t="shared" si="0"/>
        <v>0.11550858154715478</v>
      </c>
      <c r="P46" s="45">
        <v>0.7411274558224118</v>
      </c>
      <c r="Q46" s="45">
        <v>6.0458699600259881E-2</v>
      </c>
      <c r="R46" s="47">
        <v>0.74185176883820492</v>
      </c>
      <c r="S46" s="47">
        <v>6.1376519765645156E-2</v>
      </c>
      <c r="T46" s="45">
        <v>0.74150123275252666</v>
      </c>
      <c r="U46" s="45">
        <v>6.070286554592895E-2</v>
      </c>
    </row>
    <row r="47" spans="1:21" x14ac:dyDescent="0.25">
      <c r="A47" s="26"/>
      <c r="B47" s="6" t="s">
        <v>72</v>
      </c>
      <c r="C47" s="9">
        <f>MAX(C5:C44)</f>
        <v>0.97189542483660096</v>
      </c>
      <c r="D47" s="9">
        <f t="shared" ref="D47:L47" si="1">MAX(D5:D44)</f>
        <v>0.133438109873703</v>
      </c>
      <c r="E47" s="7">
        <f>MAX(E5:E44)</f>
        <v>0.95730225610179698</v>
      </c>
      <c r="F47" s="7">
        <f>MAX(F5:F44)</f>
        <v>0.31635741110392301</v>
      </c>
      <c r="G47" s="8">
        <f t="shared" si="1"/>
        <v>0.97189542483660096</v>
      </c>
      <c r="H47" s="8">
        <f t="shared" si="1"/>
        <v>0.145765233742565</v>
      </c>
      <c r="I47" s="7">
        <f>MAX(I5:I44)</f>
        <v>0.95730225610179698</v>
      </c>
      <c r="J47" s="7">
        <f>MAX(J5:J44)</f>
        <v>0.36779833623837599</v>
      </c>
      <c r="K47" s="9">
        <f t="shared" si="1"/>
        <v>0.97189542483660096</v>
      </c>
      <c r="L47" s="9">
        <f t="shared" si="1"/>
        <v>0.134164725658837</v>
      </c>
      <c r="M47" s="14">
        <f>MAX(M5:M44)</f>
        <v>0.95730225610179698</v>
      </c>
      <c r="N47" s="8">
        <f>MAX(N5:N44)</f>
        <v>0.318633827528436</v>
      </c>
      <c r="P47" s="9">
        <v>0.97189542483660096</v>
      </c>
      <c r="Q47" s="9">
        <v>0.133438109873703</v>
      </c>
      <c r="R47" s="8">
        <v>0.97189542483660096</v>
      </c>
      <c r="S47" s="8">
        <v>0.145765233742565</v>
      </c>
      <c r="T47" s="9">
        <v>0.97189542483660096</v>
      </c>
      <c r="U47" s="9">
        <v>0.134164725658837</v>
      </c>
    </row>
    <row r="48" spans="1:21" x14ac:dyDescent="0.25">
      <c r="A48" s="26"/>
      <c r="B48" s="6" t="s">
        <v>73</v>
      </c>
      <c r="C48" s="9">
        <f>MIN(C5:C44)</f>
        <v>0.40615384615384598</v>
      </c>
      <c r="D48" s="9">
        <f t="shared" ref="D48:L48" si="2">MIN(D5:D44)</f>
        <v>2.1942734402625799E-2</v>
      </c>
      <c r="E48" s="7">
        <f>MIN(E5:E44)</f>
        <v>9.1206275579539697E-2</v>
      </c>
      <c r="F48" s="7">
        <f>MIN(F5:F44)</f>
        <v>3.90968174900077E-2</v>
      </c>
      <c r="G48" s="8">
        <f t="shared" si="2"/>
        <v>0.40615384615384598</v>
      </c>
      <c r="H48" s="8">
        <f t="shared" si="2"/>
        <v>2.22683878194487E-2</v>
      </c>
      <c r="I48" s="7">
        <f>MIN(I5:I44)</f>
        <v>9.1206275579539697E-2</v>
      </c>
      <c r="J48" s="7">
        <f>MIN(J5:J44)</f>
        <v>4.2239065890229903E-2</v>
      </c>
      <c r="K48" s="9">
        <f t="shared" si="2"/>
        <v>0.40615384615384598</v>
      </c>
      <c r="L48" s="9">
        <f t="shared" si="2"/>
        <v>1.6524444575425699E-2</v>
      </c>
      <c r="M48" s="14">
        <f>MIN(M5:M44)</f>
        <v>9.1206275579539697E-2</v>
      </c>
      <c r="N48" s="8">
        <f>MIN(N5:N44)</f>
        <v>3.7841925769663803E-2</v>
      </c>
      <c r="P48" s="9">
        <v>0.40615384615384598</v>
      </c>
      <c r="Q48" s="9">
        <v>2.1942734402625799E-2</v>
      </c>
      <c r="R48" s="8">
        <v>0.40615384615384598</v>
      </c>
      <c r="S48" s="8">
        <v>2.22683878194487E-2</v>
      </c>
      <c r="T48" s="9">
        <v>0.40615384615384598</v>
      </c>
      <c r="U48" s="9">
        <v>1.6524444575425699E-2</v>
      </c>
    </row>
    <row r="50" spans="1:24" x14ac:dyDescent="0.25">
      <c r="A50" s="33"/>
      <c r="B50" s="41"/>
      <c r="C50" s="61" t="s">
        <v>84</v>
      </c>
      <c r="D50" s="61"/>
      <c r="E50" s="61"/>
      <c r="F50" s="61"/>
      <c r="G50" s="61" t="s">
        <v>84</v>
      </c>
      <c r="H50" s="61"/>
      <c r="I50" s="61"/>
      <c r="J50" s="61"/>
      <c r="K50" s="61" t="s">
        <v>84</v>
      </c>
      <c r="L50" s="61"/>
      <c r="M50" s="61"/>
      <c r="N50" s="61"/>
      <c r="P50" s="61" t="s">
        <v>84</v>
      </c>
      <c r="Q50" s="61"/>
      <c r="R50" s="61" t="s">
        <v>84</v>
      </c>
      <c r="S50" s="61"/>
      <c r="T50" s="61" t="s">
        <v>84</v>
      </c>
      <c r="U50" s="61"/>
    </row>
    <row r="51" spans="1:24" x14ac:dyDescent="0.25">
      <c r="A51" s="33"/>
      <c r="B51" s="44" t="s">
        <v>44</v>
      </c>
      <c r="C51" s="43" t="s">
        <v>43</v>
      </c>
      <c r="D51" s="43" t="s">
        <v>41</v>
      </c>
      <c r="E51" s="43" t="s">
        <v>42</v>
      </c>
      <c r="F51" s="43" t="s">
        <v>41</v>
      </c>
      <c r="G51" s="43" t="s">
        <v>43</v>
      </c>
      <c r="H51" s="43" t="s">
        <v>41</v>
      </c>
      <c r="I51" s="43" t="s">
        <v>42</v>
      </c>
      <c r="J51" s="43" t="s">
        <v>41</v>
      </c>
      <c r="K51" s="43" t="s">
        <v>43</v>
      </c>
      <c r="L51" s="43" t="s">
        <v>41</v>
      </c>
      <c r="M51" s="43" t="s">
        <v>42</v>
      </c>
      <c r="N51" s="43" t="s">
        <v>41</v>
      </c>
      <c r="P51" s="43" t="s">
        <v>43</v>
      </c>
      <c r="Q51" s="43" t="s">
        <v>41</v>
      </c>
      <c r="R51" s="43" t="s">
        <v>43</v>
      </c>
      <c r="S51" s="43" t="s">
        <v>41</v>
      </c>
      <c r="T51" s="45" t="s">
        <v>43</v>
      </c>
      <c r="U51" s="45" t="s">
        <v>41</v>
      </c>
    </row>
    <row r="52" spans="1:24" x14ac:dyDescent="0.25">
      <c r="A52" s="33"/>
      <c r="B52" s="44" t="s">
        <v>58</v>
      </c>
      <c r="C52" s="45">
        <v>0.26042247541679497</v>
      </c>
      <c r="D52" s="45">
        <v>1.8073529924809501E-2</v>
      </c>
      <c r="E52" s="46">
        <v>0.143297233458307</v>
      </c>
      <c r="F52" s="46">
        <v>2.2233311063380699E-2</v>
      </c>
      <c r="G52" s="47">
        <v>0.26185960322650897</v>
      </c>
      <c r="H52" s="47">
        <v>1.5938905482784101E-2</v>
      </c>
      <c r="I52" s="47">
        <v>0.15206296023545501</v>
      </c>
      <c r="J52" s="47">
        <v>1.8499608454496299E-2</v>
      </c>
      <c r="K52" s="45">
        <v>0.25682707399999999</v>
      </c>
      <c r="L52" s="45">
        <v>1.8229022000000001E-2</v>
      </c>
      <c r="M52" s="46">
        <v>0.14679536900000001</v>
      </c>
      <c r="N52" s="46">
        <v>2.1154144E-2</v>
      </c>
      <c r="P52" s="45">
        <v>0.26042247541679497</v>
      </c>
      <c r="Q52" s="45">
        <v>1.8073529924809501E-2</v>
      </c>
      <c r="R52" s="47">
        <v>0.26185960322650897</v>
      </c>
      <c r="S52" s="47">
        <v>1.5938905482784101E-2</v>
      </c>
      <c r="T52" s="45">
        <v>0.25682707399999999</v>
      </c>
      <c r="U52" s="45">
        <v>1.8229022000000001E-2</v>
      </c>
    </row>
    <row r="53" spans="1:24" x14ac:dyDescent="0.25">
      <c r="A53" s="33"/>
      <c r="B53" s="44" t="s">
        <v>60</v>
      </c>
      <c r="C53" s="45">
        <v>0.89660377358490495</v>
      </c>
      <c r="D53" s="45">
        <v>9.1582347920842206E-3</v>
      </c>
      <c r="E53" s="46">
        <v>0.79009077958797802</v>
      </c>
      <c r="F53" s="46">
        <v>1.84607538212903E-2</v>
      </c>
      <c r="G53" s="47">
        <v>0.89339622641509397</v>
      </c>
      <c r="H53" s="47">
        <v>1.3160292824507E-2</v>
      </c>
      <c r="I53" s="47">
        <v>0.78348780909497195</v>
      </c>
      <c r="J53" s="47">
        <v>2.6599014200821801E-2</v>
      </c>
      <c r="K53" s="45">
        <v>0.89396226400000001</v>
      </c>
      <c r="L53" s="45">
        <v>1.3389580999999999E-2</v>
      </c>
      <c r="M53" s="46">
        <v>0.78461809500000002</v>
      </c>
      <c r="N53" s="46">
        <v>2.7017902E-2</v>
      </c>
      <c r="P53" s="45">
        <v>0.89660377358490495</v>
      </c>
      <c r="Q53" s="45">
        <v>9.1582347920842206E-3</v>
      </c>
      <c r="R53" s="47">
        <v>0.89339622641509397</v>
      </c>
      <c r="S53" s="47">
        <v>1.3160292824507E-2</v>
      </c>
      <c r="T53" s="45">
        <v>0.89396226400000001</v>
      </c>
      <c r="U53" s="45">
        <v>1.3389580999999999E-2</v>
      </c>
    </row>
    <row r="54" spans="1:24" x14ac:dyDescent="0.25">
      <c r="A54" s="33"/>
      <c r="B54" s="44" t="s">
        <v>57</v>
      </c>
      <c r="C54" s="45">
        <v>0.91205818965517205</v>
      </c>
      <c r="D54" s="45">
        <v>3.0009084600284699E-2</v>
      </c>
      <c r="E54" s="46">
        <v>0.82351814060135098</v>
      </c>
      <c r="F54" s="46">
        <v>6.05236384954045E-2</v>
      </c>
      <c r="G54" s="47">
        <v>0.91237166927899604</v>
      </c>
      <c r="H54" s="47">
        <v>3.0447863770906799E-2</v>
      </c>
      <c r="I54" s="47">
        <v>0.82414718656109798</v>
      </c>
      <c r="J54" s="47">
        <v>6.1409079064423701E-2</v>
      </c>
      <c r="K54" s="45">
        <v>0.912371669</v>
      </c>
      <c r="L54" s="45">
        <v>3.0447864000000002E-2</v>
      </c>
      <c r="M54" s="46">
        <v>0.824147187</v>
      </c>
      <c r="N54" s="46">
        <v>6.1409078999999998E-2</v>
      </c>
      <c r="P54" s="45">
        <v>0.91205818965517205</v>
      </c>
      <c r="Q54" s="45">
        <v>3.0009084600284699E-2</v>
      </c>
      <c r="R54" s="47">
        <v>0.91237166927899604</v>
      </c>
      <c r="S54" s="47">
        <v>3.0447863770906799E-2</v>
      </c>
      <c r="T54" s="45">
        <v>0.912371669</v>
      </c>
      <c r="U54" s="45">
        <v>3.0447864000000002E-2</v>
      </c>
    </row>
    <row r="55" spans="1:24" x14ac:dyDescent="0.25">
      <c r="A55" s="33"/>
      <c r="B55" s="44" t="s">
        <v>67</v>
      </c>
      <c r="C55" s="45">
        <v>0.84416403785488903</v>
      </c>
      <c r="D55" s="45">
        <v>7.3801754554643998E-3</v>
      </c>
      <c r="E55" s="46">
        <v>0.64497480514017402</v>
      </c>
      <c r="F55" s="46">
        <v>1.7614479538570801E-2</v>
      </c>
      <c r="G55" s="47">
        <v>0.84837013669821204</v>
      </c>
      <c r="H55" s="47">
        <v>8.3236666360308308E-3</v>
      </c>
      <c r="I55" s="47">
        <v>0.655178422753667</v>
      </c>
      <c r="J55" s="47">
        <v>2.0633646674343E-2</v>
      </c>
      <c r="K55" s="45">
        <v>0.84973711900000004</v>
      </c>
      <c r="L55" s="45">
        <v>7.7798620000000002E-3</v>
      </c>
      <c r="M55" s="46">
        <v>0.65865833900000004</v>
      </c>
      <c r="N55" s="46">
        <v>1.8899707000000002E-2</v>
      </c>
      <c r="P55" s="45">
        <v>0.84416403785488903</v>
      </c>
      <c r="Q55" s="45">
        <v>7.3801754554643998E-3</v>
      </c>
      <c r="R55" s="47">
        <v>0.84837013669821204</v>
      </c>
      <c r="S55" s="47">
        <v>8.3236666360308308E-3</v>
      </c>
      <c r="T55" s="45">
        <v>0.84973711900000004</v>
      </c>
      <c r="U55" s="45">
        <v>7.7798620000000002E-3</v>
      </c>
    </row>
    <row r="56" spans="1:24" x14ac:dyDescent="0.25">
      <c r="A56" s="33"/>
      <c r="B56" s="44" t="s">
        <v>68</v>
      </c>
      <c r="C56" s="45">
        <v>0.86581790123456803</v>
      </c>
      <c r="D56" s="45">
        <v>1.20353057476055E-2</v>
      </c>
      <c r="E56" s="46">
        <v>0.80337991232337203</v>
      </c>
      <c r="F56" s="46">
        <v>1.6804181933572901E-2</v>
      </c>
      <c r="G56" s="47">
        <v>0.86597222222222203</v>
      </c>
      <c r="H56" s="47">
        <v>1.22345013296889E-2</v>
      </c>
      <c r="I56" s="47">
        <v>0.80269752216321399</v>
      </c>
      <c r="J56" s="47">
        <v>1.7982794944704901E-2</v>
      </c>
      <c r="K56" s="45">
        <v>0.86658950599999995</v>
      </c>
      <c r="L56" s="45">
        <v>1.1648168E-2</v>
      </c>
      <c r="M56" s="46">
        <v>0.80360628700000003</v>
      </c>
      <c r="N56" s="46">
        <v>1.7100339999999999E-2</v>
      </c>
      <c r="P56" s="45">
        <v>0.86581790123456803</v>
      </c>
      <c r="Q56" s="45">
        <v>1.20353057476055E-2</v>
      </c>
      <c r="R56" s="47">
        <v>0.86597222222222203</v>
      </c>
      <c r="S56" s="47">
        <v>1.22345013296889E-2</v>
      </c>
      <c r="T56" s="45">
        <v>0.86658950599999995</v>
      </c>
      <c r="U56" s="45">
        <v>1.1648168E-2</v>
      </c>
    </row>
    <row r="57" spans="1:24" x14ac:dyDescent="0.25">
      <c r="A57" s="33"/>
      <c r="B57" s="44" t="s">
        <v>61</v>
      </c>
      <c r="C57" s="45">
        <v>0.94627597112317996</v>
      </c>
      <c r="D57" s="45">
        <v>8.9687354836916096E-3</v>
      </c>
      <c r="E57" s="46">
        <v>0.66418625387230401</v>
      </c>
      <c r="F57" s="46">
        <v>6.38940148121903E-2</v>
      </c>
      <c r="G57" s="47">
        <v>0.94700789975847</v>
      </c>
      <c r="H57" s="47">
        <v>8.76598373311617E-3</v>
      </c>
      <c r="I57" s="47">
        <v>0.66948369472554803</v>
      </c>
      <c r="J57" s="47">
        <v>6.1214823419588303E-2</v>
      </c>
      <c r="K57" s="45">
        <v>0.94700790000000001</v>
      </c>
      <c r="L57" s="45">
        <v>8.7659839999999992E-3</v>
      </c>
      <c r="M57" s="46">
        <v>0.66948369500000005</v>
      </c>
      <c r="N57" s="46">
        <v>6.1214823000000002E-2</v>
      </c>
      <c r="P57" s="45">
        <v>0.94627597112317996</v>
      </c>
      <c r="Q57" s="45">
        <v>8.9687354836916096E-3</v>
      </c>
      <c r="R57" s="47">
        <v>0.94700789975847</v>
      </c>
      <c r="S57" s="47">
        <v>8.76598373311617E-3</v>
      </c>
      <c r="T57" s="45">
        <v>0.94700790000000001</v>
      </c>
      <c r="U57" s="45">
        <v>8.7659839999999992E-3</v>
      </c>
    </row>
    <row r="58" spans="1:24" x14ac:dyDescent="0.25">
      <c r="A58" s="33"/>
      <c r="B58" s="44" t="s">
        <v>66</v>
      </c>
      <c r="C58" s="45">
        <v>0.97580210972613701</v>
      </c>
      <c r="D58" s="45">
        <v>4.6517547577718298E-3</v>
      </c>
      <c r="E58" s="46">
        <v>0.973107801595815</v>
      </c>
      <c r="F58" s="46">
        <v>5.1696971196155397E-3</v>
      </c>
      <c r="G58" s="47">
        <v>0.97534607093690495</v>
      </c>
      <c r="H58" s="47">
        <v>4.6079868463971196E-3</v>
      </c>
      <c r="I58" s="47">
        <v>0.97260107941722596</v>
      </c>
      <c r="J58" s="47">
        <v>5.1209659506196402E-3</v>
      </c>
      <c r="K58" s="45">
        <v>0.97534607100000004</v>
      </c>
      <c r="L58" s="45">
        <v>4.607987E-3</v>
      </c>
      <c r="M58" s="46">
        <v>0.97260107900000004</v>
      </c>
      <c r="N58" s="46">
        <v>5.1209660000000002E-3</v>
      </c>
      <c r="P58" s="45">
        <v>0.97580210972613701</v>
      </c>
      <c r="Q58" s="45">
        <v>4.6517547577718298E-3</v>
      </c>
      <c r="R58" s="47">
        <v>0.97534607093690495</v>
      </c>
      <c r="S58" s="47">
        <v>4.6079868463971196E-3</v>
      </c>
      <c r="T58" s="45">
        <v>0.97534607100000004</v>
      </c>
      <c r="U58" s="45">
        <v>4.607987E-3</v>
      </c>
    </row>
    <row r="59" spans="1:24" x14ac:dyDescent="0.25">
      <c r="A59" s="33"/>
      <c r="B59" s="44" t="s">
        <v>69</v>
      </c>
      <c r="C59" s="45">
        <v>0.85418121448620499</v>
      </c>
      <c r="D59" s="45">
        <v>1.41632099497702E-2</v>
      </c>
      <c r="E59" s="46">
        <v>0.64454937814834301</v>
      </c>
      <c r="F59" s="46">
        <v>3.0821061667596999E-2</v>
      </c>
      <c r="G59" s="47">
        <v>0.86083761210378495</v>
      </c>
      <c r="H59" s="47">
        <v>1.10782362616404E-2</v>
      </c>
      <c r="I59" s="47">
        <v>0.66204036656963405</v>
      </c>
      <c r="J59" s="47">
        <v>2.5174412293256399E-2</v>
      </c>
      <c r="K59" s="45">
        <v>0.86194940799999997</v>
      </c>
      <c r="L59" s="45">
        <v>1.4755552E-2</v>
      </c>
      <c r="M59" s="46">
        <v>0.66613672700000004</v>
      </c>
      <c r="N59" s="46">
        <v>3.4117060999999997E-2</v>
      </c>
      <c r="P59" s="45">
        <v>0.85418121448620499</v>
      </c>
      <c r="Q59" s="45">
        <v>1.41632099497702E-2</v>
      </c>
      <c r="R59" s="47">
        <v>0.86083761210378495</v>
      </c>
      <c r="S59" s="47">
        <v>1.10782362616404E-2</v>
      </c>
      <c r="T59" s="45">
        <v>0.86194940799999997</v>
      </c>
      <c r="U59" s="45">
        <v>1.4755552E-2</v>
      </c>
    </row>
    <row r="60" spans="1:24" x14ac:dyDescent="0.25">
      <c r="A60" s="33"/>
      <c r="B60" s="44" t="s">
        <v>149</v>
      </c>
      <c r="C60" s="33">
        <v>0.92621621621621597</v>
      </c>
      <c r="D60" s="33">
        <v>1.6728397973452699E-2</v>
      </c>
      <c r="E60" s="46"/>
      <c r="F60" s="46"/>
      <c r="G60">
        <v>0.92486486486486397</v>
      </c>
      <c r="H60">
        <v>9.1692948398309996E-3</v>
      </c>
      <c r="I60" s="47"/>
      <c r="J60" s="47"/>
      <c r="K60" s="33">
        <v>0.924729729729729</v>
      </c>
      <c r="L60" s="33">
        <v>9.89443919350564E-3</v>
      </c>
      <c r="M60" s="46"/>
      <c r="N60" s="46"/>
      <c r="P60" s="33">
        <v>0.92621621621621597</v>
      </c>
      <c r="Q60" s="33">
        <v>1.6728397973452699E-2</v>
      </c>
      <c r="R60">
        <v>0.92486486486486397</v>
      </c>
      <c r="S60">
        <v>9.1692948398309996E-3</v>
      </c>
      <c r="T60" s="33">
        <v>0.924729729729729</v>
      </c>
      <c r="U60" s="33">
        <v>9.89443919350564E-3</v>
      </c>
    </row>
    <row r="61" spans="1:24" x14ac:dyDescent="0.25">
      <c r="A61" s="33"/>
      <c r="B61" s="44" t="s">
        <v>63</v>
      </c>
      <c r="C61" s="45">
        <v>0.87754551391246505</v>
      </c>
      <c r="D61" s="45">
        <v>5.8701737886146599E-3</v>
      </c>
      <c r="E61" s="46">
        <v>0.848521799045588</v>
      </c>
      <c r="F61" s="46">
        <v>7.53992995862554E-3</v>
      </c>
      <c r="G61" s="47">
        <v>0.87599441459319605</v>
      </c>
      <c r="H61" s="47">
        <v>1.0050212011094699E-2</v>
      </c>
      <c r="I61" s="47">
        <v>0.84659605580976605</v>
      </c>
      <c r="J61" s="47">
        <v>1.2529737990885E-2</v>
      </c>
      <c r="K61" s="45">
        <v>0.87599441499999997</v>
      </c>
      <c r="L61" s="45">
        <v>1.0050211999999999E-2</v>
      </c>
      <c r="M61" s="46">
        <v>0.84659605599999999</v>
      </c>
      <c r="N61" s="46">
        <v>1.2529738E-2</v>
      </c>
      <c r="P61" s="45">
        <v>0.87754551391246505</v>
      </c>
      <c r="Q61" s="45">
        <v>5.8701737886146599E-3</v>
      </c>
      <c r="R61" s="47">
        <v>0.87599441459319605</v>
      </c>
      <c r="S61" s="47">
        <v>1.0050212011094699E-2</v>
      </c>
      <c r="T61" s="45">
        <v>0.87599441499999997</v>
      </c>
      <c r="U61" s="45">
        <v>1.0050211999999999E-2</v>
      </c>
    </row>
    <row r="62" spans="1:24" x14ac:dyDescent="0.25">
      <c r="A62" s="33"/>
      <c r="B62" s="44" t="s">
        <v>55</v>
      </c>
      <c r="C62" s="45">
        <v>0.92597402597402501</v>
      </c>
      <c r="D62" s="45">
        <v>1.5899885430482201E-2</v>
      </c>
      <c r="E62" s="46">
        <v>0.91363636363636302</v>
      </c>
      <c r="F62" s="46">
        <v>1.85498663355625E-2</v>
      </c>
      <c r="G62" s="47">
        <v>0.92207792207792205</v>
      </c>
      <c r="H62" s="47">
        <v>1.5487916727271201E-2</v>
      </c>
      <c r="I62" s="47">
        <v>0.90909090909090895</v>
      </c>
      <c r="J62" s="47">
        <v>1.8069236181816401E-2</v>
      </c>
      <c r="K62" s="45">
        <v>0.92207792200000005</v>
      </c>
      <c r="L62" s="45">
        <v>1.5487917E-2</v>
      </c>
      <c r="M62" s="46">
        <v>0.909090909</v>
      </c>
      <c r="N62" s="46">
        <v>1.8069235999999999E-2</v>
      </c>
      <c r="P62" s="45">
        <v>0.92597402597402501</v>
      </c>
      <c r="Q62" s="45">
        <v>1.5899885430482201E-2</v>
      </c>
      <c r="R62" s="47">
        <v>0.92207792207792205</v>
      </c>
      <c r="S62" s="47">
        <v>1.5487916727271201E-2</v>
      </c>
      <c r="T62" s="45">
        <v>0.92207792200000005</v>
      </c>
      <c r="U62" s="45">
        <v>1.5487917E-2</v>
      </c>
    </row>
    <row r="63" spans="1:24" x14ac:dyDescent="0.25">
      <c r="A63" s="33"/>
      <c r="B63" s="44" t="s">
        <v>59</v>
      </c>
      <c r="C63" s="45">
        <v>0.90646679928009799</v>
      </c>
      <c r="D63" s="45">
        <v>2.2142363518227601E-2</v>
      </c>
      <c r="E63" s="46">
        <v>0.80253755005203997</v>
      </c>
      <c r="F63" s="46">
        <v>4.68144689069128E-2</v>
      </c>
      <c r="G63" s="47">
        <v>0.90755659751823403</v>
      </c>
      <c r="H63" s="47">
        <v>2.03649347772079E-2</v>
      </c>
      <c r="I63" s="47">
        <v>0.80492973586128602</v>
      </c>
      <c r="J63" s="47">
        <v>4.3190215722488101E-2</v>
      </c>
      <c r="K63" s="45">
        <v>0.90755659799999999</v>
      </c>
      <c r="L63" s="45">
        <v>2.0364935000000001E-2</v>
      </c>
      <c r="M63" s="46">
        <v>0.80492973599999995</v>
      </c>
      <c r="N63" s="46">
        <v>4.3190215999999997E-2</v>
      </c>
      <c r="P63" s="45">
        <v>0.90646679928009799</v>
      </c>
      <c r="Q63" s="45">
        <v>2.2142363518227601E-2</v>
      </c>
      <c r="R63" s="47">
        <v>0.90755659751823403</v>
      </c>
      <c r="S63" s="47">
        <v>2.03649347772079E-2</v>
      </c>
      <c r="T63" s="45">
        <v>0.90755659799999999</v>
      </c>
      <c r="U63" s="45">
        <v>2.0364935000000001E-2</v>
      </c>
    </row>
    <row r="64" spans="1:24" x14ac:dyDescent="0.25">
      <c r="A64" s="33"/>
      <c r="B64" s="44" t="s">
        <v>56</v>
      </c>
      <c r="C64" s="45">
        <v>0.78557993730407505</v>
      </c>
      <c r="D64" s="45">
        <v>2.55519546988273E-2</v>
      </c>
      <c r="E64" s="46">
        <v>0.65296760745473903</v>
      </c>
      <c r="F64" s="46">
        <v>4.06280495047825E-2</v>
      </c>
      <c r="G64" s="47">
        <v>0.78275862068965496</v>
      </c>
      <c r="H64" s="47">
        <v>2.51194804107405E-2</v>
      </c>
      <c r="I64" s="47">
        <v>0.64963951110277696</v>
      </c>
      <c r="J64" s="47">
        <v>3.8634769824555298E-2</v>
      </c>
      <c r="K64" s="45">
        <v>0.78244514099999996</v>
      </c>
      <c r="L64" s="45">
        <v>2.5203449999999999E-2</v>
      </c>
      <c r="M64" s="46">
        <v>0.64929268799999995</v>
      </c>
      <c r="N64" s="46">
        <v>3.8675292E-2</v>
      </c>
      <c r="P64" s="45">
        <v>0.78557993730407505</v>
      </c>
      <c r="Q64" s="45">
        <v>2.55519546988273E-2</v>
      </c>
      <c r="R64" s="47">
        <v>0.78275862068965496</v>
      </c>
      <c r="S64" s="47">
        <v>2.51194804107405E-2</v>
      </c>
      <c r="T64" s="45">
        <v>0.78244514099999996</v>
      </c>
      <c r="U64" s="45">
        <v>2.5203449999999999E-2</v>
      </c>
      <c r="V64" s="60"/>
      <c r="X64" s="60"/>
    </row>
    <row r="65" spans="1:27" x14ac:dyDescent="0.25">
      <c r="A65" s="33"/>
      <c r="B65" s="44" t="s">
        <v>62</v>
      </c>
      <c r="C65" s="45">
        <v>0.97509090909090901</v>
      </c>
      <c r="D65" s="45">
        <v>7.36531967291967E-3</v>
      </c>
      <c r="E65" s="46">
        <v>0.97260000000000002</v>
      </c>
      <c r="F65" s="46">
        <v>8.1018516402116408E-3</v>
      </c>
      <c r="G65" s="47">
        <v>0.97636363636363599</v>
      </c>
      <c r="H65" s="47">
        <v>4.7412381128746402E-3</v>
      </c>
      <c r="I65" s="47">
        <v>0.97399999999999998</v>
      </c>
      <c r="J65" s="47">
        <v>5.21536192416212E-3</v>
      </c>
      <c r="K65" s="45">
        <v>0.97636363599999998</v>
      </c>
      <c r="L65" s="45">
        <v>4.741238E-3</v>
      </c>
      <c r="M65" s="46">
        <v>0.97399999999999998</v>
      </c>
      <c r="N65" s="46">
        <v>5.2153620000000003E-3</v>
      </c>
      <c r="P65" s="45">
        <v>0.97509090909090901</v>
      </c>
      <c r="Q65" s="45">
        <v>7.36531967291967E-3</v>
      </c>
      <c r="R65" s="47">
        <v>0.97636363636363599</v>
      </c>
      <c r="S65" s="47">
        <v>4.7412381128746402E-3</v>
      </c>
      <c r="T65" s="45">
        <v>0.97636363599999998</v>
      </c>
      <c r="U65" s="45">
        <v>4.741238E-3</v>
      </c>
    </row>
    <row r="66" spans="1:27" x14ac:dyDescent="0.25">
      <c r="A66" s="33"/>
      <c r="B66" s="44" t="s">
        <v>64</v>
      </c>
      <c r="C66" s="45">
        <v>0.93763888888888802</v>
      </c>
      <c r="D66" s="45">
        <v>6.13159445962334E-3</v>
      </c>
      <c r="E66" s="46">
        <v>0.321882457056616</v>
      </c>
      <c r="F66" s="46">
        <v>0.12150759915424</v>
      </c>
      <c r="G66" s="47">
        <v>0.93736111111111098</v>
      </c>
      <c r="H66" s="47">
        <v>6.37831250178055E-3</v>
      </c>
      <c r="I66" s="47">
        <v>0.32075907360644001</v>
      </c>
      <c r="J66" s="47">
        <v>0.121783117302261</v>
      </c>
      <c r="K66" s="45">
        <v>0.93736111099999997</v>
      </c>
      <c r="L66" s="45">
        <v>6.378313E-3</v>
      </c>
      <c r="M66" s="46">
        <v>0.32075907399999998</v>
      </c>
      <c r="N66" s="46">
        <v>0.121783117</v>
      </c>
      <c r="P66" s="45">
        <v>0.93763888888888802</v>
      </c>
      <c r="Q66" s="45">
        <v>6.13159445962334E-3</v>
      </c>
      <c r="R66" s="47">
        <v>0.93736111111111098</v>
      </c>
      <c r="S66" s="47">
        <v>6.37831250178055E-3</v>
      </c>
      <c r="T66" s="45">
        <v>0.93736111099999997</v>
      </c>
      <c r="U66" s="45">
        <v>6.378313E-3</v>
      </c>
    </row>
    <row r="67" spans="1:27" x14ac:dyDescent="0.25">
      <c r="A67" s="33"/>
      <c r="B67" s="44" t="s">
        <v>54</v>
      </c>
      <c r="C67" s="45">
        <v>0.78828465651995006</v>
      </c>
      <c r="D67" s="45">
        <v>2.2217352606642E-2</v>
      </c>
      <c r="E67" s="46">
        <v>0.427381879044543</v>
      </c>
      <c r="F67" s="46">
        <v>7.0017856969698103E-2</v>
      </c>
      <c r="G67" s="47">
        <v>0.78828465651995006</v>
      </c>
      <c r="H67" s="47">
        <v>2.2217352606642E-2</v>
      </c>
      <c r="I67" s="47">
        <v>0.427381879044543</v>
      </c>
      <c r="J67" s="47">
        <v>7.0017856969698103E-2</v>
      </c>
      <c r="K67" s="45">
        <v>0.78828465700000006</v>
      </c>
      <c r="L67" s="45">
        <v>2.2217352999999999E-2</v>
      </c>
      <c r="M67" s="46">
        <v>0.42738187900000002</v>
      </c>
      <c r="N67" s="46">
        <v>7.0017857000000003E-2</v>
      </c>
      <c r="P67" s="45">
        <v>0.78828465651995006</v>
      </c>
      <c r="Q67" s="45">
        <v>2.2217352606642E-2</v>
      </c>
      <c r="R67" s="47">
        <v>0.78828465651995006</v>
      </c>
      <c r="S67" s="47">
        <v>2.2217352606642E-2</v>
      </c>
      <c r="T67" s="45">
        <v>0.78828465700000006</v>
      </c>
      <c r="U67" s="45">
        <v>2.2217352999999999E-2</v>
      </c>
    </row>
    <row r="68" spans="1:27" x14ac:dyDescent="0.25">
      <c r="A68" s="33"/>
      <c r="B68" s="44" t="s">
        <v>65</v>
      </c>
      <c r="C68" s="45">
        <v>0.96243243243243204</v>
      </c>
      <c r="D68" s="45">
        <v>9.5516740794985202E-3</v>
      </c>
      <c r="E68" s="46">
        <v>0.92486529124442796</v>
      </c>
      <c r="F68" s="46">
        <v>1.9102865321080499E-2</v>
      </c>
      <c r="G68" s="47">
        <v>0.95662162162162101</v>
      </c>
      <c r="H68" s="47">
        <v>7.9592185527714594E-3</v>
      </c>
      <c r="I68" s="47">
        <v>0.91324096085879203</v>
      </c>
      <c r="J68" s="47">
        <v>1.59205494096776E-2</v>
      </c>
      <c r="K68" s="45">
        <v>0.956621622</v>
      </c>
      <c r="L68" s="45">
        <v>7.959219E-3</v>
      </c>
      <c r="M68" s="46">
        <v>0.91324096099999996</v>
      </c>
      <c r="N68" s="46">
        <v>1.5920548999999999E-2</v>
      </c>
      <c r="P68" s="45">
        <v>0.96243243243243204</v>
      </c>
      <c r="Q68" s="45">
        <v>9.5516740794985202E-3</v>
      </c>
      <c r="R68" s="47">
        <v>0.95662162162162101</v>
      </c>
      <c r="S68" s="47">
        <v>7.9592185527714594E-3</v>
      </c>
      <c r="T68" s="45">
        <v>0.956621622</v>
      </c>
      <c r="U68" s="45">
        <v>7.959219E-3</v>
      </c>
    </row>
    <row r="69" spans="1:27" x14ac:dyDescent="0.25">
      <c r="A69" s="33"/>
      <c r="K69" s="43"/>
      <c r="L69" s="43"/>
      <c r="M69" s="43"/>
      <c r="N69" s="43"/>
      <c r="W69"/>
      <c r="X69"/>
      <c r="Y69"/>
      <c r="Z69"/>
      <c r="AA69"/>
    </row>
    <row r="70" spans="1:27" x14ac:dyDescent="0.25">
      <c r="A70" s="33"/>
      <c r="B70" s="6" t="s">
        <v>0</v>
      </c>
      <c r="C70" s="45">
        <f>AVERAGE(C52:C68)</f>
        <v>0.86120912074711231</v>
      </c>
      <c r="D70" s="45">
        <f t="shared" ref="D70:U70" si="3">AVERAGE(D52:D68)</f>
        <v>1.3876396878809996E-2</v>
      </c>
      <c r="E70" s="45">
        <f t="shared" si="3"/>
        <v>0.70946857826637255</v>
      </c>
      <c r="F70" s="45">
        <f t="shared" si="3"/>
        <v>3.5486476640170982E-2</v>
      </c>
      <c r="G70" s="47">
        <f t="shared" si="3"/>
        <v>0.86100264035296359</v>
      </c>
      <c r="H70" s="47">
        <f t="shared" si="3"/>
        <v>1.3296788083840312E-2</v>
      </c>
      <c r="I70" s="47">
        <f t="shared" si="3"/>
        <v>0.71045857293095793</v>
      </c>
      <c r="J70" s="47">
        <f t="shared" si="3"/>
        <v>3.5124699395487353E-2</v>
      </c>
      <c r="K70" s="45">
        <f t="shared" si="3"/>
        <v>0.86089563780763101</v>
      </c>
      <c r="L70" s="45">
        <f t="shared" si="3"/>
        <v>1.3642417423147389E-2</v>
      </c>
      <c r="M70" s="46">
        <f t="shared" si="3"/>
        <v>0.71070863006249996</v>
      </c>
      <c r="N70" s="46">
        <f t="shared" si="3"/>
        <v>3.5714711812499994E-2</v>
      </c>
      <c r="P70" s="45">
        <f t="shared" si="3"/>
        <v>0.86120912074711231</v>
      </c>
      <c r="Q70" s="45">
        <f t="shared" si="3"/>
        <v>1.3876396878809996E-2</v>
      </c>
      <c r="R70" s="47">
        <f t="shared" si="3"/>
        <v>0.86100264035296359</v>
      </c>
      <c r="S70" s="47">
        <f t="shared" si="3"/>
        <v>1.3296788083840312E-2</v>
      </c>
      <c r="T70" s="45">
        <f t="shared" si="3"/>
        <v>0.86089563780763101</v>
      </c>
      <c r="U70" s="45">
        <f t="shared" si="3"/>
        <v>1.3642417423147389E-2</v>
      </c>
      <c r="W70"/>
      <c r="X70"/>
      <c r="Y70"/>
      <c r="Z70"/>
      <c r="AA70"/>
    </row>
    <row r="71" spans="1:27" x14ac:dyDescent="0.25">
      <c r="A71" s="33"/>
      <c r="B71" s="78" t="s">
        <v>72</v>
      </c>
      <c r="C71" s="79">
        <f>MAX(C52:C68)</f>
        <v>0.97580210972613701</v>
      </c>
      <c r="D71" s="79">
        <f t="shared" ref="D71:U71" si="4">MAX(D52:D68)</f>
        <v>3.0009084600284699E-2</v>
      </c>
      <c r="E71" s="79">
        <f t="shared" si="4"/>
        <v>0.973107801595815</v>
      </c>
      <c r="F71" s="79">
        <f t="shared" si="4"/>
        <v>0.12150759915424</v>
      </c>
      <c r="G71" s="47">
        <f t="shared" si="4"/>
        <v>0.97636363636363599</v>
      </c>
      <c r="H71" s="47">
        <f t="shared" si="4"/>
        <v>3.0447863770906799E-2</v>
      </c>
      <c r="I71" s="47">
        <f t="shared" si="4"/>
        <v>0.97399999999999998</v>
      </c>
      <c r="J71" s="47">
        <f t="shared" si="4"/>
        <v>0.121783117302261</v>
      </c>
      <c r="K71" s="45">
        <f t="shared" si="4"/>
        <v>0.97636363599999998</v>
      </c>
      <c r="L71" s="45">
        <f t="shared" si="4"/>
        <v>3.0447864000000002E-2</v>
      </c>
      <c r="M71" s="46">
        <f t="shared" si="4"/>
        <v>0.97399999999999998</v>
      </c>
      <c r="N71" s="46">
        <f t="shared" si="4"/>
        <v>0.121783117</v>
      </c>
      <c r="P71" s="45">
        <f t="shared" si="4"/>
        <v>0.97580210972613701</v>
      </c>
      <c r="Q71" s="45">
        <f t="shared" si="4"/>
        <v>3.0009084600284699E-2</v>
      </c>
      <c r="R71" s="47">
        <f t="shared" si="4"/>
        <v>0.97636363636363599</v>
      </c>
      <c r="S71" s="47">
        <f t="shared" si="4"/>
        <v>3.0447863770906799E-2</v>
      </c>
      <c r="T71" s="45">
        <f t="shared" si="4"/>
        <v>0.97636363599999998</v>
      </c>
      <c r="U71" s="45">
        <f t="shared" si="4"/>
        <v>3.0447864000000002E-2</v>
      </c>
      <c r="W71"/>
      <c r="X71"/>
      <c r="Y71"/>
      <c r="Z71"/>
      <c r="AA71"/>
    </row>
    <row r="72" spans="1:27" x14ac:dyDescent="0.25">
      <c r="A72" s="33"/>
      <c r="B72" s="6" t="s">
        <v>73</v>
      </c>
      <c r="C72" s="45">
        <f>MIN(C52:C68)</f>
        <v>0.26042247541679497</v>
      </c>
      <c r="D72" s="45">
        <f t="shared" ref="D72:U72" si="5">MIN(D52:D68)</f>
        <v>4.6517547577718298E-3</v>
      </c>
      <c r="E72" s="45">
        <f t="shared" si="5"/>
        <v>0.143297233458307</v>
      </c>
      <c r="F72" s="45">
        <f t="shared" si="5"/>
        <v>5.1696971196155397E-3</v>
      </c>
      <c r="G72" s="47">
        <f t="shared" si="5"/>
        <v>0.26185960322650897</v>
      </c>
      <c r="H72" s="47">
        <f t="shared" si="5"/>
        <v>4.6079868463971196E-3</v>
      </c>
      <c r="I72" s="47">
        <f t="shared" si="5"/>
        <v>0.15206296023545501</v>
      </c>
      <c r="J72" s="47">
        <f t="shared" si="5"/>
        <v>5.1209659506196402E-3</v>
      </c>
      <c r="K72" s="45">
        <f t="shared" si="5"/>
        <v>0.25682707399999999</v>
      </c>
      <c r="L72" s="45">
        <f t="shared" si="5"/>
        <v>4.607987E-3</v>
      </c>
      <c r="M72" s="46">
        <f t="shared" si="5"/>
        <v>0.14679536900000001</v>
      </c>
      <c r="N72" s="46">
        <f t="shared" si="5"/>
        <v>5.1209660000000002E-3</v>
      </c>
      <c r="P72" s="45">
        <f t="shared" si="5"/>
        <v>0.26042247541679497</v>
      </c>
      <c r="Q72" s="45">
        <f t="shared" si="5"/>
        <v>4.6517547577718298E-3</v>
      </c>
      <c r="R72" s="47">
        <f t="shared" si="5"/>
        <v>0.26185960322650897</v>
      </c>
      <c r="S72" s="47">
        <f t="shared" si="5"/>
        <v>4.6079868463971196E-3</v>
      </c>
      <c r="T72" s="45">
        <f t="shared" si="5"/>
        <v>0.25682707399999999</v>
      </c>
      <c r="U72" s="45">
        <f t="shared" si="5"/>
        <v>4.607987E-3</v>
      </c>
      <c r="W72"/>
      <c r="X72"/>
      <c r="Y72"/>
      <c r="Z72"/>
      <c r="AA72"/>
    </row>
    <row r="73" spans="1:27" x14ac:dyDescent="0.25">
      <c r="A73" s="33"/>
      <c r="W73"/>
      <c r="X73"/>
      <c r="Y73"/>
      <c r="Z73"/>
      <c r="AA73"/>
    </row>
    <row r="74" spans="1:27" x14ac:dyDescent="0.25">
      <c r="A74" s="33"/>
      <c r="W74"/>
      <c r="X74"/>
      <c r="Y74"/>
      <c r="Z74"/>
      <c r="AA74"/>
    </row>
    <row r="75" spans="1:27" x14ac:dyDescent="0.25">
      <c r="A75" s="33"/>
      <c r="W75"/>
      <c r="X75"/>
      <c r="Y75"/>
      <c r="Z75"/>
      <c r="AA75"/>
    </row>
    <row r="76" spans="1:27" x14ac:dyDescent="0.25">
      <c r="A76" s="33"/>
      <c r="W76"/>
      <c r="X76"/>
      <c r="Y76"/>
      <c r="Z76"/>
      <c r="AA76"/>
    </row>
    <row r="77" spans="1:27" x14ac:dyDescent="0.25">
      <c r="A77" s="33"/>
      <c r="W77"/>
      <c r="X77"/>
      <c r="Y77"/>
      <c r="Z77"/>
      <c r="AA77"/>
    </row>
    <row r="78" spans="1:27" x14ac:dyDescent="0.25">
      <c r="A78" s="33"/>
      <c r="W78"/>
      <c r="X78"/>
      <c r="Y78"/>
      <c r="Z78"/>
      <c r="AA78"/>
    </row>
    <row r="79" spans="1:27" x14ac:dyDescent="0.25">
      <c r="A79" s="33"/>
      <c r="W79"/>
      <c r="X79"/>
      <c r="Y79"/>
      <c r="Z79"/>
      <c r="AA79"/>
    </row>
    <row r="80" spans="1:27" x14ac:dyDescent="0.25">
      <c r="A80" s="33"/>
      <c r="W80"/>
      <c r="X80"/>
      <c r="Y80"/>
      <c r="Z80"/>
      <c r="AA80"/>
    </row>
    <row r="81" spans="1:27" x14ac:dyDescent="0.25">
      <c r="A81" s="33"/>
      <c r="W81"/>
      <c r="X81"/>
      <c r="Y81"/>
      <c r="Z81"/>
      <c r="AA81"/>
    </row>
    <row r="82" spans="1:27" x14ac:dyDescent="0.25">
      <c r="A82" s="33"/>
      <c r="W82"/>
      <c r="X82"/>
      <c r="Y82"/>
      <c r="Z82"/>
      <c r="AA82"/>
    </row>
    <row r="83" spans="1:27" x14ac:dyDescent="0.25">
      <c r="A83" s="33"/>
      <c r="W83"/>
      <c r="X83"/>
      <c r="Y83"/>
      <c r="Z83"/>
      <c r="AA83"/>
    </row>
    <row r="84" spans="1:27" x14ac:dyDescent="0.25">
      <c r="A84" s="33"/>
      <c r="W84"/>
      <c r="X84"/>
      <c r="Y84"/>
      <c r="Z84"/>
      <c r="AA84"/>
    </row>
    <row r="85" spans="1:27" x14ac:dyDescent="0.25">
      <c r="A85" s="33"/>
      <c r="W85"/>
      <c r="X85"/>
      <c r="Y85"/>
      <c r="Z85"/>
      <c r="AA85"/>
    </row>
    <row r="86" spans="1:27" x14ac:dyDescent="0.25">
      <c r="A86" s="33"/>
      <c r="W86"/>
      <c r="X86"/>
      <c r="Y86"/>
      <c r="Z86"/>
      <c r="AA86"/>
    </row>
    <row r="87" spans="1:27" x14ac:dyDescent="0.25">
      <c r="A87" s="33"/>
    </row>
    <row r="88" spans="1:27" x14ac:dyDescent="0.25">
      <c r="A88" s="33"/>
    </row>
    <row r="89" spans="1:27" x14ac:dyDescent="0.25">
      <c r="A89" s="33"/>
    </row>
    <row r="90" spans="1:27" x14ac:dyDescent="0.25">
      <c r="A90" s="33"/>
    </row>
    <row r="91" spans="1:27" x14ac:dyDescent="0.25">
      <c r="A91" s="33"/>
    </row>
    <row r="92" spans="1:27" x14ac:dyDescent="0.25">
      <c r="A92" s="33"/>
    </row>
    <row r="93" spans="1:27" x14ac:dyDescent="0.25">
      <c r="A93" s="33"/>
    </row>
    <row r="94" spans="1:27" x14ac:dyDescent="0.25">
      <c r="A94" s="33"/>
    </row>
    <row r="95" spans="1:27" x14ac:dyDescent="0.25">
      <c r="A95" s="33"/>
    </row>
    <row r="96" spans="1:27" x14ac:dyDescent="0.25">
      <c r="A96" s="33"/>
    </row>
    <row r="97" spans="1:21" x14ac:dyDescent="0.25">
      <c r="A97" s="3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P97" s="54"/>
      <c r="Q97" s="54"/>
      <c r="R97" s="54"/>
      <c r="S97" s="54"/>
      <c r="T97" s="54"/>
      <c r="U97" s="54"/>
    </row>
    <row r="98" spans="1:21" x14ac:dyDescent="0.25">
      <c r="A98" s="33"/>
    </row>
    <row r="99" spans="1:21" x14ac:dyDescent="0.25">
      <c r="A99" s="33"/>
    </row>
    <row r="100" spans="1:21" x14ac:dyDescent="0.25">
      <c r="A100" s="33"/>
    </row>
    <row r="101" spans="1:21" x14ac:dyDescent="0.25">
      <c r="A101" s="33"/>
    </row>
    <row r="102" spans="1:21" x14ac:dyDescent="0.25">
      <c r="A102" s="33"/>
    </row>
    <row r="103" spans="1:21" x14ac:dyDescent="0.25">
      <c r="A103" s="33"/>
    </row>
    <row r="104" spans="1:21" x14ac:dyDescent="0.25">
      <c r="A104" s="33"/>
    </row>
    <row r="105" spans="1:21" x14ac:dyDescent="0.25">
      <c r="A105" s="33"/>
    </row>
    <row r="106" spans="1:21" x14ac:dyDescent="0.25">
      <c r="A106" s="33"/>
    </row>
    <row r="107" spans="1:21" x14ac:dyDescent="0.25">
      <c r="A107" s="33"/>
    </row>
    <row r="108" spans="1:21" x14ac:dyDescent="0.25">
      <c r="A108" s="33"/>
    </row>
    <row r="109" spans="1:21" x14ac:dyDescent="0.25">
      <c r="A109" s="33"/>
    </row>
    <row r="110" spans="1:21" x14ac:dyDescent="0.25">
      <c r="A110" s="33"/>
    </row>
    <row r="111" spans="1:21" x14ac:dyDescent="0.25">
      <c r="A111" s="33"/>
    </row>
    <row r="112" spans="1:21" x14ac:dyDescent="0.25">
      <c r="A112" s="33"/>
    </row>
    <row r="113" spans="1:29" x14ac:dyDescent="0.25">
      <c r="A113" s="33"/>
    </row>
    <row r="114" spans="1:29" x14ac:dyDescent="0.25">
      <c r="A114" s="33"/>
    </row>
    <row r="115" spans="1:29" x14ac:dyDescent="0.25">
      <c r="A115" s="33"/>
    </row>
    <row r="116" spans="1:29" x14ac:dyDescent="0.25">
      <c r="A116" s="33"/>
    </row>
    <row r="117" spans="1:29" x14ac:dyDescent="0.25">
      <c r="A117" s="33"/>
    </row>
    <row r="118" spans="1:29" x14ac:dyDescent="0.25">
      <c r="A118" s="33"/>
    </row>
    <row r="119" spans="1:29" x14ac:dyDescent="0.25">
      <c r="A119" s="33"/>
      <c r="V119" s="54"/>
      <c r="W119" s="54"/>
      <c r="X119" s="54"/>
      <c r="Y119" s="54"/>
      <c r="Z119" s="54"/>
      <c r="AA119" s="54"/>
      <c r="AB119" s="54"/>
      <c r="AC119" s="54"/>
    </row>
    <row r="120" spans="1:29" x14ac:dyDescent="0.25">
      <c r="A120" s="33"/>
      <c r="V120" s="54"/>
      <c r="W120" s="54"/>
      <c r="X120" s="54"/>
      <c r="Y120" s="54"/>
      <c r="Z120" s="54"/>
      <c r="AA120" s="54"/>
      <c r="AB120" s="54"/>
      <c r="AC120" s="54"/>
    </row>
    <row r="121" spans="1:29" x14ac:dyDescent="0.25">
      <c r="A121" s="33"/>
    </row>
    <row r="122" spans="1:29" x14ac:dyDescent="0.25">
      <c r="A122" s="33"/>
    </row>
    <row r="123" spans="1:29" x14ac:dyDescent="0.25">
      <c r="A123" s="33"/>
      <c r="O123" s="51"/>
    </row>
    <row r="124" spans="1:29" x14ac:dyDescent="0.25">
      <c r="A124" s="33"/>
      <c r="O124" s="51"/>
    </row>
    <row r="125" spans="1:29" x14ac:dyDescent="0.25">
      <c r="A125" s="33"/>
      <c r="O125" s="51"/>
    </row>
    <row r="126" spans="1:29" x14ac:dyDescent="0.25">
      <c r="A126" s="33"/>
      <c r="O126" s="51"/>
    </row>
    <row r="127" spans="1:29" x14ac:dyDescent="0.25">
      <c r="A127" s="33"/>
      <c r="O127" s="51"/>
    </row>
    <row r="128" spans="1:29" x14ac:dyDescent="0.25">
      <c r="A128" s="33"/>
      <c r="O128" s="51"/>
    </row>
    <row r="129" spans="1:21" x14ac:dyDescent="0.25">
      <c r="A129" s="33"/>
      <c r="O129" s="51"/>
    </row>
    <row r="130" spans="1:21" x14ac:dyDescent="0.25">
      <c r="A130" s="33"/>
      <c r="O130" s="51"/>
    </row>
    <row r="131" spans="1:21" x14ac:dyDescent="0.25">
      <c r="A131" s="33"/>
      <c r="O131" s="51"/>
    </row>
    <row r="132" spans="1:21" x14ac:dyDescent="0.25">
      <c r="A132" s="33"/>
      <c r="O132" s="51"/>
    </row>
    <row r="133" spans="1:21" x14ac:dyDescent="0.25">
      <c r="A133" s="33"/>
      <c r="O133" s="51"/>
    </row>
    <row r="134" spans="1:21" x14ac:dyDescent="0.25">
      <c r="A134" s="33"/>
      <c r="O134" s="51"/>
    </row>
    <row r="135" spans="1:21" x14ac:dyDescent="0.25">
      <c r="A135" s="33"/>
      <c r="O135" s="51"/>
    </row>
    <row r="136" spans="1:21" x14ac:dyDescent="0.25">
      <c r="A136" s="33"/>
      <c r="O136" s="51"/>
    </row>
    <row r="137" spans="1:21" x14ac:dyDescent="0.25">
      <c r="A137" s="33"/>
      <c r="O137" s="51"/>
    </row>
    <row r="138" spans="1:21" x14ac:dyDescent="0.25">
      <c r="A138" s="33"/>
      <c r="O138" s="51"/>
    </row>
    <row r="139" spans="1:21" x14ac:dyDescent="0.25">
      <c r="A139" s="33"/>
      <c r="O139" s="51"/>
    </row>
    <row r="140" spans="1:21" x14ac:dyDescent="0.25">
      <c r="A140" s="33"/>
      <c r="O140" s="51"/>
    </row>
    <row r="141" spans="1:21" x14ac:dyDescent="0.25">
      <c r="A141" s="33"/>
      <c r="O141" s="51"/>
    </row>
    <row r="144" spans="1:21" x14ac:dyDescent="0.25">
      <c r="J144" s="54"/>
      <c r="K144" s="54"/>
      <c r="L144" s="54"/>
      <c r="M144" s="54"/>
      <c r="N144" s="54"/>
      <c r="O144" s="54"/>
      <c r="T144" s="54"/>
      <c r="U144" s="54"/>
    </row>
    <row r="145" spans="2:18" x14ac:dyDescent="0.25">
      <c r="B145" s="54"/>
      <c r="C145" s="54"/>
      <c r="D145" s="54"/>
      <c r="E145" s="54"/>
      <c r="F145" s="54"/>
      <c r="G145" s="54"/>
      <c r="P145" s="54"/>
      <c r="Q145" s="54"/>
      <c r="R145" s="54"/>
    </row>
  </sheetData>
  <sortState xmlns:xlrd2="http://schemas.microsoft.com/office/spreadsheetml/2017/richdata2" ref="B5:U44">
    <sortCondition ref="B5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AccTrain</vt:lpstr>
      <vt:lpstr>AccTest</vt:lpstr>
      <vt:lpstr>KappaTrain</vt:lpstr>
      <vt:lpstr>KappaTest</vt:lpstr>
      <vt:lpstr>Runtime</vt:lpstr>
      <vt:lpstr>LSIR_Runtime</vt:lpstr>
      <vt:lpstr>LSIREval</vt:lpstr>
      <vt:lpstr>LSIR_Train</vt:lpstr>
      <vt:lpstr>LSIR_Test</vt:lpstr>
      <vt:lpstr>CompareToLatest</vt:lpstr>
      <vt:lpstr>Hybrid</vt:lpstr>
      <vt:lpstr>Sheet1</vt:lpstr>
      <vt:lpstr>RISandLS</vt:lpstr>
      <vt:lpstr>RIS_LS_Our</vt:lpstr>
      <vt:lpstr>WilcoxonRIS</vt:lpstr>
      <vt:lpstr>Wilcoxon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</dc:creator>
  <cp:lastModifiedBy>Le Hoang</cp:lastModifiedBy>
  <dcterms:created xsi:type="dcterms:W3CDTF">2020-09-03T23:07:08Z</dcterms:created>
  <dcterms:modified xsi:type="dcterms:W3CDTF">2021-07-05T12:46:13Z</dcterms:modified>
</cp:coreProperties>
</file>