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7.xml" ContentType="application/vnd.openxmlformats-officedocument.spreadsheetml.comments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3.xml" ContentType="application/vnd.openxmlformats-officedocument.drawingml.chartshapes+xml"/>
  <Override PartName="/xl/comments8.xml" ContentType="application/vnd.openxmlformats-officedocument.spreadsheetml.comments+xml"/>
  <Override PartName="/xl/threadedComments/threadedComment1.xml" ContentType="application/vnd.ms-excel.threadedcomments+xml"/>
  <Override PartName="/xl/comments9.xml" ContentType="application/vnd.openxmlformats-officedocument.spreadsheetml.comments+xml"/>
  <Override PartName="/xl/threadedComments/threadedComment2.xml" ContentType="application/vnd.ms-excel.threadedcomments+xml"/>
  <Override PartName="/xl/comments10.xml" ContentType="application/vnd.openxmlformats-officedocument.spreadsheetml.comments+xml"/>
  <Override PartName="/xl/threadedComments/threadedComment3.xml" ContentType="application/vnd.ms-excel.threadedcomments+xml"/>
  <Override PartName="/xl/comments11.xml" ContentType="application/vnd.openxmlformats-officedocument.spreadsheetml.comments+xml"/>
  <Override PartName="/xl/threadedComments/threadedComment4.xml" ContentType="application/vnd.ms-excel.threadedcomments+xml"/>
  <Override PartName="/xl/comments12.xml" ContentType="application/vnd.openxmlformats-officedocument.spreadsheetml.comments+xml"/>
  <Override PartName="/xl/threadedComments/threadedComment5.xml" ContentType="application/vnd.ms-excel.threadedcomments+xml"/>
  <Override PartName="/xl/comments13.xml" ContentType="application/vnd.openxmlformats-officedocument.spreadsheetml.comments+xml"/>
  <Override PartName="/xl/drawings/drawing24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3. GIÁ MUA/04. Trình ký giá mua/In báo cáo cho TGĐ/"/>
    </mc:Choice>
  </mc:AlternateContent>
  <xr:revisionPtr revIDLastSave="7392" documentId="13_ncr:1_{38DB9E96-8FBF-495B-90B7-89ADE89AD46D}" xr6:coauthVersionLast="47" xr6:coauthVersionMax="47" xr10:uidLastSave="{0BA5C006-CF0A-40B5-807E-42E82DBBEDA2}"/>
  <bookViews>
    <workbookView xWindow="-110" yWindow="-110" windowWidth="19420" windowHeight="10300" tabRatio="925" firstSheet="1" activeTab="4" xr2:uid="{00000000-000D-0000-FFFF-FFFF00000000}"/>
  </bookViews>
  <sheets>
    <sheet name="Nguyên tắc trình bày" sheetId="73" state="hidden" r:id="rId1"/>
    <sheet name="Chai B1- Tháng" sheetId="47" r:id="rId2"/>
    <sheet name="Chart B1_Tuần" sheetId="56" state="hidden" r:id="rId3"/>
    <sheet name="Chai B1- Tháng - Danh" sheetId="88" state="hidden" r:id="rId4"/>
    <sheet name="Vảy PET- Tháng" sheetId="70" r:id="rId5"/>
    <sheet name="Chart Vảy PET_Tuần" sheetId="69" state="hidden" r:id="rId6"/>
    <sheet name="Vảy PET- Tháng  - Danh" sheetId="89" state="hidden" r:id="rId7"/>
    <sheet name="HDPE- Tháng" sheetId="72" r:id="rId8"/>
    <sheet name="Chart HDPE_Tuần" sheetId="71" state="hidden" r:id="rId9"/>
    <sheet name="PP- Tháng" sheetId="78" r:id="rId10"/>
    <sheet name="Chart PP- Tuần" sheetId="82" state="hidden" r:id="rId11"/>
    <sheet name="Giá mua thực tế PET" sheetId="81" r:id="rId12"/>
    <sheet name="Giá duyệt PET" sheetId="76" r:id="rId13"/>
    <sheet name="Giá duyệt HDPE" sheetId="77" r:id="rId14"/>
    <sheet name="Giá mua_T6" sheetId="84" state="hidden" r:id="rId15"/>
    <sheet name="Giá mua-ngày" sheetId="74" state="hidden" r:id="rId16"/>
    <sheet name="Giá mua_Tuần" sheetId="83" state="hidden" r:id="rId17"/>
    <sheet name="Table_ngày" sheetId="85" r:id="rId18"/>
    <sheet name="Table tháng-PET" sheetId="75" r:id="rId19"/>
    <sheet name="Table tháng- HDPE" sheetId="79" r:id="rId20"/>
    <sheet name="Table tháng- PP" sheetId="80" r:id="rId21"/>
    <sheet name="Giá nguyên liệu 2021" sheetId="53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T" localSheetId="1">#REF!</definedName>
    <definedName name="\T" localSheetId="3">#REF!</definedName>
    <definedName name="\T" localSheetId="2">#REF!</definedName>
    <definedName name="\T" localSheetId="8">#REF!</definedName>
    <definedName name="\T" localSheetId="10">#REF!</definedName>
    <definedName name="\T" localSheetId="5">#REF!</definedName>
    <definedName name="\T" localSheetId="14">#REF!</definedName>
    <definedName name="\T" localSheetId="21">#REF!</definedName>
    <definedName name="\T" localSheetId="7">#REF!</definedName>
    <definedName name="\T" localSheetId="9">#REF!</definedName>
    <definedName name="\T" localSheetId="17">#REF!</definedName>
    <definedName name="\T" localSheetId="4">#REF!</definedName>
    <definedName name="\T" localSheetId="6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11" hidden="1">'Giá mua thực tế PET'!$A$48:$B$66</definedName>
    <definedName name="_xlnm._FilterDatabase" localSheetId="16" hidden="1">'Giá mua_Tuần'!$A$4:$BV$4</definedName>
    <definedName name="_xlnm._FilterDatabase" localSheetId="15" hidden="1">'Giá mua-ngày'!$A$4:$AQO$82</definedName>
    <definedName name="_xlnm._FilterDatabase" localSheetId="19" hidden="1">'Table tháng- HDPE'!$A$4:$AC$21</definedName>
    <definedName name="_xlnm._FilterDatabase" localSheetId="20" hidden="1">'Table tháng- PP'!$A$4:$AC$4</definedName>
    <definedName name="_xlnm._FilterDatabase" localSheetId="18" hidden="1">'Table tháng-PET'!$A$4:$AC$25</definedName>
    <definedName name="_Jan02" localSheetId="14">'[5]FG waste'!#REF!</definedName>
    <definedName name="_Jan02" localSheetId="16">'[5]FG waste'!#REF!</definedName>
    <definedName name="_Jan02" localSheetId="17">'[5]FG waste'!#REF!</definedName>
    <definedName name="_Jan02">'[5]FG waste'!#REF!</definedName>
    <definedName name="_lap1" localSheetId="14">#REF!</definedName>
    <definedName name="_lap1" localSheetId="16">#REF!</definedName>
    <definedName name="_lap1" localSheetId="17">#REF!</definedName>
    <definedName name="_lap1">#REF!</definedName>
    <definedName name="_lap2" localSheetId="14">#REF!</definedName>
    <definedName name="_lap2" localSheetId="17">#REF!</definedName>
    <definedName name="_lap2">#REF!</definedName>
    <definedName name="_Order1" hidden="1">255</definedName>
    <definedName name="_Order2" hidden="1">255</definedName>
    <definedName name="_Sort" localSheetId="14" hidden="1">[9]Sheet1!#REF!</definedName>
    <definedName name="_Sort" localSheetId="17" hidden="1">[9]Sheet1!#REF!</definedName>
    <definedName name="_Sort" hidden="1">[9]Sheet1!#REF!</definedName>
    <definedName name="_tram" localSheetId="14" hidden="1">[9]Sheet1!#REF!</definedName>
    <definedName name="_tram" localSheetId="17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4">#REF!</definedName>
    <definedName name="All_list" localSheetId="16">#REF!</definedName>
    <definedName name="All_list" localSheetId="17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4">#REF!</definedName>
    <definedName name="Apr" localSheetId="16">#REF!</definedName>
    <definedName name="Apr" localSheetId="17">#REF!</definedName>
    <definedName name="Apr">#REF!</definedName>
    <definedName name="Asset">[12]Capex!$G$6:$I$13</definedName>
    <definedName name="aù0">'[13]bang tien luong'!#REF!</definedName>
    <definedName name="Aug" localSheetId="14">#REF!</definedName>
    <definedName name="Aug" localSheetId="16">#REF!</definedName>
    <definedName name="Aug" localSheetId="17">#REF!</definedName>
    <definedName name="Aug">#REF!</definedName>
    <definedName name="B" localSheetId="14">#REF!</definedName>
    <definedName name="B" localSheetId="16">#REF!</definedName>
    <definedName name="B" localSheetId="17">#REF!</definedName>
    <definedName name="B">#REF!</definedName>
    <definedName name="BarData" localSheetId="14">#REF!</definedName>
    <definedName name="BarData" localSheetId="16">#REF!</definedName>
    <definedName name="BarData" localSheetId="17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4">#REF!</definedName>
    <definedName name="BREAKDOWN" localSheetId="16">#REF!</definedName>
    <definedName name="BREAKDOWN" localSheetId="17">#REF!</definedName>
    <definedName name="BREAKDOWN">#REF!</definedName>
    <definedName name="C_" localSheetId="14">#REF!</definedName>
    <definedName name="C_" localSheetId="16">#REF!</definedName>
    <definedName name="C_" localSheetId="17">#REF!</definedName>
    <definedName name="C_">#REF!</definedName>
    <definedName name="cap" localSheetId="14">#REF!</definedName>
    <definedName name="cap" localSheetId="16">#REF!</definedName>
    <definedName name="cap" localSheetId="17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2">#REF!</definedName>
    <definedName name="CL" localSheetId="8">#REF!</definedName>
    <definedName name="CL" localSheetId="10">#REF!</definedName>
    <definedName name="CL" localSheetId="5">#REF!</definedName>
    <definedName name="CL" localSheetId="14">#REF!</definedName>
    <definedName name="CL" localSheetId="16">#REF!</definedName>
    <definedName name="CL" localSheetId="21">#REF!</definedName>
    <definedName name="CL" localSheetId="7">#REF!</definedName>
    <definedName name="CL" localSheetId="9">#REF!</definedName>
    <definedName name="CL" localSheetId="17">#REF!</definedName>
    <definedName name="CL" localSheetId="4">#REF!</definedName>
    <definedName name="CL" localSheetId="6">#REF!</definedName>
    <definedName name="CL">#REF!</definedName>
    <definedName name="CLTMP" localSheetId="1">[15]QMCT!#REF!</definedName>
    <definedName name="CLTMP" localSheetId="3">[15]QMCT!#REF!</definedName>
    <definedName name="CLTMP" localSheetId="2">[15]QMCT!#REF!</definedName>
    <definedName name="CLTMP" localSheetId="8">[15]QMCT!#REF!</definedName>
    <definedName name="CLTMP" localSheetId="10">[15]QMCT!#REF!</definedName>
    <definedName name="CLTMP" localSheetId="5">[15]QMCT!#REF!</definedName>
    <definedName name="CLTMP" localSheetId="14">[15]QMCT!#REF!</definedName>
    <definedName name="CLTMP" localSheetId="21">[15]QMCT!#REF!</definedName>
    <definedName name="CLTMP" localSheetId="7">[15]QMCT!#REF!</definedName>
    <definedName name="CLTMP" localSheetId="9">[15]QMCT!#REF!</definedName>
    <definedName name="CLTMP" localSheetId="17">[15]QMCT!#REF!</definedName>
    <definedName name="CLTMP" localSheetId="4">[15]QMCT!#REF!</definedName>
    <definedName name="CLTMP" localSheetId="6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2">'[4]truc tiep'!#REF!</definedName>
    <definedName name="cong_bq" localSheetId="8">'[4]truc tiep'!#REF!</definedName>
    <definedName name="cong_bq" localSheetId="10">'[4]truc tiep'!#REF!</definedName>
    <definedName name="cong_bq" localSheetId="5">'[4]truc tiep'!#REF!</definedName>
    <definedName name="cong_bq" localSheetId="14">'[4]truc tiep'!#REF!</definedName>
    <definedName name="cong_bq" localSheetId="16">'[4]truc tiep'!#REF!</definedName>
    <definedName name="cong_bq" localSheetId="21">'[4]truc tiep'!#REF!</definedName>
    <definedName name="cong_bq" localSheetId="7">'[4]truc tiep'!#REF!</definedName>
    <definedName name="cong_bq" localSheetId="9">'[4]truc tiep'!#REF!</definedName>
    <definedName name="cong_bq" localSheetId="17">'[4]truc tiep'!#REF!</definedName>
    <definedName name="cong_bq" localSheetId="4">'[4]truc tiep'!#REF!</definedName>
    <definedName name="cong_bq" localSheetId="6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2">'[4]truc tiep'!#REF!</definedName>
    <definedName name="cong_bv" localSheetId="8">'[4]truc tiep'!#REF!</definedName>
    <definedName name="cong_bv" localSheetId="10">'[4]truc tiep'!#REF!</definedName>
    <definedName name="cong_bv" localSheetId="5">'[4]truc tiep'!#REF!</definedName>
    <definedName name="cong_bv" localSheetId="14">'[4]truc tiep'!#REF!</definedName>
    <definedName name="cong_bv" localSheetId="16">'[4]truc tiep'!#REF!</definedName>
    <definedName name="cong_bv" localSheetId="21">'[4]truc tiep'!#REF!</definedName>
    <definedName name="cong_bv" localSheetId="7">'[4]truc tiep'!#REF!</definedName>
    <definedName name="cong_bv" localSheetId="9">'[4]truc tiep'!#REF!</definedName>
    <definedName name="cong_bv" localSheetId="17">'[4]truc tiep'!#REF!</definedName>
    <definedName name="cong_bv" localSheetId="4">'[4]truc tiep'!#REF!</definedName>
    <definedName name="cong_bv" localSheetId="6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2">'[4]truc tiep'!#REF!</definedName>
    <definedName name="cong_ck" localSheetId="8">'[4]truc tiep'!#REF!</definedName>
    <definedName name="cong_ck" localSheetId="10">'[4]truc tiep'!#REF!</definedName>
    <definedName name="cong_ck" localSheetId="5">'[4]truc tiep'!#REF!</definedName>
    <definedName name="cong_ck" localSheetId="14">'[4]truc tiep'!#REF!</definedName>
    <definedName name="cong_ck" localSheetId="16">'[4]truc tiep'!#REF!</definedName>
    <definedName name="cong_ck" localSheetId="21">'[4]truc tiep'!#REF!</definedName>
    <definedName name="cong_ck" localSheetId="7">'[4]truc tiep'!#REF!</definedName>
    <definedName name="cong_ck" localSheetId="9">'[4]truc tiep'!#REF!</definedName>
    <definedName name="cong_ck" localSheetId="17">'[4]truc tiep'!#REF!</definedName>
    <definedName name="cong_ck" localSheetId="4">'[4]truc tiep'!#REF!</definedName>
    <definedName name="cong_ck" localSheetId="6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2">'[4]truc tiep'!#REF!</definedName>
    <definedName name="cong_d1" localSheetId="8">'[4]truc tiep'!#REF!</definedName>
    <definedName name="cong_d1" localSheetId="10">'[4]truc tiep'!#REF!</definedName>
    <definedName name="cong_d1" localSheetId="5">'[4]truc tiep'!#REF!</definedName>
    <definedName name="cong_d1" localSheetId="14">'[4]truc tiep'!#REF!</definedName>
    <definedName name="cong_d1" localSheetId="16">'[4]truc tiep'!#REF!</definedName>
    <definedName name="cong_d1" localSheetId="21">'[4]truc tiep'!#REF!</definedName>
    <definedName name="cong_d1" localSheetId="7">'[4]truc tiep'!#REF!</definedName>
    <definedName name="cong_d1" localSheetId="9">'[4]truc tiep'!#REF!</definedName>
    <definedName name="cong_d1" localSheetId="17">'[4]truc tiep'!#REF!</definedName>
    <definedName name="cong_d1" localSheetId="4">'[4]truc tiep'!#REF!</definedName>
    <definedName name="cong_d1" localSheetId="6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2">#REF!</definedName>
    <definedName name="COPY" localSheetId="8">#REF!</definedName>
    <definedName name="COPY" localSheetId="10">#REF!</definedName>
    <definedName name="COPY" localSheetId="5">#REF!</definedName>
    <definedName name="COPY" localSheetId="14">#REF!</definedName>
    <definedName name="COPY" localSheetId="16">#REF!</definedName>
    <definedName name="COPY" localSheetId="21">#REF!</definedName>
    <definedName name="COPY" localSheetId="7">#REF!</definedName>
    <definedName name="COPY" localSheetId="9">#REF!</definedName>
    <definedName name="COPY" localSheetId="17">#REF!</definedName>
    <definedName name="COPY" localSheetId="4">#REF!</definedName>
    <definedName name="COPY" localSheetId="6">#REF!</definedName>
    <definedName name="COPY">#REF!</definedName>
    <definedName name="COST" localSheetId="1">#REF!</definedName>
    <definedName name="COST" localSheetId="3">#REF!</definedName>
    <definedName name="COST" localSheetId="2">#REF!</definedName>
    <definedName name="COST" localSheetId="8">#REF!</definedName>
    <definedName name="COST" localSheetId="10">#REF!</definedName>
    <definedName name="COST" localSheetId="5">#REF!</definedName>
    <definedName name="COST" localSheetId="14">#REF!</definedName>
    <definedName name="COST" localSheetId="16">#REF!</definedName>
    <definedName name="COST" localSheetId="21">#REF!</definedName>
    <definedName name="COST" localSheetId="7">#REF!</definedName>
    <definedName name="COST" localSheetId="9">#REF!</definedName>
    <definedName name="COST" localSheetId="17">#REF!</definedName>
    <definedName name="COST" localSheetId="4">#REF!</definedName>
    <definedName name="COST" localSheetId="6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2">#REF!</definedName>
    <definedName name="Cost_Allocation_wage" localSheetId="8">#REF!</definedName>
    <definedName name="Cost_Allocation_wage" localSheetId="10">#REF!</definedName>
    <definedName name="Cost_Allocation_wage" localSheetId="5">#REF!</definedName>
    <definedName name="Cost_Allocation_wage" localSheetId="14">#REF!</definedName>
    <definedName name="Cost_Allocation_wage" localSheetId="16">#REF!</definedName>
    <definedName name="Cost_Allocation_wage" localSheetId="21">#REF!</definedName>
    <definedName name="Cost_Allocation_wage" localSheetId="7">#REF!</definedName>
    <definedName name="Cost_Allocation_wage" localSheetId="9">#REF!</definedName>
    <definedName name="Cost_Allocation_wage" localSheetId="17">#REF!</definedName>
    <definedName name="Cost_Allocation_wage" localSheetId="4">#REF!</definedName>
    <definedName name="Cost_Allocation_wage" localSheetId="6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2">#REF!</definedName>
    <definedName name="ChemicalReagent" localSheetId="8">#REF!</definedName>
    <definedName name="ChemicalReagent" localSheetId="10">#REF!</definedName>
    <definedName name="ChemicalReagent" localSheetId="5">#REF!</definedName>
    <definedName name="ChemicalReagent" localSheetId="14">#REF!</definedName>
    <definedName name="ChemicalReagent" localSheetId="21">#REF!</definedName>
    <definedName name="ChemicalReagent" localSheetId="7">#REF!</definedName>
    <definedName name="ChemicalReagent" localSheetId="9">#REF!</definedName>
    <definedName name="ChemicalReagent" localSheetId="17">#REF!</definedName>
    <definedName name="ChemicalReagent" localSheetId="4">#REF!</definedName>
    <definedName name="ChemicalReagent" localSheetId="6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4">#REF!</definedName>
    <definedName name="Dec" localSheetId="16">#REF!</definedName>
    <definedName name="Dec" localSheetId="17">#REF!</definedName>
    <definedName name="Dec">#REF!</definedName>
    <definedName name="DL50SEC" localSheetId="14">#REF!</definedName>
    <definedName name="DL50SEC" localSheetId="16">#REF!</definedName>
    <definedName name="DL50SEC" localSheetId="17">#REF!</definedName>
    <definedName name="DL50SEC">#REF!</definedName>
    <definedName name="DLSCM15" localSheetId="14">#REF!</definedName>
    <definedName name="DLSCM15" localSheetId="16">#REF!</definedName>
    <definedName name="DLSCM15" localSheetId="17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2">{"Book1"}</definedName>
    <definedName name="Document_array" localSheetId="8">{"Book1"}</definedName>
    <definedName name="Document_array" localSheetId="10">{"Book1"}</definedName>
    <definedName name="Document_array" localSheetId="5">{"Book1"}</definedName>
    <definedName name="Document_array" localSheetId="14">{"Book1"}</definedName>
    <definedName name="Document_array" localSheetId="16">{"Book1"}</definedName>
    <definedName name="Document_array" localSheetId="21">{"Book1"}</definedName>
    <definedName name="Document_array" localSheetId="7">{"Book1"}</definedName>
    <definedName name="Document_array" localSheetId="9">{"Book1"}</definedName>
    <definedName name="Document_array" localSheetId="17">{"Book1"}</definedName>
    <definedName name="Document_array" localSheetId="4">{"Book1"}</definedName>
    <definedName name="Document_array" localSheetId="6">{"Book1"}</definedName>
    <definedName name="Document_array">{"Book1"}</definedName>
    <definedName name="DocumentYear">[18]P3!#REF!</definedName>
    <definedName name="domestic" localSheetId="14">#REF!</definedName>
    <definedName name="domestic" localSheetId="16">#REF!</definedName>
    <definedName name="domestic" localSheetId="17">#REF!</definedName>
    <definedName name="domestic">#REF!</definedName>
    <definedName name="domesticcost" localSheetId="14">[19]Domestic!#REF!</definedName>
    <definedName name="domesticcost" localSheetId="17">[19]Domestic!#REF!</definedName>
    <definedName name="domesticcost">[19]Domestic!#REF!</definedName>
    <definedName name="domesticcostt" localSheetId="14">[20]Domestic!#REF!</definedName>
    <definedName name="domesticcostt" localSheetId="17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4">#REF!</definedName>
    <definedName name="E" localSheetId="16">#REF!</definedName>
    <definedName name="E" localSheetId="17">#REF!</definedName>
    <definedName name="E">#REF!</definedName>
    <definedName name="Equipmentsupplies" localSheetId="14">#REF!</definedName>
    <definedName name="Equipmentsupplies" localSheetId="17">#REF!</definedName>
    <definedName name="Equipmentsupplies">#REF!</definedName>
    <definedName name="Eur">13240</definedName>
    <definedName name="F" localSheetId="14">#REF!</definedName>
    <definedName name="F" localSheetId="17">#REF!</definedName>
    <definedName name="F">#REF!</definedName>
    <definedName name="feb">#REF!</definedName>
    <definedName name="forex">17054</definedName>
    <definedName name="Full">[15]QMCT!#REF!</definedName>
    <definedName name="G" localSheetId="14">#REF!</definedName>
    <definedName name="G" localSheetId="16">#REF!</definedName>
    <definedName name="G" localSheetId="17">#REF!</definedName>
    <definedName name="G">#REF!</definedName>
    <definedName name="G23_" localSheetId="14">#REF!</definedName>
    <definedName name="G23_" localSheetId="16">#REF!</definedName>
    <definedName name="G23_" localSheetId="17">#REF!</definedName>
    <definedName name="G23_">#REF!</definedName>
    <definedName name="Gas" localSheetId="14">#REF!</definedName>
    <definedName name="Gas" localSheetId="16">#REF!</definedName>
    <definedName name="Gas" localSheetId="17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2">[15]QMCT!#REF!</definedName>
    <definedName name="HDCCT" localSheetId="8">[15]QMCT!#REF!</definedName>
    <definedName name="HDCCT" localSheetId="10">[15]QMCT!#REF!</definedName>
    <definedName name="HDCCT" localSheetId="5">[15]QMCT!#REF!</definedName>
    <definedName name="HDCCT" localSheetId="14">[15]QMCT!#REF!</definedName>
    <definedName name="HDCCT" localSheetId="21">[15]QMCT!#REF!</definedName>
    <definedName name="HDCCT" localSheetId="7">[15]QMCT!#REF!</definedName>
    <definedName name="HDCCT" localSheetId="9">[15]QMCT!#REF!</definedName>
    <definedName name="HDCCT" localSheetId="17">[15]QMCT!#REF!</definedName>
    <definedName name="HDCCT" localSheetId="4">[15]QMCT!#REF!</definedName>
    <definedName name="HDCCT" localSheetId="6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2">[15]QMCT!#REF!</definedName>
    <definedName name="HDCD" localSheetId="8">[15]QMCT!#REF!</definedName>
    <definedName name="HDCD" localSheetId="10">[15]QMCT!#REF!</definedName>
    <definedName name="HDCD" localSheetId="5">[15]QMCT!#REF!</definedName>
    <definedName name="HDCD" localSheetId="14">[15]QMCT!#REF!</definedName>
    <definedName name="HDCD" localSheetId="21">[15]QMCT!#REF!</definedName>
    <definedName name="HDCD" localSheetId="7">[15]QMCT!#REF!</definedName>
    <definedName name="HDCD" localSheetId="9">[15]QMCT!#REF!</definedName>
    <definedName name="HDCD" localSheetId="17">[15]QMCT!#REF!</definedName>
    <definedName name="HDCD" localSheetId="4">[15]QMCT!#REF!</definedName>
    <definedName name="HDCD" localSheetId="6">[15]QMCT!#REF!</definedName>
    <definedName name="HDCD">[15]QMCT!#REF!</definedName>
    <definedName name="HM" localSheetId="1">#REF!</definedName>
    <definedName name="HM" localSheetId="3">#REF!</definedName>
    <definedName name="HM" localSheetId="2">#REF!</definedName>
    <definedName name="HM" localSheetId="8">#REF!</definedName>
    <definedName name="HM" localSheetId="10">#REF!</definedName>
    <definedName name="HM" localSheetId="5">#REF!</definedName>
    <definedName name="HM" localSheetId="14">#REF!</definedName>
    <definedName name="HM" localSheetId="16">#REF!</definedName>
    <definedName name="HM" localSheetId="21">#REF!</definedName>
    <definedName name="HM" localSheetId="7">#REF!</definedName>
    <definedName name="HM" localSheetId="9">#REF!</definedName>
    <definedName name="HM" localSheetId="17">#REF!</definedName>
    <definedName name="HM" localSheetId="4">#REF!</definedName>
    <definedName name="HM" localSheetId="6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4">#REF!</definedName>
    <definedName name="jan" localSheetId="16">#REF!</definedName>
    <definedName name="jan" localSheetId="17">#REF!</definedName>
    <definedName name="jan">#REF!</definedName>
    <definedName name="Jul" localSheetId="14">#REF!</definedName>
    <definedName name="Jul" localSheetId="16">#REF!</definedName>
    <definedName name="Jul" localSheetId="17">#REF!</definedName>
    <definedName name="Jul">#REF!</definedName>
    <definedName name="Jun" localSheetId="14">#REF!</definedName>
    <definedName name="Jun" localSheetId="16">#REF!</definedName>
    <definedName name="Jun" localSheetId="17">#REF!</definedName>
    <definedName name="Jun">#REF!</definedName>
    <definedName name="Justification">[12]Capex!$B$6:$C$9</definedName>
    <definedName name="K" localSheetId="14">#REF!</definedName>
    <definedName name="K" localSheetId="16">#REF!</definedName>
    <definedName name="K" localSheetId="17">#REF!</definedName>
    <definedName name="K">#REF!</definedName>
    <definedName name="K_1" localSheetId="1">[24]!K_1</definedName>
    <definedName name="K_1" localSheetId="3">[24]!K_1</definedName>
    <definedName name="K_1" localSheetId="2">[24]!K_1</definedName>
    <definedName name="K_1" localSheetId="8">[24]!K_1</definedName>
    <definedName name="K_1" localSheetId="10">[24]!K_1</definedName>
    <definedName name="K_1" localSheetId="5">[24]!K_1</definedName>
    <definedName name="K_1" localSheetId="13">[24]!K_1</definedName>
    <definedName name="K_1" localSheetId="11">[24]!K_1</definedName>
    <definedName name="K_1" localSheetId="14">[24]!K_1</definedName>
    <definedName name="K_1" localSheetId="21">[24]!K_1</definedName>
    <definedName name="K_1" localSheetId="7">[24]!K_1</definedName>
    <definedName name="K_1" localSheetId="9">[24]!K_1</definedName>
    <definedName name="K_1" localSheetId="19">[24]!K_1</definedName>
    <definedName name="K_1" localSheetId="20">[24]!K_1</definedName>
    <definedName name="K_1" localSheetId="18">[24]!K_1</definedName>
    <definedName name="K_1" localSheetId="17">[24]!K_1</definedName>
    <definedName name="K_1" localSheetId="4">[24]!K_1</definedName>
    <definedName name="K_1" localSheetId="6">[24]!K_1</definedName>
    <definedName name="K_1">[24]!K_1</definedName>
    <definedName name="K_2" localSheetId="1">[24]!K_2</definedName>
    <definedName name="K_2" localSheetId="3">[24]!K_2</definedName>
    <definedName name="K_2" localSheetId="2">[24]!K_2</definedName>
    <definedName name="K_2" localSheetId="8">[24]!K_2</definedName>
    <definedName name="K_2" localSheetId="10">[24]!K_2</definedName>
    <definedName name="K_2" localSheetId="5">[24]!K_2</definedName>
    <definedName name="K_2" localSheetId="13">[24]!K_2</definedName>
    <definedName name="K_2" localSheetId="11">[24]!K_2</definedName>
    <definedName name="K_2" localSheetId="14">[24]!K_2</definedName>
    <definedName name="K_2" localSheetId="21">[24]!K_2</definedName>
    <definedName name="K_2" localSheetId="7">[24]!K_2</definedName>
    <definedName name="K_2" localSheetId="9">[24]!K_2</definedName>
    <definedName name="K_2" localSheetId="19">[24]!K_2</definedName>
    <definedName name="K_2" localSheetId="20">[24]!K_2</definedName>
    <definedName name="K_2" localSheetId="18">[24]!K_2</definedName>
    <definedName name="K_2" localSheetId="17">[24]!K_2</definedName>
    <definedName name="K_2" localSheetId="4">[24]!K_2</definedName>
    <definedName name="K_2" localSheetId="6">[24]!K_2</definedName>
    <definedName name="K_2">[24]!K_2</definedName>
    <definedName name="KCSCM" localSheetId="14">#REF!</definedName>
    <definedName name="KCSCM" localSheetId="16">#REF!</definedName>
    <definedName name="KCSCM" localSheetId="17">#REF!</definedName>
    <definedName name="KCSCM">#REF!</definedName>
    <definedName name="KVC" localSheetId="14">#REF!</definedName>
    <definedName name="KVC" localSheetId="16">#REF!</definedName>
    <definedName name="KVC" localSheetId="17">#REF!</definedName>
    <definedName name="KVC">#REF!</definedName>
    <definedName name="L" localSheetId="14">#REF!</definedName>
    <definedName name="L" localSheetId="16">#REF!</definedName>
    <definedName name="L" localSheetId="17">#REF!</definedName>
    <definedName name="L">#REF!</definedName>
    <definedName name="Lab_supplies_lists" localSheetId="14">'[25]List(Add only)'!#REF!</definedName>
    <definedName name="Lab_supplies_lists" localSheetId="16">'[25]List(Add only)'!#REF!</definedName>
    <definedName name="Lab_supplies_lists" localSheetId="17">'[25]List(Add only)'!#REF!</definedName>
    <definedName name="Lab_supplies_lists">'[25]List(Add only)'!#REF!</definedName>
    <definedName name="Labsupplieslist" localSheetId="14">#REF!</definedName>
    <definedName name="Labsupplieslist" localSheetId="16">#REF!</definedName>
    <definedName name="Labsupplieslist" localSheetId="17">#REF!</definedName>
    <definedName name="Labsupplieslist">#REF!</definedName>
    <definedName name="lanh_bq" localSheetId="14">'[4]truc tiep'!#REF!</definedName>
    <definedName name="lanh_bq" localSheetId="16">'[4]truc tiep'!#REF!</definedName>
    <definedName name="lanh_bq" localSheetId="17">'[4]truc tiep'!#REF!</definedName>
    <definedName name="lanh_bq">'[4]truc tiep'!#REF!</definedName>
    <definedName name="lanh_bv" localSheetId="14">'[4]truc tiep'!#REF!</definedName>
    <definedName name="lanh_bv" localSheetId="16">'[4]truc tiep'!#REF!</definedName>
    <definedName name="lanh_bv" localSheetId="17">'[4]truc tiep'!#REF!</definedName>
    <definedName name="lanh_bv">'[4]truc tiep'!#REF!</definedName>
    <definedName name="lanh_ck" localSheetId="14">'[4]truc tiep'!#REF!</definedName>
    <definedName name="lanh_ck" localSheetId="16">'[4]truc tiep'!#REF!</definedName>
    <definedName name="lanh_ck" localSheetId="17">'[4]truc tiep'!#REF!</definedName>
    <definedName name="lanh_ck">'[4]truc tiep'!#REF!</definedName>
    <definedName name="lanh_d1" localSheetId="14">'[4]truc tiep'!#REF!</definedName>
    <definedName name="lanh_d1" localSheetId="16">'[4]truc tiep'!#REF!</definedName>
    <definedName name="lanh_d1" localSheetId="17">'[4]truc tiep'!#REF!</definedName>
    <definedName name="lanh_d1">'[4]truc tiep'!#REF!</definedName>
    <definedName name="lanh_d2" localSheetId="14">'[4]truc tiep'!#REF!</definedName>
    <definedName name="lanh_d2" localSheetId="16">'[4]truc tiep'!#REF!</definedName>
    <definedName name="lanh_d2" localSheetId="17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4">[18]P3!#REF!</definedName>
    <definedName name="MajorHeader" localSheetId="16">[18]P3!#REF!</definedName>
    <definedName name="MajorHeader" localSheetId="17">[18]P3!#REF!</definedName>
    <definedName name="MajorHeader">[18]P3!#REF!</definedName>
    <definedName name="mar" localSheetId="14">#REF!</definedName>
    <definedName name="mar" localSheetId="16">#REF!</definedName>
    <definedName name="mar" localSheetId="17">#REF!</definedName>
    <definedName name="mar">#REF!</definedName>
    <definedName name="mat">[26]Tke!$AD$10:$AR$96</definedName>
    <definedName name="may" localSheetId="14">#REF!</definedName>
    <definedName name="may" localSheetId="16">#REF!</definedName>
    <definedName name="may" localSheetId="17">#REF!</definedName>
    <definedName name="may">#REF!</definedName>
    <definedName name="MPETABLE" localSheetId="14">#REF!</definedName>
    <definedName name="MPETABLE" localSheetId="16">#REF!</definedName>
    <definedName name="MPETABLE" localSheetId="17">#REF!</definedName>
    <definedName name="MPETABLE">#REF!</definedName>
    <definedName name="NCcap0.7" localSheetId="14">#REF!</definedName>
    <definedName name="NCcap0.7" localSheetId="16">#REF!</definedName>
    <definedName name="NCcap0.7" localSheetId="17">#REF!</definedName>
    <definedName name="NCcap0.7">#REF!</definedName>
    <definedName name="NCcap1">#REF!</definedName>
    <definedName name="NOIDUNG">OFFSET([21]NGUON!$H:$H,COUNTA([21]NGUON!$H:$H)-1,0,1)</definedName>
    <definedName name="Nov" localSheetId="14">#REF!</definedName>
    <definedName name="Nov" localSheetId="16">#REF!</definedName>
    <definedName name="Nov" localSheetId="17">#REF!</definedName>
    <definedName name="Nov">#REF!</definedName>
    <definedName name="NToS" localSheetId="1">[27]!NToS</definedName>
    <definedName name="NToS" localSheetId="3">[27]!NToS</definedName>
    <definedName name="NToS" localSheetId="2">[27]!NToS</definedName>
    <definedName name="NToS" localSheetId="8">[27]!NToS</definedName>
    <definedName name="NToS" localSheetId="10">[27]!NToS</definedName>
    <definedName name="NToS" localSheetId="5">[27]!NToS</definedName>
    <definedName name="NToS" localSheetId="13">[27]!NToS</definedName>
    <definedName name="NToS" localSheetId="11">[27]!NToS</definedName>
    <definedName name="NToS" localSheetId="14">[27]!NToS</definedName>
    <definedName name="NToS" localSheetId="21">[27]!NToS</definedName>
    <definedName name="NToS" localSheetId="7">[27]!NToS</definedName>
    <definedName name="NToS" localSheetId="9">[27]!NToS</definedName>
    <definedName name="NToS" localSheetId="19">[27]!NToS</definedName>
    <definedName name="NToS" localSheetId="20">[27]!NToS</definedName>
    <definedName name="NToS" localSheetId="18">[27]!NToS</definedName>
    <definedName name="NToS" localSheetId="17">[27]!NToS</definedName>
    <definedName name="NToS" localSheetId="4">[27]!NToS</definedName>
    <definedName name="NToS" localSheetId="6">[27]!NToS</definedName>
    <definedName name="NToS">[27]!NToS</definedName>
    <definedName name="NGANHANG">OFFSET([21]NGUON!$F:$F,COUNTIF([21]NGUON!$F:$F,"&lt;&gt;0")-1,0,1)</definedName>
    <definedName name="NGAØY" localSheetId="14">#REF!</definedName>
    <definedName name="NGAØY" localSheetId="16">#REF!</definedName>
    <definedName name="NGAØY" localSheetId="17">#REF!</definedName>
    <definedName name="NGAØY">#REF!</definedName>
    <definedName name="NGAY">OFFSET([21]NGUON!$B:$B,COUNTA([21]NGUON!$B:$B)-1,0,1)</definedName>
    <definedName name="nghi_bq" localSheetId="14">'[4]truc tiep'!#REF!</definedName>
    <definedName name="nghi_bq" localSheetId="16">'[4]truc tiep'!#REF!</definedName>
    <definedName name="nghi_bq" localSheetId="17">'[4]truc tiep'!#REF!</definedName>
    <definedName name="nghi_bq">'[4]truc tiep'!#REF!</definedName>
    <definedName name="nghi_bv" localSheetId="14">'[4]truc tiep'!#REF!</definedName>
    <definedName name="nghi_bv" localSheetId="16">'[4]truc tiep'!#REF!</definedName>
    <definedName name="nghi_bv" localSheetId="17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2">#REF!</definedName>
    <definedName name="Oct" localSheetId="8">#REF!</definedName>
    <definedName name="Oct" localSheetId="10">#REF!</definedName>
    <definedName name="Oct" localSheetId="5">#REF!</definedName>
    <definedName name="Oct" localSheetId="14">#REF!</definedName>
    <definedName name="Oct" localSheetId="21">#REF!</definedName>
    <definedName name="Oct" localSheetId="7">#REF!</definedName>
    <definedName name="Oct" localSheetId="9">#REF!</definedName>
    <definedName name="Oct" localSheetId="17">#REF!</definedName>
    <definedName name="Oct" localSheetId="4">#REF!</definedName>
    <definedName name="Oct" localSheetId="6">#REF!</definedName>
    <definedName name="Oct">#REF!</definedName>
    <definedName name="OneTwoThree" localSheetId="1">#REF!</definedName>
    <definedName name="OneTwoThree" localSheetId="3">#REF!</definedName>
    <definedName name="OneTwoThree" localSheetId="2">#REF!</definedName>
    <definedName name="OneTwoThree" localSheetId="8">#REF!</definedName>
    <definedName name="OneTwoThree" localSheetId="10">#REF!</definedName>
    <definedName name="OneTwoThree" localSheetId="5">#REF!</definedName>
    <definedName name="OneTwoThree" localSheetId="14">#REF!</definedName>
    <definedName name="OneTwoThree" localSheetId="21">#REF!</definedName>
    <definedName name="OneTwoThree" localSheetId="7">#REF!</definedName>
    <definedName name="OneTwoThree" localSheetId="9">#REF!</definedName>
    <definedName name="OneTwoThree" localSheetId="17">#REF!</definedName>
    <definedName name="OneTwoThree" localSheetId="4">#REF!</definedName>
    <definedName name="OneTwoThree" localSheetId="6">#REF!</definedName>
    <definedName name="OneTwoThree">#REF!</definedName>
    <definedName name="oo">[28]Overseas!$B$20:$L$29</definedName>
    <definedName name="ooo">[29]Overseas!$B$20:$L$29</definedName>
    <definedName name="Other_Lab_Supplies" localSheetId="14">#REF!</definedName>
    <definedName name="Other_Lab_Supplies" localSheetId="16">#REF!</definedName>
    <definedName name="Other_Lab_Supplies" localSheetId="17">#REF!</definedName>
    <definedName name="Other_Lab_Supplies">#REF!</definedName>
    <definedName name="oversea" localSheetId="14">#REF!</definedName>
    <definedName name="oversea" localSheetId="16">#REF!</definedName>
    <definedName name="oversea" localSheetId="17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'Chai B1- Tháng'!$A$1:$AR$34</definedName>
    <definedName name="_xlnm.Print_Area" localSheetId="3">'Chai B1- Tháng - Danh'!$A$1:$X$36</definedName>
    <definedName name="_xlnm.Print_Area" localSheetId="2">'Chart B1_Tuần'!$A$42:$AK$86</definedName>
    <definedName name="_xlnm.Print_Area" localSheetId="8">'Chart HDPE_Tuần'!$A$46:$AK$89</definedName>
    <definedName name="_xlnm.Print_Area" localSheetId="10">'Chart PP- Tuần'!$A$1:$Z$38</definedName>
    <definedName name="_xlnm.Print_Area" localSheetId="5">'Chart Vảy PET_Tuần'!$A$43:$V$84</definedName>
    <definedName name="_xlnm.Print_Area" localSheetId="14">'Giá mua_T6'!$B$1:$GR$91</definedName>
    <definedName name="_xlnm.Print_Area" localSheetId="21">'Giá nguyên liệu 2021'!$A$1:$Z$47</definedName>
    <definedName name="_xlnm.Print_Area" localSheetId="7">'HDPE- Tháng'!$A$1:$AE$34</definedName>
    <definedName name="_xlnm.Print_Area" localSheetId="9">'PP- Tháng'!$A$1:$AD$34</definedName>
    <definedName name="_xlnm.Print_Area" localSheetId="17">Table_ngày!$B$1:$GR$91</definedName>
    <definedName name="_xlnm.Print_Area" localSheetId="4">'Vảy PET- Tháng'!$A$1:$AH$38</definedName>
    <definedName name="_xlnm.Print_Area" localSheetId="6">'Vảy PET- Tháng  - Danh'!$A$1:$AR$44</definedName>
    <definedName name="Print_Area_MI">[31]ESTI.!$A$1:$U$52</definedName>
    <definedName name="_xlnm.Print_Titles" localSheetId="14">'Giá mua_T6'!$B:$CB,'Giá mua_T6'!$3:$4</definedName>
    <definedName name="_xlnm.Print_Titles" localSheetId="17">Table_ngày!$B:$CB,Table_ngày!$3:$4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2" hidden="1">[9]Sheet1!#REF!</definedName>
    <definedName name="PHUONG" localSheetId="8" hidden="1">[9]Sheet1!#REF!</definedName>
    <definedName name="PHUONG" localSheetId="10" hidden="1">[9]Sheet1!#REF!</definedName>
    <definedName name="PHUONG" localSheetId="5" hidden="1">[9]Sheet1!#REF!</definedName>
    <definedName name="PHUONG" localSheetId="14" hidden="1">[9]Sheet1!#REF!</definedName>
    <definedName name="PHUONG" localSheetId="16" hidden="1">[9]Sheet1!#REF!</definedName>
    <definedName name="PHUONG" localSheetId="21" hidden="1">[9]Sheet1!#REF!</definedName>
    <definedName name="PHUONG" localSheetId="7" hidden="1">[9]Sheet1!#REF!</definedName>
    <definedName name="PHUONG" localSheetId="9" hidden="1">[9]Sheet1!#REF!</definedName>
    <definedName name="PHUONG" localSheetId="17" hidden="1">[9]Sheet1!#REF!</definedName>
    <definedName name="PHUONG" localSheetId="4" hidden="1">[9]Sheet1!#REF!</definedName>
    <definedName name="PHUONG" localSheetId="6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2">'[4]truc tiep'!#REF!</definedName>
    <definedName name="QUYLUONG" localSheetId="8">'[4]truc tiep'!#REF!</definedName>
    <definedName name="QUYLUONG" localSheetId="10">'[4]truc tiep'!#REF!</definedName>
    <definedName name="QUYLUONG" localSheetId="5">'[4]truc tiep'!#REF!</definedName>
    <definedName name="QUYLUONG" localSheetId="14">'[4]truc tiep'!#REF!</definedName>
    <definedName name="QUYLUONG" localSheetId="16">'[4]truc tiep'!#REF!</definedName>
    <definedName name="QUYLUONG" localSheetId="21">'[4]truc tiep'!#REF!</definedName>
    <definedName name="QUYLUONG" localSheetId="7">'[4]truc tiep'!#REF!</definedName>
    <definedName name="QUYLUONG" localSheetId="9">'[4]truc tiep'!#REF!</definedName>
    <definedName name="QUYLUONG" localSheetId="17">'[4]truc tiep'!#REF!</definedName>
    <definedName name="QUYLUONG" localSheetId="4">'[4]truc tiep'!#REF!</definedName>
    <definedName name="QUYLUONG" localSheetId="6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2">#REF!</definedName>
    <definedName name="re" localSheetId="8">#REF!</definedName>
    <definedName name="re" localSheetId="10">#REF!</definedName>
    <definedName name="re" localSheetId="5">#REF!</definedName>
    <definedName name="re" localSheetId="14">#REF!</definedName>
    <definedName name="re" localSheetId="16">#REF!</definedName>
    <definedName name="re" localSheetId="21">#REF!</definedName>
    <definedName name="re" localSheetId="7">#REF!</definedName>
    <definedName name="re" localSheetId="9">#REF!</definedName>
    <definedName name="re" localSheetId="17">#REF!</definedName>
    <definedName name="re" localSheetId="4">#REF!</definedName>
    <definedName name="re" localSheetId="6">#REF!</definedName>
    <definedName name="re">#REF!</definedName>
    <definedName name="ree" localSheetId="1">#REF!</definedName>
    <definedName name="ree" localSheetId="3">#REF!</definedName>
    <definedName name="ree" localSheetId="2">#REF!</definedName>
    <definedName name="ree" localSheetId="8">#REF!</definedName>
    <definedName name="ree" localSheetId="10">#REF!</definedName>
    <definedName name="ree" localSheetId="5">#REF!</definedName>
    <definedName name="ree" localSheetId="14">#REF!</definedName>
    <definedName name="ree" localSheetId="16">#REF!</definedName>
    <definedName name="ree" localSheetId="21">#REF!</definedName>
    <definedName name="ree" localSheetId="7">#REF!</definedName>
    <definedName name="ree" localSheetId="9">#REF!</definedName>
    <definedName name="ree" localSheetId="17">#REF!</definedName>
    <definedName name="ree" localSheetId="4">#REF!</definedName>
    <definedName name="ree" localSheetId="6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2">#REF!</definedName>
    <definedName name="SALES" localSheetId="8">#REF!</definedName>
    <definedName name="SALES" localSheetId="10">#REF!</definedName>
    <definedName name="SALES" localSheetId="5">#REF!</definedName>
    <definedName name="SALES" localSheetId="14">#REF!</definedName>
    <definedName name="SALES" localSheetId="16">#REF!</definedName>
    <definedName name="SALES" localSheetId="21">#REF!</definedName>
    <definedName name="SALES" localSheetId="7">#REF!</definedName>
    <definedName name="SALES" localSheetId="9">#REF!</definedName>
    <definedName name="SALES" localSheetId="17">#REF!</definedName>
    <definedName name="SALES" localSheetId="4">#REF!</definedName>
    <definedName name="SALES" localSheetId="6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4" hidden="1">#REF!</definedName>
    <definedName name="sdgt" localSheetId="16" hidden="1">#REF!</definedName>
    <definedName name="sdgt" localSheetId="17" hidden="1">#REF!</definedName>
    <definedName name="sdgt" hidden="1">#REF!</definedName>
    <definedName name="sencount" hidden="1">1</definedName>
    <definedName name="Sep" localSheetId="14">#REF!</definedName>
    <definedName name="Sep" localSheetId="16">#REF!</definedName>
    <definedName name="Sep" localSheetId="17">#REF!</definedName>
    <definedName name="Sep">#REF!</definedName>
    <definedName name="Sheet1" localSheetId="14">#REF!</definedName>
    <definedName name="Sheet1" localSheetId="16">#REF!</definedName>
    <definedName name="Sheet1" localSheetId="17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4" hidden="1">[9]Sheet1!#REF!</definedName>
    <definedName name="Sort" localSheetId="16" hidden="1">[9]Sheet1!#REF!</definedName>
    <definedName name="Sort" localSheetId="17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4">'[4]truc tiep'!#REF!</definedName>
    <definedName name="sp_bq" localSheetId="16">'[4]truc tiep'!#REF!</definedName>
    <definedName name="sp_bq" localSheetId="17">'[4]truc tiep'!#REF!</definedName>
    <definedName name="sp_bq">'[4]truc tiep'!#REF!</definedName>
    <definedName name="sp_bv" localSheetId="14">'[4]truc tiep'!#REF!</definedName>
    <definedName name="sp_bv" localSheetId="16">'[4]truc tiep'!#REF!</definedName>
    <definedName name="sp_bv" localSheetId="17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4">#REF!</definedName>
    <definedName name="TAMTINH" localSheetId="16">#REF!</definedName>
    <definedName name="TAMTINH" localSheetId="17">#REF!</definedName>
    <definedName name="TAMTINH">#REF!</definedName>
    <definedName name="tdtrnc">[16]CHITIET!$G$513</definedName>
    <definedName name="tdtrvl">[16]CHITIET!$G$507</definedName>
    <definedName name="TG" localSheetId="14">#REF!</definedName>
    <definedName name="TG" localSheetId="16">#REF!</definedName>
    <definedName name="TG" localSheetId="17">#REF!</definedName>
    <definedName name="TG">#REF!</definedName>
    <definedName name="TGxayduong" localSheetId="14">#REF!</definedName>
    <definedName name="TGxayduong" localSheetId="16">#REF!</definedName>
    <definedName name="TGxayduong" localSheetId="17">#REF!</definedName>
    <definedName name="TGxayduong">#REF!</definedName>
    <definedName name="TINHTP">OFFSET([21]NGUON!$G:$G,COUNTIF([21]NGUON!$G:$G,"&lt;&gt;0")-1,0,1)</definedName>
    <definedName name="tluong" localSheetId="14">#REF!</definedName>
    <definedName name="tluong" localSheetId="16">#REF!</definedName>
    <definedName name="tluong" localSheetId="17">#REF!</definedName>
    <definedName name="tluong">#REF!</definedName>
    <definedName name="tnh_bq" localSheetId="14">'[4]truc tiep'!#REF!</definedName>
    <definedName name="tnh_bq" localSheetId="16">'[4]truc tiep'!#REF!</definedName>
    <definedName name="tnh_bq" localSheetId="17">'[4]truc tiep'!#REF!</definedName>
    <definedName name="tnh_bq">'[4]truc tiep'!#REF!</definedName>
    <definedName name="tnh_bv" localSheetId="14">'[4]truc tiep'!#REF!</definedName>
    <definedName name="tnh_bv" localSheetId="16">'[4]truc tiep'!#REF!</definedName>
    <definedName name="tnh_bv" localSheetId="17">'[4]truc tiep'!#REF!</definedName>
    <definedName name="tnh_bv">'[4]truc tiep'!#REF!</definedName>
    <definedName name="tnh_ck" localSheetId="14">'[4]truc tiep'!#REF!</definedName>
    <definedName name="tnh_ck" localSheetId="16">'[4]truc tiep'!#REF!</definedName>
    <definedName name="tnh_ck" localSheetId="17">'[4]truc tiep'!#REF!</definedName>
    <definedName name="tnh_ck">'[4]truc tiep'!#REF!</definedName>
    <definedName name="tnh_d1" localSheetId="14">'[4]truc tiep'!#REF!</definedName>
    <definedName name="tnh_d1" localSheetId="16">'[4]truc tiep'!#REF!</definedName>
    <definedName name="tnh_d1" localSheetId="17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2">#REF!</definedName>
    <definedName name="TSSCM" localSheetId="8">#REF!</definedName>
    <definedName name="TSSCM" localSheetId="10">#REF!</definedName>
    <definedName name="TSSCM" localSheetId="5">#REF!</definedName>
    <definedName name="TSSCM" localSheetId="14">#REF!</definedName>
    <definedName name="TSSCM" localSheetId="16">#REF!</definedName>
    <definedName name="TSSCM" localSheetId="21">#REF!</definedName>
    <definedName name="TSSCM" localSheetId="7">#REF!</definedName>
    <definedName name="TSSCM" localSheetId="9">#REF!</definedName>
    <definedName name="TSSCM" localSheetId="17">#REF!</definedName>
    <definedName name="TSSCM" localSheetId="4">#REF!</definedName>
    <definedName name="TSSCM" localSheetId="6">#REF!</definedName>
    <definedName name="TSSCM">#REF!</definedName>
    <definedName name="TSSlist" localSheetId="1">#REF!</definedName>
    <definedName name="TSSlist" localSheetId="3">#REF!</definedName>
    <definedName name="TSSlist" localSheetId="2">#REF!</definedName>
    <definedName name="TSSlist" localSheetId="8">#REF!</definedName>
    <definedName name="TSSlist" localSheetId="10">#REF!</definedName>
    <definedName name="TSSlist" localSheetId="5">#REF!</definedName>
    <definedName name="TSSlist" localSheetId="14">#REF!</definedName>
    <definedName name="TSSlist" localSheetId="21">#REF!</definedName>
    <definedName name="TSSlist" localSheetId="7">#REF!</definedName>
    <definedName name="TSSlist" localSheetId="9">#REF!</definedName>
    <definedName name="TSSlist" localSheetId="17">#REF!</definedName>
    <definedName name="TSSlist" localSheetId="4">#REF!</definedName>
    <definedName name="TSSlist" localSheetId="6">#REF!</definedName>
    <definedName name="TSSlist">#REF!</definedName>
    <definedName name="ttbt" localSheetId="1">#REF!</definedName>
    <definedName name="ttbt" localSheetId="3">#REF!</definedName>
    <definedName name="ttbt" localSheetId="2">#REF!</definedName>
    <definedName name="ttbt" localSheetId="8">#REF!</definedName>
    <definedName name="ttbt" localSheetId="10">#REF!</definedName>
    <definedName name="ttbt" localSheetId="5">#REF!</definedName>
    <definedName name="ttbt" localSheetId="14">#REF!</definedName>
    <definedName name="ttbt" localSheetId="21">#REF!</definedName>
    <definedName name="ttbt" localSheetId="7">#REF!</definedName>
    <definedName name="ttbt" localSheetId="9">#REF!</definedName>
    <definedName name="ttbt" localSheetId="17">#REF!</definedName>
    <definedName name="ttbt" localSheetId="4">#REF!</definedName>
    <definedName name="ttbt" localSheetId="6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2">'[4]truc tiep'!#REF!</definedName>
    <definedName name="thgian_bq" localSheetId="8">'[4]truc tiep'!#REF!</definedName>
    <definedName name="thgian_bq" localSheetId="10">'[4]truc tiep'!#REF!</definedName>
    <definedName name="thgian_bq" localSheetId="5">'[4]truc tiep'!#REF!</definedName>
    <definedName name="thgian_bq" localSheetId="14">'[4]truc tiep'!#REF!</definedName>
    <definedName name="thgian_bq" localSheetId="16">'[4]truc tiep'!#REF!</definedName>
    <definedName name="thgian_bq" localSheetId="21">'[4]truc tiep'!#REF!</definedName>
    <definedName name="thgian_bq" localSheetId="7">'[4]truc tiep'!#REF!</definedName>
    <definedName name="thgian_bq" localSheetId="9">'[4]truc tiep'!#REF!</definedName>
    <definedName name="thgian_bq" localSheetId="17">'[4]truc tiep'!#REF!</definedName>
    <definedName name="thgian_bq" localSheetId="4">'[4]truc tiep'!#REF!</definedName>
    <definedName name="thgian_bq" localSheetId="6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2">'[4]truc tiep'!#REF!</definedName>
    <definedName name="thgian_bv" localSheetId="8">'[4]truc tiep'!#REF!</definedName>
    <definedName name="thgian_bv" localSheetId="10">'[4]truc tiep'!#REF!</definedName>
    <definedName name="thgian_bv" localSheetId="5">'[4]truc tiep'!#REF!</definedName>
    <definedName name="thgian_bv" localSheetId="14">'[4]truc tiep'!#REF!</definedName>
    <definedName name="thgian_bv" localSheetId="16">'[4]truc tiep'!#REF!</definedName>
    <definedName name="thgian_bv" localSheetId="21">'[4]truc tiep'!#REF!</definedName>
    <definedName name="thgian_bv" localSheetId="7">'[4]truc tiep'!#REF!</definedName>
    <definedName name="thgian_bv" localSheetId="9">'[4]truc tiep'!#REF!</definedName>
    <definedName name="thgian_bv" localSheetId="17">'[4]truc tiep'!#REF!</definedName>
    <definedName name="thgian_bv" localSheetId="4">'[4]truc tiep'!#REF!</definedName>
    <definedName name="thgian_bv" localSheetId="6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2">'[4]truc tiep'!#REF!</definedName>
    <definedName name="thgian_ck" localSheetId="8">'[4]truc tiep'!#REF!</definedName>
    <definedName name="thgian_ck" localSheetId="10">'[4]truc tiep'!#REF!</definedName>
    <definedName name="thgian_ck" localSheetId="5">'[4]truc tiep'!#REF!</definedName>
    <definedName name="thgian_ck" localSheetId="14">'[4]truc tiep'!#REF!</definedName>
    <definedName name="thgian_ck" localSheetId="16">'[4]truc tiep'!#REF!</definedName>
    <definedName name="thgian_ck" localSheetId="21">'[4]truc tiep'!#REF!</definedName>
    <definedName name="thgian_ck" localSheetId="7">'[4]truc tiep'!#REF!</definedName>
    <definedName name="thgian_ck" localSheetId="9">'[4]truc tiep'!#REF!</definedName>
    <definedName name="thgian_ck" localSheetId="17">'[4]truc tiep'!#REF!</definedName>
    <definedName name="thgian_ck" localSheetId="4">'[4]truc tiep'!#REF!</definedName>
    <definedName name="thgian_ck" localSheetId="6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2">'[4]truc tiep'!#REF!</definedName>
    <definedName name="thgian_d1" localSheetId="8">'[4]truc tiep'!#REF!</definedName>
    <definedName name="thgian_d1" localSheetId="10">'[4]truc tiep'!#REF!</definedName>
    <definedName name="thgian_d1" localSheetId="5">'[4]truc tiep'!#REF!</definedName>
    <definedName name="thgian_d1" localSheetId="14">'[4]truc tiep'!#REF!</definedName>
    <definedName name="thgian_d1" localSheetId="16">'[4]truc tiep'!#REF!</definedName>
    <definedName name="thgian_d1" localSheetId="21">'[4]truc tiep'!#REF!</definedName>
    <definedName name="thgian_d1" localSheetId="7">'[4]truc tiep'!#REF!</definedName>
    <definedName name="thgian_d1" localSheetId="9">'[4]truc tiep'!#REF!</definedName>
    <definedName name="thgian_d1" localSheetId="17">'[4]truc tiep'!#REF!</definedName>
    <definedName name="thgian_d1" localSheetId="4">'[4]truc tiep'!#REF!</definedName>
    <definedName name="thgian_d1" localSheetId="6">'[4]truc tiep'!#REF!</definedName>
    <definedName name="thgian_d1">'[4]truc tiep'!#REF!</definedName>
    <definedName name="thgian_d2" localSheetId="14">'[4]truc tiep'!#REF!</definedName>
    <definedName name="thgian_d2" localSheetId="16">'[4]truc tiep'!#REF!</definedName>
    <definedName name="thgian_d2" localSheetId="17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2" hidden="1">[9]Sheet1!#REF!</definedName>
    <definedName name="tram" localSheetId="8" hidden="1">[9]Sheet1!#REF!</definedName>
    <definedName name="tram" localSheetId="10" hidden="1">[9]Sheet1!#REF!</definedName>
    <definedName name="tram" localSheetId="5" hidden="1">[9]Sheet1!#REF!</definedName>
    <definedName name="tram" localSheetId="14" hidden="1">[9]Sheet1!#REF!</definedName>
    <definedName name="tram" localSheetId="21" hidden="1">[9]Sheet1!#REF!</definedName>
    <definedName name="tram" localSheetId="7" hidden="1">[9]Sheet1!#REF!</definedName>
    <definedName name="tram" localSheetId="9" hidden="1">[9]Sheet1!#REF!</definedName>
    <definedName name="tram" localSheetId="17" hidden="1">[9]Sheet1!#REF!</definedName>
    <definedName name="tram" localSheetId="4" hidden="1">[9]Sheet1!#REF!</definedName>
    <definedName name="tram" localSheetId="6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2">#REF!</definedName>
    <definedName name="vccot" localSheetId="8">#REF!</definedName>
    <definedName name="vccot" localSheetId="10">#REF!</definedName>
    <definedName name="vccot" localSheetId="5">#REF!</definedName>
    <definedName name="vccot" localSheetId="14">#REF!</definedName>
    <definedName name="vccot" localSheetId="16">#REF!</definedName>
    <definedName name="vccot" localSheetId="21">#REF!</definedName>
    <definedName name="vccot" localSheetId="7">#REF!</definedName>
    <definedName name="vccot" localSheetId="9">#REF!</definedName>
    <definedName name="vccot" localSheetId="17">#REF!</definedName>
    <definedName name="vccot" localSheetId="4">#REF!</definedName>
    <definedName name="vccot" localSheetId="6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4">#REF!</definedName>
    <definedName name="Vlcap0.7" localSheetId="16">#REF!</definedName>
    <definedName name="Vlcap0.7" localSheetId="17">#REF!</definedName>
    <definedName name="Vlcap0.7">#REF!</definedName>
    <definedName name="VLcap1" localSheetId="14">#REF!</definedName>
    <definedName name="VLcap1" localSheetId="16">#REF!</definedName>
    <definedName name="VLcap1" localSheetId="17">#REF!</definedName>
    <definedName name="VLcap1">#REF!</definedName>
    <definedName name="WeekNumbers" localSheetId="14">[18]P3!#REF!</definedName>
    <definedName name="WeekNumbers" localSheetId="16">[18]P3!#REF!</definedName>
    <definedName name="WeekNumbers" localSheetId="17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9" i="70" l="1"/>
  <c r="DF5" i="47"/>
  <c r="DF15" i="47"/>
  <c r="DD9" i="47"/>
  <c r="DE9" i="47"/>
  <c r="CV29" i="75" l="1"/>
  <c r="ML77" i="85"/>
  <c r="ML30" i="85"/>
  <c r="ML29" i="85"/>
  <c r="MK3" i="85"/>
  <c r="MJ77" i="85"/>
  <c r="MI77" i="85"/>
  <c r="MH77" i="85"/>
  <c r="ME77" i="85"/>
  <c r="MG77" i="85"/>
  <c r="MF77" i="85"/>
  <c r="MC77" i="85"/>
  <c r="MB77" i="85"/>
  <c r="MA77" i="85"/>
  <c r="LZ77" i="85"/>
  <c r="LY77" i="85"/>
  <c r="BZ9" i="78" l="1"/>
  <c r="BZ8" i="78"/>
  <c r="BZ4" i="78"/>
  <c r="BZ5" i="78" s="1"/>
  <c r="BZ11" i="78" l="1"/>
  <c r="BZ13" i="78"/>
  <c r="BZ10" i="78" l="1"/>
  <c r="BZ7" i="72" l="1"/>
  <c r="BZ8" i="72" s="1"/>
  <c r="BY7" i="72"/>
  <c r="BZ4" i="72"/>
  <c r="BZ5" i="72" s="1"/>
  <c r="CB11" i="70"/>
  <c r="CB8" i="70"/>
  <c r="CA8" i="70"/>
  <c r="CB5" i="70"/>
  <c r="CB13" i="70" s="1"/>
  <c r="CB4" i="70"/>
  <c r="CB7" i="70" s="1"/>
  <c r="DF7" i="47"/>
  <c r="DF8" i="47"/>
  <c r="CB10" i="70" l="1"/>
  <c r="BZ12" i="72"/>
  <c r="BZ10" i="72"/>
  <c r="BZ9" i="72"/>
  <c r="DE10" i="47" l="1"/>
  <c r="DF10" i="47"/>
  <c r="DF9" i="47"/>
  <c r="BJ10" i="70" l="1"/>
  <c r="DF13" i="47"/>
  <c r="DE7" i="47"/>
  <c r="AL40" i="70"/>
  <c r="DE5" i="47"/>
  <c r="DE15" i="47"/>
  <c r="DE18" i="88" l="1"/>
  <c r="BY6" i="89"/>
  <c r="BX6" i="89"/>
  <c r="BW6" i="89"/>
  <c r="BV6" i="89"/>
  <c r="BU6" i="89"/>
  <c r="BT6" i="89"/>
  <c r="BS6" i="89"/>
  <c r="BR6" i="89"/>
  <c r="BQ6" i="89"/>
  <c r="CA8" i="89"/>
  <c r="BZ8" i="89"/>
  <c r="CA4" i="89"/>
  <c r="CA7" i="89" s="1"/>
  <c r="BZ4" i="89"/>
  <c r="BZ7" i="89" s="1"/>
  <c r="BZ5" i="89" l="1"/>
  <c r="CA5" i="89"/>
  <c r="CA10" i="89" l="1"/>
  <c r="CA13" i="89"/>
  <c r="CA15" i="89" s="1"/>
  <c r="CA11" i="89"/>
  <c r="BZ13" i="89"/>
  <c r="BZ15" i="89" s="1"/>
  <c r="BZ11" i="89"/>
  <c r="BZ10" i="89"/>
  <c r="BZ18" i="89" l="1"/>
  <c r="BZ16" i="89"/>
  <c r="BZ17" i="89" s="1"/>
  <c r="CA18" i="89"/>
  <c r="CA16" i="89"/>
  <c r="CA17" i="89" s="1"/>
  <c r="DE5" i="88" l="1"/>
  <c r="DD5" i="88"/>
  <c r="DC5" i="88"/>
  <c r="DB5" i="88"/>
  <c r="DC6" i="88"/>
  <c r="CW6" i="88"/>
  <c r="CV6" i="88"/>
  <c r="CU6" i="88"/>
  <c r="DE7" i="88"/>
  <c r="DE9" i="88"/>
  <c r="DD7" i="88"/>
  <c r="DD9" i="88"/>
  <c r="DD13" i="88"/>
  <c r="DD10" i="88" s="1"/>
  <c r="LX77" i="85"/>
  <c r="LV77" i="85"/>
  <c r="LU77" i="85"/>
  <c r="LT77" i="85"/>
  <c r="LS77" i="85"/>
  <c r="LR77" i="85"/>
  <c r="DE13" i="88" l="1"/>
  <c r="DE10" i="88" s="1"/>
  <c r="DE21" i="88"/>
  <c r="DE15" i="88"/>
  <c r="DE19" i="88" s="1"/>
  <c r="DE20" i="88" s="1"/>
  <c r="DD15" i="88"/>
  <c r="DD18" i="88"/>
  <c r="DD21" i="88" s="1"/>
  <c r="DD19" i="88" l="1"/>
  <c r="DD20" i="88" s="1"/>
  <c r="LQ77" i="85"/>
  <c r="LO77" i="85"/>
  <c r="LN77" i="85"/>
  <c r="LM77" i="85"/>
  <c r="LL77" i="85"/>
  <c r="LK77" i="85"/>
  <c r="CU29" i="75" l="1"/>
  <c r="CU22" i="75"/>
  <c r="CU21" i="75"/>
  <c r="CU13" i="75"/>
  <c r="CS13" i="75"/>
  <c r="CS7" i="75"/>
  <c r="CS20" i="75"/>
  <c r="CT29" i="75"/>
  <c r="LJ77" i="85" l="1"/>
  <c r="LI3" i="85"/>
  <c r="LJ3" i="85" s="1"/>
  <c r="LK3" i="85" s="1"/>
  <c r="LL3" i="85" s="1"/>
  <c r="LM3" i="85" s="1"/>
  <c r="LN3" i="85" s="1"/>
  <c r="LO3" i="85" s="1"/>
  <c r="LP3" i="85" s="1"/>
  <c r="LQ3" i="85" s="1"/>
  <c r="LR3" i="85" s="1"/>
  <c r="LS3" i="85" s="1"/>
  <c r="LT3" i="85" s="1"/>
  <c r="LU3" i="85" s="1"/>
  <c r="LV3" i="85" s="1"/>
  <c r="LW3" i="85" s="1"/>
  <c r="LX3" i="85" s="1"/>
  <c r="LY3" i="85" s="1"/>
  <c r="LZ3" i="85" s="1"/>
  <c r="MA3" i="85" s="1"/>
  <c r="MB3" i="85" s="1"/>
  <c r="MC3" i="85" s="1"/>
  <c r="LH77" i="85"/>
  <c r="LG30" i="85"/>
  <c r="LG29" i="85"/>
  <c r="LG77" i="85"/>
  <c r="LF77" i="85"/>
  <c r="LE77" i="85"/>
  <c r="LD77" i="85"/>
  <c r="LC77" i="85"/>
  <c r="AJ47" i="76"/>
  <c r="AW69" i="81"/>
  <c r="BY9" i="78"/>
  <c r="BY8" i="78"/>
  <c r="BY4" i="78"/>
  <c r="BY5" i="78" s="1"/>
  <c r="BY4" i="72"/>
  <c r="BY5" i="72" s="1"/>
  <c r="MD3" i="85" l="1"/>
  <c r="ME3" i="85" s="1"/>
  <c r="MF3" i="85" s="1"/>
  <c r="MG3" i="85" s="1"/>
  <c r="MH3" i="85" s="1"/>
  <c r="MI3" i="85" s="1"/>
  <c r="MJ3" i="85" s="1"/>
  <c r="BY11" i="78"/>
  <c r="BY13" i="78"/>
  <c r="BY10" i="72"/>
  <c r="BY12" i="72"/>
  <c r="BY9" i="72"/>
  <c r="BY10" i="78" l="1"/>
  <c r="CA5" i="70" l="1"/>
  <c r="CA4" i="70"/>
  <c r="CA7" i="70" s="1"/>
  <c r="AK40" i="70"/>
  <c r="DC15" i="47"/>
  <c r="DD7" i="47"/>
  <c r="CA10" i="70" l="1"/>
  <c r="CA11" i="70"/>
  <c r="CA13" i="70"/>
  <c r="DE13" i="47"/>
  <c r="LB77" i="85" l="1"/>
  <c r="KZ77" i="85"/>
  <c r="KY77" i="85"/>
  <c r="KX77" i="85" l="1"/>
  <c r="KW77" i="85"/>
  <c r="KV77" i="85"/>
  <c r="DC5" i="47" l="1"/>
  <c r="DD5" i="47"/>
  <c r="DD15" i="47" s="1"/>
  <c r="KU77" i="85"/>
  <c r="KS77" i="85"/>
  <c r="KR77" i="85"/>
  <c r="KQ77" i="85"/>
  <c r="KP77" i="85"/>
  <c r="KO77" i="85"/>
  <c r="CS6" i="75"/>
  <c r="AJ44" i="76"/>
  <c r="AJ42" i="76"/>
  <c r="AJ41" i="76"/>
  <c r="KN77" i="85"/>
  <c r="KL77" i="85"/>
  <c r="KK77" i="85"/>
  <c r="KJ77" i="85"/>
  <c r="AV69" i="81" l="1"/>
  <c r="KI77" i="85"/>
  <c r="KH77" i="85"/>
  <c r="KG77" i="85"/>
  <c r="BH14" i="89" l="1"/>
  <c r="BH7" i="89" s="1"/>
  <c r="BG14" i="89"/>
  <c r="BF14" i="89"/>
  <c r="BE14" i="89"/>
  <c r="BE7" i="89" s="1"/>
  <c r="BG13" i="89"/>
  <c r="BF13" i="89"/>
  <c r="BE13" i="89"/>
  <c r="BK11" i="89"/>
  <c r="BJ11" i="89"/>
  <c r="BY8" i="89"/>
  <c r="BX8" i="89"/>
  <c r="BW8" i="89"/>
  <c r="BU8" i="89"/>
  <c r="BT8" i="89"/>
  <c r="BS8" i="89"/>
  <c r="BR8" i="89"/>
  <c r="BQ8" i="89"/>
  <c r="BL8" i="89"/>
  <c r="BK8" i="89"/>
  <c r="BJ8" i="89"/>
  <c r="BI8" i="89"/>
  <c r="BH8" i="89"/>
  <c r="BF8" i="89"/>
  <c r="BE8" i="89"/>
  <c r="BX7" i="89"/>
  <c r="BM7" i="89"/>
  <c r="BL7" i="89"/>
  <c r="BK7" i="89"/>
  <c r="BJ7" i="89"/>
  <c r="BI7" i="89"/>
  <c r="BG7" i="89"/>
  <c r="BF7" i="89"/>
  <c r="BV8" i="89"/>
  <c r="BP6" i="89"/>
  <c r="BP8" i="89" s="1"/>
  <c r="BO6" i="89"/>
  <c r="BO8" i="89" s="1"/>
  <c r="BN6" i="89"/>
  <c r="BN8" i="89" s="1"/>
  <c r="BM6" i="89"/>
  <c r="BM8" i="89" s="1"/>
  <c r="BG6" i="89"/>
  <c r="BG8" i="89" s="1"/>
  <c r="BF6" i="89"/>
  <c r="BM5" i="89"/>
  <c r="BM13" i="89" s="1"/>
  <c r="BL5" i="89"/>
  <c r="BL11" i="89" s="1"/>
  <c r="BK5" i="89"/>
  <c r="BK10" i="89" s="1"/>
  <c r="BJ5" i="89"/>
  <c r="BJ13" i="89" s="1"/>
  <c r="BI5" i="89"/>
  <c r="BI10" i="89" s="1"/>
  <c r="BH5" i="89"/>
  <c r="BH10" i="89" s="1"/>
  <c r="BG5" i="89"/>
  <c r="BF5" i="89"/>
  <c r="BF11" i="89" s="1"/>
  <c r="BE5" i="89"/>
  <c r="BE10" i="89" s="1"/>
  <c r="BY4" i="89"/>
  <c r="BY5" i="89" s="1"/>
  <c r="BX4" i="89"/>
  <c r="BX5" i="89" s="1"/>
  <c r="BW4" i="89"/>
  <c r="BW5" i="89" s="1"/>
  <c r="BV4" i="89"/>
  <c r="BV7" i="89" s="1"/>
  <c r="BU4" i="89"/>
  <c r="BU5" i="89" s="1"/>
  <c r="BT4" i="89"/>
  <c r="BT7" i="89" s="1"/>
  <c r="BS4" i="89"/>
  <c r="BS7" i="89" s="1"/>
  <c r="BR4" i="89"/>
  <c r="BR7" i="89" s="1"/>
  <c r="BQ4" i="89"/>
  <c r="BQ5" i="89" s="1"/>
  <c r="BP4" i="89"/>
  <c r="BP5" i="89" s="1"/>
  <c r="BO4" i="89"/>
  <c r="BO5" i="89" s="1"/>
  <c r="BN4" i="89"/>
  <c r="BN5" i="89" s="1"/>
  <c r="BM4" i="89"/>
  <c r="CO15" i="88"/>
  <c r="CN15" i="88"/>
  <c r="CZ13" i="88"/>
  <c r="CZ10" i="88" s="1"/>
  <c r="CY13" i="88"/>
  <c r="CY10" i="88" s="1"/>
  <c r="CN13" i="88"/>
  <c r="CN10" i="88" s="1"/>
  <c r="CM13" i="88"/>
  <c r="CM10" i="88" s="1"/>
  <c r="CJ13" i="88"/>
  <c r="CJ10" i="88" s="1"/>
  <c r="CI13" i="88"/>
  <c r="CI10" i="88" s="1"/>
  <c r="DB9" i="88"/>
  <c r="DA9" i="88"/>
  <c r="CZ9" i="88"/>
  <c r="CY9" i="88"/>
  <c r="CX9" i="88"/>
  <c r="CV9" i="88"/>
  <c r="CU9" i="88"/>
  <c r="CT9" i="88"/>
  <c r="CS9" i="88"/>
  <c r="CR9" i="88"/>
  <c r="CQ9" i="88"/>
  <c r="CP9" i="88"/>
  <c r="CO9" i="88"/>
  <c r="CN9" i="88"/>
  <c r="CM9" i="88"/>
  <c r="CL9" i="88"/>
  <c r="CK9" i="88"/>
  <c r="CJ9" i="88"/>
  <c r="CI9" i="88"/>
  <c r="CK8" i="88"/>
  <c r="DC7" i="88"/>
  <c r="DB7" i="88"/>
  <c r="DA7" i="88"/>
  <c r="CZ7" i="88"/>
  <c r="CY7" i="88"/>
  <c r="CX7" i="88"/>
  <c r="CW7" i="88"/>
  <c r="CV7" i="88"/>
  <c r="CU7" i="88"/>
  <c r="CT7" i="88"/>
  <c r="CS7" i="88"/>
  <c r="CR7" i="88"/>
  <c r="CQ7" i="88"/>
  <c r="CP7" i="88"/>
  <c r="CO7" i="88"/>
  <c r="CN7" i="88"/>
  <c r="CM7" i="88"/>
  <c r="CL7" i="88"/>
  <c r="CK7" i="88"/>
  <c r="CJ7" i="88"/>
  <c r="CI7" i="88"/>
  <c r="DC9" i="88"/>
  <c r="CW9" i="88"/>
  <c r="DC15" i="88"/>
  <c r="DB15" i="88"/>
  <c r="DA5" i="88"/>
  <c r="DA15" i="88" s="1"/>
  <c r="CZ5" i="88"/>
  <c r="CZ15" i="88" s="1"/>
  <c r="CY5" i="88"/>
  <c r="CY15" i="88" s="1"/>
  <c r="CX5" i="88"/>
  <c r="CX15" i="88" s="1"/>
  <c r="CW5" i="88"/>
  <c r="CW15" i="88" s="1"/>
  <c r="CV5" i="88"/>
  <c r="CV15" i="88" s="1"/>
  <c r="CU5" i="88"/>
  <c r="CU15" i="88" s="1"/>
  <c r="CT5" i="88"/>
  <c r="CT15" i="88" s="1"/>
  <c r="CS5" i="88"/>
  <c r="CS13" i="88" s="1"/>
  <c r="CS10" i="88" s="1"/>
  <c r="CR5" i="88"/>
  <c r="CR13" i="88" s="1"/>
  <c r="CR10" i="88" s="1"/>
  <c r="CQ5" i="88"/>
  <c r="CQ15" i="88" s="1"/>
  <c r="CP5" i="88"/>
  <c r="CP13" i="88" s="1"/>
  <c r="CP10" i="88" s="1"/>
  <c r="CO5" i="88"/>
  <c r="CO13" i="88" s="1"/>
  <c r="CO10" i="88" s="1"/>
  <c r="CN5" i="88"/>
  <c r="CM5" i="88"/>
  <c r="CM15" i="88" s="1"/>
  <c r="CL5" i="88"/>
  <c r="CL15" i="88" s="1"/>
  <c r="CK5" i="88"/>
  <c r="CK15" i="88" s="1"/>
  <c r="CJ5" i="88"/>
  <c r="CJ15" i="88" s="1"/>
  <c r="CI5" i="88"/>
  <c r="CI15" i="88" s="1"/>
  <c r="BW7" i="89" l="1"/>
  <c r="BY7" i="89"/>
  <c r="BN11" i="89"/>
  <c r="BN13" i="89"/>
  <c r="BO11" i="89"/>
  <c r="BO13" i="89"/>
  <c r="BP11" i="89"/>
  <c r="BP13" i="89"/>
  <c r="BQ11" i="89"/>
  <c r="BQ13" i="89"/>
  <c r="BH13" i="89"/>
  <c r="BN7" i="89"/>
  <c r="BP7" i="89"/>
  <c r="BQ7" i="89"/>
  <c r="BI13" i="89"/>
  <c r="BE11" i="89"/>
  <c r="BO7" i="89"/>
  <c r="BK13" i="89"/>
  <c r="BJ10" i="89"/>
  <c r="BF10" i="89"/>
  <c r="BH11" i="89"/>
  <c r="BG10" i="89"/>
  <c r="BI11" i="89"/>
  <c r="DC18" i="88"/>
  <c r="DC21" i="88" s="1"/>
  <c r="CQ13" i="88"/>
  <c r="CQ10" i="88" s="1"/>
  <c r="CP15" i="88"/>
  <c r="CU13" i="88"/>
  <c r="CU10" i="88" s="1"/>
  <c r="CT13" i="88"/>
  <c r="CT10" i="88" s="1"/>
  <c r="CV13" i="88"/>
  <c r="CV10" i="88" s="1"/>
  <c r="BU10" i="89"/>
  <c r="BU13" i="89"/>
  <c r="BU11" i="89"/>
  <c r="BW10" i="89"/>
  <c r="BW13" i="89"/>
  <c r="BW11" i="89"/>
  <c r="BX13" i="89"/>
  <c r="BX10" i="89"/>
  <c r="BX11" i="89"/>
  <c r="BY10" i="89"/>
  <c r="BY13" i="89"/>
  <c r="BY11" i="89"/>
  <c r="BL10" i="89"/>
  <c r="BG11" i="89"/>
  <c r="BP10" i="89"/>
  <c r="BU7" i="89"/>
  <c r="BL13" i="89"/>
  <c r="BM10" i="89"/>
  <c r="BN10" i="89"/>
  <c r="BO10" i="89"/>
  <c r="BR5" i="89"/>
  <c r="BS5" i="89"/>
  <c r="BQ10" i="89"/>
  <c r="BT5" i="89"/>
  <c r="BM11" i="89"/>
  <c r="BV5" i="89"/>
  <c r="CW13" i="88"/>
  <c r="CW10" i="88" s="1"/>
  <c r="CX13" i="88"/>
  <c r="CX10" i="88" s="1"/>
  <c r="CR15" i="88"/>
  <c r="CS15" i="88"/>
  <c r="CK13" i="88"/>
  <c r="CK10" i="88" s="1"/>
  <c r="DA13" i="88"/>
  <c r="DA10" i="88" s="1"/>
  <c r="CL13" i="88"/>
  <c r="CL10" i="88" s="1"/>
  <c r="DB13" i="88"/>
  <c r="DB10" i="88" s="1"/>
  <c r="DC13" i="88"/>
  <c r="DC10" i="88" s="1"/>
  <c r="DC19" i="88" l="1"/>
  <c r="DC20" i="88" s="1"/>
  <c r="BV10" i="89"/>
  <c r="BV13" i="89"/>
  <c r="BV11" i="89"/>
  <c r="BT10" i="89"/>
  <c r="BT13" i="89"/>
  <c r="BT11" i="89"/>
  <c r="BS11" i="89"/>
  <c r="BS10" i="89"/>
  <c r="BS13" i="89"/>
  <c r="BR10" i="89"/>
  <c r="BR11" i="89"/>
  <c r="BR13" i="89"/>
  <c r="BY15" i="89"/>
  <c r="BY18" i="89" l="1"/>
  <c r="BY16" i="89"/>
  <c r="BY17" i="89" s="1"/>
  <c r="CT29" i="79" l="1"/>
  <c r="CT41" i="79" l="1"/>
  <c r="CQ17" i="75"/>
  <c r="CQ16" i="75"/>
  <c r="CQ15" i="75"/>
  <c r="CQ14" i="75"/>
  <c r="CQ13" i="75"/>
  <c r="CQ12" i="75"/>
  <c r="CQ11" i="75"/>
  <c r="CQ10" i="75"/>
  <c r="CQ8" i="75"/>
  <c r="CS22" i="75"/>
  <c r="CS21" i="75"/>
  <c r="CQ27" i="75"/>
  <c r="CS29" i="75"/>
  <c r="CQ6" i="75"/>
  <c r="CQ7" i="75"/>
  <c r="CQ9" i="75"/>
  <c r="CQ20" i="75"/>
  <c r="CQ21" i="75"/>
  <c r="CQ22" i="75"/>
  <c r="KA7" i="85"/>
  <c r="KA11" i="85"/>
  <c r="KA28" i="85"/>
  <c r="KA29" i="85"/>
  <c r="KA30" i="85"/>
  <c r="KA77" i="85"/>
  <c r="JZ77" i="85"/>
  <c r="KE77" i="85"/>
  <c r="KD77" i="85"/>
  <c r="KC77" i="85"/>
  <c r="KC3" i="85" l="1"/>
  <c r="KD3" i="85" s="1"/>
  <c r="KE3" i="85" s="1"/>
  <c r="KF3" i="85" s="1"/>
  <c r="KG3" i="85" s="1"/>
  <c r="KH3" i="85" s="1"/>
  <c r="KI3" i="85" s="1"/>
  <c r="KJ3" i="85" s="1"/>
  <c r="KK3" i="85" s="1"/>
  <c r="KL3" i="85" s="1"/>
  <c r="KM3" i="85" s="1"/>
  <c r="KN3" i="85" s="1"/>
  <c r="KO3" i="85" s="1"/>
  <c r="KP3" i="85" s="1"/>
  <c r="KQ3" i="85" s="1"/>
  <c r="KR3" i="85" s="1"/>
  <c r="KS3" i="85" s="1"/>
  <c r="KT3" i="85" s="1"/>
  <c r="KU3" i="85" s="1"/>
  <c r="KV3" i="85" s="1"/>
  <c r="KW3" i="85" s="1"/>
  <c r="KX3" i="85" s="1"/>
  <c r="KY3" i="85" s="1"/>
  <c r="KZ3" i="85" s="1"/>
  <c r="LA3" i="85" s="1"/>
  <c r="LB3" i="85" s="1"/>
  <c r="LC3" i="85" s="1"/>
  <c r="LD3" i="85" s="1"/>
  <c r="LE3" i="85" s="1"/>
  <c r="LF3" i="85" s="1"/>
  <c r="AJ49" i="76"/>
  <c r="AJ48" i="76"/>
  <c r="JY77" i="85"/>
  <c r="JW77" i="85"/>
  <c r="JV77" i="85"/>
  <c r="BX4" i="78"/>
  <c r="BX5" i="78" s="1"/>
  <c r="BX11" i="78" s="1"/>
  <c r="BX5" i="72"/>
  <c r="BX9" i="72" s="1"/>
  <c r="BX4" i="72"/>
  <c r="AI40" i="70"/>
  <c r="AJ40" i="70"/>
  <c r="BZ4" i="70"/>
  <c r="BZ7" i="70" s="1"/>
  <c r="BZ5" i="70"/>
  <c r="BZ11" i="70" s="1"/>
  <c r="DC7" i="47"/>
  <c r="BX9" i="78"/>
  <c r="BX8" i="78"/>
  <c r="BX7" i="72"/>
  <c r="BZ8" i="70"/>
  <c r="BY6" i="70"/>
  <c r="BX12" i="72" l="1"/>
  <c r="BX13" i="78"/>
  <c r="BX10" i="78" s="1"/>
  <c r="BX10" i="72"/>
  <c r="BZ13" i="70"/>
  <c r="BZ10" i="70"/>
  <c r="DD13" i="47"/>
  <c r="DD10" i="47" s="1"/>
  <c r="DC17" i="47"/>
  <c r="DB9" i="47"/>
  <c r="DC6" i="47"/>
  <c r="JU77" i="85" l="1"/>
  <c r="JT77" i="85"/>
  <c r="JS77" i="85"/>
  <c r="JR77" i="85"/>
  <c r="AI49" i="76"/>
  <c r="AI48" i="76"/>
  <c r="AI47" i="76"/>
  <c r="AI42" i="76"/>
  <c r="AI41" i="76"/>
  <c r="JP77" i="85"/>
  <c r="JO77" i="85"/>
  <c r="JN77" i="85"/>
  <c r="JM77" i="85"/>
  <c r="JL77" i="85"/>
  <c r="JK77" i="85"/>
  <c r="IW30" i="85"/>
  <c r="IW29" i="85"/>
  <c r="IW28" i="85"/>
  <c r="IW11" i="85"/>
  <c r="IW9" i="85"/>
  <c r="IW7" i="85"/>
  <c r="JI77" i="85"/>
  <c r="JH77" i="85"/>
  <c r="JG77" i="85"/>
  <c r="JF77" i="85"/>
  <c r="JE77" i="85"/>
  <c r="IX77" i="85" l="1"/>
  <c r="BX15" i="89" l="1"/>
  <c r="BT15" i="89"/>
  <c r="BD14" i="89"/>
  <c r="BD7" i="89" s="1"/>
  <c r="BC14" i="89"/>
  <c r="BC7" i="89" s="1"/>
  <c r="BB14" i="89"/>
  <c r="BB7" i="89" s="1"/>
  <c r="BA14" i="89"/>
  <c r="BA7" i="89" s="1"/>
  <c r="AZ14" i="89"/>
  <c r="AZ7" i="89" s="1"/>
  <c r="AY14" i="89"/>
  <c r="AY7" i="89" s="1"/>
  <c r="AX14" i="89"/>
  <c r="AX7" i="89" s="1"/>
  <c r="BK15" i="89"/>
  <c r="BK18" i="89" s="1"/>
  <c r="BH15" i="89"/>
  <c r="BH18" i="89" s="1"/>
  <c r="BD8" i="89"/>
  <c r="BC8" i="89"/>
  <c r="BB8" i="89"/>
  <c r="BA8" i="89"/>
  <c r="AZ8" i="89"/>
  <c r="AY8" i="89"/>
  <c r="AX8" i="89"/>
  <c r="AW8" i="89"/>
  <c r="AV8" i="89"/>
  <c r="AU8" i="89"/>
  <c r="AT8" i="89"/>
  <c r="AS8" i="89"/>
  <c r="AW7" i="89"/>
  <c r="AV7" i="89"/>
  <c r="AU7" i="89"/>
  <c r="AT7" i="89"/>
  <c r="AS7" i="89"/>
  <c r="BL15" i="89"/>
  <c r="BL18" i="89" s="1"/>
  <c r="BG15" i="89"/>
  <c r="BF15" i="89"/>
  <c r="BF16" i="89" s="1"/>
  <c r="BE15" i="89"/>
  <c r="BD5" i="89"/>
  <c r="BD13" i="89" s="1"/>
  <c r="BC5" i="89"/>
  <c r="BC13" i="89" s="1"/>
  <c r="BB5" i="89"/>
  <c r="BB13" i="89" s="1"/>
  <c r="BA5" i="89"/>
  <c r="BA13" i="89" s="1"/>
  <c r="AZ5" i="89"/>
  <c r="AZ13" i="89" s="1"/>
  <c r="AY5" i="89"/>
  <c r="AY13" i="89" s="1"/>
  <c r="AX5" i="89"/>
  <c r="AX13" i="89" s="1"/>
  <c r="AW5" i="89"/>
  <c r="AW13" i="89" s="1"/>
  <c r="AV5" i="89"/>
  <c r="AV13" i="89" s="1"/>
  <c r="AU5" i="89"/>
  <c r="AU13" i="89" s="1"/>
  <c r="AT5" i="89"/>
  <c r="AT13" i="89" s="1"/>
  <c r="AS5" i="89"/>
  <c r="AS13" i="89" s="1"/>
  <c r="DB18" i="88"/>
  <c r="CV18" i="88"/>
  <c r="CU18" i="88"/>
  <c r="DA18" i="88"/>
  <c r="DA21" i="88" s="1"/>
  <c r="CW18" i="88"/>
  <c r="CH9" i="88"/>
  <c r="CG9" i="88"/>
  <c r="CF9" i="88"/>
  <c r="CE9" i="88"/>
  <c r="CD9" i="88"/>
  <c r="CC9" i="88"/>
  <c r="CB9" i="88"/>
  <c r="CA9" i="88"/>
  <c r="BZ9" i="88"/>
  <c r="BY9" i="88"/>
  <c r="BX9" i="88"/>
  <c r="BW9" i="88"/>
  <c r="BV9" i="88"/>
  <c r="BU9" i="88"/>
  <c r="BT9" i="88"/>
  <c r="BS9" i="88"/>
  <c r="BR9" i="88"/>
  <c r="BQ9" i="88"/>
  <c r="BP9" i="88"/>
  <c r="CH7" i="88"/>
  <c r="CG7" i="88"/>
  <c r="CF7" i="88"/>
  <c r="CE7" i="88"/>
  <c r="CD7" i="88"/>
  <c r="CC7" i="88"/>
  <c r="CB7" i="88"/>
  <c r="CA7" i="88"/>
  <c r="BZ7" i="88"/>
  <c r="BY7" i="88"/>
  <c r="BX7" i="88"/>
  <c r="BW7" i="88"/>
  <c r="BV7" i="88"/>
  <c r="BU7" i="88"/>
  <c r="BT7" i="88"/>
  <c r="BS7" i="88"/>
  <c r="BR7" i="88"/>
  <c r="BQ7" i="88"/>
  <c r="BP7" i="88"/>
  <c r="BO6" i="88"/>
  <c r="BN6" i="88"/>
  <c r="BM6" i="88"/>
  <c r="BL6" i="88"/>
  <c r="BK6" i="88"/>
  <c r="CO18" i="88"/>
  <c r="CK18" i="88"/>
  <c r="CH5" i="88"/>
  <c r="CH13" i="88" s="1"/>
  <c r="CH10" i="88" s="1"/>
  <c r="CG5" i="88"/>
  <c r="CG13" i="88" s="1"/>
  <c r="CG10" i="88" s="1"/>
  <c r="CF5" i="88"/>
  <c r="CF15" i="88" s="1"/>
  <c r="CE5" i="88"/>
  <c r="CE13" i="88" s="1"/>
  <c r="CE10" i="88" s="1"/>
  <c r="CD5" i="88"/>
  <c r="CD13" i="88" s="1"/>
  <c r="CD10" i="88" s="1"/>
  <c r="CC5" i="88"/>
  <c r="CC13" i="88" s="1"/>
  <c r="CC10" i="88" s="1"/>
  <c r="CB5" i="88"/>
  <c r="CB15" i="88" s="1"/>
  <c r="CA5" i="88"/>
  <c r="CA13" i="88" s="1"/>
  <c r="CA10" i="88" s="1"/>
  <c r="BZ5" i="88"/>
  <c r="BZ13" i="88" s="1"/>
  <c r="BZ10" i="88" s="1"/>
  <c r="BY5" i="88"/>
  <c r="BY13" i="88" s="1"/>
  <c r="BY10" i="88" s="1"/>
  <c r="BX5" i="88"/>
  <c r="BX13" i="88" s="1"/>
  <c r="BX10" i="88" s="1"/>
  <c r="BW5" i="88"/>
  <c r="BW13" i="88" s="1"/>
  <c r="BW10" i="88" s="1"/>
  <c r="BV5" i="88"/>
  <c r="BV13" i="88" s="1"/>
  <c r="BV10" i="88" s="1"/>
  <c r="BU5" i="88"/>
  <c r="BU13" i="88" s="1"/>
  <c r="BU10" i="88" s="1"/>
  <c r="BT5" i="88"/>
  <c r="BT13" i="88" s="1"/>
  <c r="BT10" i="88" s="1"/>
  <c r="BS5" i="88"/>
  <c r="BS13" i="88" s="1"/>
  <c r="BS10" i="88" s="1"/>
  <c r="BR5" i="88"/>
  <c r="BR13" i="88" s="1"/>
  <c r="BR10" i="88" s="1"/>
  <c r="BQ5" i="88"/>
  <c r="BQ13" i="88" s="1"/>
  <c r="BQ10" i="88" s="1"/>
  <c r="BP5" i="88"/>
  <c r="BP13" i="88" s="1"/>
  <c r="BP10" i="88" s="1"/>
  <c r="CC15" i="88" l="1"/>
  <c r="CD15" i="88"/>
  <c r="CE15" i="88"/>
  <c r="AY10" i="89"/>
  <c r="AY11" i="89"/>
  <c r="BD11" i="89"/>
  <c r="BD10" i="89"/>
  <c r="CG15" i="88"/>
  <c r="CX18" i="88"/>
  <c r="CX21" i="88" s="1"/>
  <c r="CY18" i="88"/>
  <c r="CY21" i="88" s="1"/>
  <c r="CF13" i="88"/>
  <c r="CF10" i="88" s="1"/>
  <c r="CZ18" i="88"/>
  <c r="CZ21" i="88" s="1"/>
  <c r="AX11" i="89"/>
  <c r="BI15" i="89"/>
  <c r="BI18" i="89" s="1"/>
  <c r="AX10" i="89"/>
  <c r="BJ15" i="89"/>
  <c r="BJ18" i="89" s="1"/>
  <c r="BU15" i="89"/>
  <c r="BX16" i="89"/>
  <c r="BX17" i="89" s="1"/>
  <c r="BX18" i="89"/>
  <c r="AS10" i="89"/>
  <c r="AS11" i="89"/>
  <c r="AT10" i="89"/>
  <c r="AT11" i="89"/>
  <c r="AU10" i="89"/>
  <c r="AU11" i="89"/>
  <c r="AV10" i="89"/>
  <c r="AV11" i="89"/>
  <c r="AW10" i="89"/>
  <c r="AW11" i="89"/>
  <c r="BT18" i="89"/>
  <c r="BT16" i="89"/>
  <c r="BT17" i="89" s="1"/>
  <c r="BO15" i="89"/>
  <c r="BP15" i="89"/>
  <c r="BQ15" i="89"/>
  <c r="BW15" i="89"/>
  <c r="BL16" i="89"/>
  <c r="BL17" i="89" s="1"/>
  <c r="BF17" i="89"/>
  <c r="AZ10" i="89"/>
  <c r="AZ11" i="89"/>
  <c r="BE18" i="89"/>
  <c r="BA10" i="89"/>
  <c r="BA11" i="89"/>
  <c r="BF18" i="89"/>
  <c r="BE16" i="89"/>
  <c r="BE17" i="89" s="1"/>
  <c r="BG16" i="89"/>
  <c r="BG17" i="89" s="1"/>
  <c r="BH16" i="89"/>
  <c r="BH17" i="89" s="1"/>
  <c r="BK16" i="89"/>
  <c r="BK17" i="89" s="1"/>
  <c r="BB10" i="89"/>
  <c r="BB11" i="89"/>
  <c r="BG18" i="89"/>
  <c r="BC10" i="89"/>
  <c r="BC11" i="89"/>
  <c r="DB21" i="88"/>
  <c r="CW19" i="88"/>
  <c r="CW20" i="88" s="1"/>
  <c r="DA19" i="88"/>
  <c r="DA20" i="88" s="1"/>
  <c r="CK21" i="88"/>
  <c r="CU21" i="88"/>
  <c r="CO21" i="88"/>
  <c r="CV21" i="88"/>
  <c r="CV19" i="88"/>
  <c r="CV20" i="88" s="1"/>
  <c r="CK19" i="88"/>
  <c r="CK20" i="88" s="1"/>
  <c r="CQ18" i="88"/>
  <c r="DB19" i="88"/>
  <c r="DB20" i="88" s="1"/>
  <c r="CH15" i="88"/>
  <c r="CR18" i="88"/>
  <c r="CJ18" i="88"/>
  <c r="CL18" i="88"/>
  <c r="CN18" i="88"/>
  <c r="CO19" i="88"/>
  <c r="CO20" i="88" s="1"/>
  <c r="CS18" i="88"/>
  <c r="CW21" i="88"/>
  <c r="CP18" i="88"/>
  <c r="CT18" i="88"/>
  <c r="CI18" i="88"/>
  <c r="CU19" i="88"/>
  <c r="CU20" i="88" s="1"/>
  <c r="CM18" i="88"/>
  <c r="CB13" i="88"/>
  <c r="CB10" i="88" s="1"/>
  <c r="BJ16" i="89" l="1"/>
  <c r="BJ17" i="89" s="1"/>
  <c r="BM15" i="89"/>
  <c r="BM16" i="89" s="1"/>
  <c r="BM17" i="89" s="1"/>
  <c r="BI16" i="89"/>
  <c r="BI17" i="89" s="1"/>
  <c r="CZ19" i="88"/>
  <c r="CZ20" i="88" s="1"/>
  <c r="CX19" i="88"/>
  <c r="CX20" i="88" s="1"/>
  <c r="CY19" i="88"/>
  <c r="CY20" i="88" s="1"/>
  <c r="BN15" i="89"/>
  <c r="BV15" i="89"/>
  <c r="BP16" i="89"/>
  <c r="BP17" i="89" s="1"/>
  <c r="BP18" i="89"/>
  <c r="BO16" i="89"/>
  <c r="BO17" i="89" s="1"/>
  <c r="BO18" i="89"/>
  <c r="BS15" i="89"/>
  <c r="BR15" i="89"/>
  <c r="BQ16" i="89"/>
  <c r="BQ17" i="89" s="1"/>
  <c r="BQ18" i="89"/>
  <c r="BW16" i="89"/>
  <c r="BW17" i="89" s="1"/>
  <c r="BW18" i="89"/>
  <c r="BU16" i="89"/>
  <c r="BU17" i="89" s="1"/>
  <c r="BU18" i="89"/>
  <c r="BN16" i="89"/>
  <c r="BN17" i="89" s="1"/>
  <c r="BN18" i="89"/>
  <c r="CQ19" i="88"/>
  <c r="CQ20" i="88" s="1"/>
  <c r="CQ21" i="88"/>
  <c r="CL19" i="88"/>
  <c r="CL20" i="88" s="1"/>
  <c r="CL21" i="88"/>
  <c r="CR19" i="88"/>
  <c r="CR20" i="88" s="1"/>
  <c r="CR21" i="88"/>
  <c r="CT19" i="88"/>
  <c r="CT20" i="88" s="1"/>
  <c r="CT21" i="88"/>
  <c r="CJ21" i="88"/>
  <c r="CJ19" i="88"/>
  <c r="CJ20" i="88" s="1"/>
  <c r="CS21" i="88"/>
  <c r="CS19" i="88"/>
  <c r="CS20" i="88" s="1"/>
  <c r="CN21" i="88"/>
  <c r="CN19" i="88"/>
  <c r="CN20" i="88" s="1"/>
  <c r="CM21" i="88"/>
  <c r="CM19" i="88"/>
  <c r="CM20" i="88" s="1"/>
  <c r="CI21" i="88"/>
  <c r="CI19" i="88"/>
  <c r="CI20" i="88" s="1"/>
  <c r="CP19" i="88"/>
  <c r="CP20" i="88"/>
  <c r="CP21" i="88"/>
  <c r="BM18" i="89" l="1"/>
  <c r="BV18" i="89"/>
  <c r="BV16" i="89"/>
  <c r="BV17" i="89" s="1"/>
  <c r="BR16" i="89"/>
  <c r="BR17" i="89" s="1"/>
  <c r="BR18" i="89"/>
  <c r="BS16" i="89"/>
  <c r="BS17" i="89" s="1"/>
  <c r="BS18" i="89"/>
  <c r="JA77" i="85" l="1"/>
  <c r="IZ77" i="85"/>
  <c r="IY77" i="85"/>
  <c r="IZ3" i="85"/>
  <c r="JA3" i="85" s="1"/>
  <c r="JB3" i="85" s="1"/>
  <c r="BW9" i="78"/>
  <c r="BW4" i="78"/>
  <c r="BW5" i="78" s="1"/>
  <c r="BW7" i="72"/>
  <c r="BW4" i="72"/>
  <c r="BW5" i="72" s="1"/>
  <c r="BY8" i="70"/>
  <c r="BY4" i="70"/>
  <c r="BY7" i="70" s="1"/>
  <c r="JC3" i="85" l="1"/>
  <c r="JD3" i="85" s="1"/>
  <c r="JE3" i="85" s="1"/>
  <c r="JF3" i="85" s="1"/>
  <c r="JG3" i="85" s="1"/>
  <c r="JH3" i="85" s="1"/>
  <c r="JI3" i="85" s="1"/>
  <c r="JJ3" i="85" s="1"/>
  <c r="JK3" i="85" s="1"/>
  <c r="JL3" i="85" s="1"/>
  <c r="JM3" i="85" s="1"/>
  <c r="JN3" i="85" s="1"/>
  <c r="JO3" i="85" s="1"/>
  <c r="JP3" i="85" s="1"/>
  <c r="JQ3" i="85" s="1"/>
  <c r="JR3" i="85" s="1"/>
  <c r="JS3" i="85" s="1"/>
  <c r="JT3" i="85" s="1"/>
  <c r="JU3" i="85" s="1"/>
  <c r="JV3" i="85" s="1"/>
  <c r="JW3" i="85" s="1"/>
  <c r="BW13" i="78"/>
  <c r="BW11" i="78"/>
  <c r="BW12" i="72"/>
  <c r="BW9" i="72"/>
  <c r="BW10" i="72"/>
  <c r="BY5" i="70"/>
  <c r="BY13" i="70" s="1"/>
  <c r="JX3" i="85" l="1"/>
  <c r="JY3" i="85" s="1"/>
  <c r="JZ3" i="85" s="1"/>
  <c r="BW10" i="78"/>
  <c r="BY11" i="70"/>
  <c r="BY10" i="70"/>
  <c r="DC9" i="47" l="1"/>
  <c r="IW77" i="85"/>
  <c r="IB77" i="85"/>
  <c r="IA77" i="85"/>
  <c r="HZ77" i="85"/>
  <c r="HY77" i="85"/>
  <c r="HW77" i="85"/>
  <c r="HV77" i="85"/>
  <c r="HP77" i="85"/>
  <c r="HO77" i="85"/>
  <c r="HN77" i="85"/>
  <c r="HM77" i="85"/>
  <c r="HK77" i="85"/>
  <c r="HJ77" i="85"/>
  <c r="HI77" i="85"/>
  <c r="HG77" i="85"/>
  <c r="HF77" i="85"/>
  <c r="HC77" i="85"/>
  <c r="GZ77" i="85"/>
  <c r="GW77" i="85"/>
  <c r="GU77" i="85"/>
  <c r="GT77" i="85"/>
  <c r="GS77" i="85"/>
  <c r="GR77" i="85"/>
  <c r="GP77" i="85"/>
  <c r="GO77" i="85"/>
  <c r="GN77" i="85"/>
  <c r="GJ77" i="85"/>
  <c r="GH77" i="85"/>
  <c r="GG77" i="85"/>
  <c r="GF77" i="85"/>
  <c r="GE77" i="85"/>
  <c r="GD77" i="85"/>
  <c r="GC77" i="85"/>
  <c r="FZ77" i="85"/>
  <c r="FY77" i="85"/>
  <c r="FX77" i="85"/>
  <c r="FW77" i="85"/>
  <c r="FV77" i="85"/>
  <c r="FS77" i="85"/>
  <c r="FR77" i="85"/>
  <c r="FQ77" i="85"/>
  <c r="FP77" i="85"/>
  <c r="FO77" i="85"/>
  <c r="FM77" i="85"/>
  <c r="FL77" i="85"/>
  <c r="FK77" i="85"/>
  <c r="FI77" i="85"/>
  <c r="FH77" i="85"/>
  <c r="FD77" i="85"/>
  <c r="FC77" i="85"/>
  <c r="FB77" i="85"/>
  <c r="FA77" i="85"/>
  <c r="EZ77" i="85"/>
  <c r="EW77" i="85"/>
  <c r="EV77" i="85"/>
  <c r="EU77" i="85"/>
  <c r="ET77" i="85"/>
  <c r="ES77" i="85"/>
  <c r="EQ77" i="85"/>
  <c r="EP77" i="85"/>
  <c r="EO77" i="85"/>
  <c r="EN77" i="85"/>
  <c r="EM77" i="85"/>
  <c r="EL77" i="85"/>
  <c r="EI77" i="85"/>
  <c r="EH77" i="85"/>
  <c r="EG77" i="85"/>
  <c r="EE77" i="85"/>
  <c r="EC77" i="85"/>
  <c r="HQ77" i="85"/>
  <c r="GK77" i="85"/>
  <c r="FF77" i="85"/>
  <c r="DZ77" i="85"/>
  <c r="CQ29" i="75"/>
  <c r="CO29" i="75"/>
  <c r="CO22" i="75"/>
  <c r="CO21" i="75"/>
  <c r="CO20" i="75"/>
  <c r="CO9" i="75"/>
  <c r="CO7" i="75"/>
  <c r="CO6" i="75"/>
  <c r="IU77" i="85"/>
  <c r="IT77" i="85"/>
  <c r="DC13" i="47" l="1"/>
  <c r="DC10" i="47" s="1"/>
  <c r="HQ18" i="85"/>
  <c r="HQ7" i="85"/>
  <c r="HQ29" i="85"/>
  <c r="HQ28" i="85"/>
  <c r="HQ11" i="85"/>
  <c r="HQ9" i="85"/>
  <c r="IS77" i="85"/>
  <c r="IR77" i="85"/>
  <c r="AS69" i="81"/>
  <c r="AR69" i="81"/>
  <c r="AQ69" i="81"/>
  <c r="AH49" i="76"/>
  <c r="AH48" i="76"/>
  <c r="AH47" i="76"/>
  <c r="AH44" i="76"/>
  <c r="AH42" i="76"/>
  <c r="AH41" i="76"/>
  <c r="IQ77" i="85"/>
  <c r="IP77" i="85"/>
  <c r="CN29" i="75"/>
  <c r="CO10" i="75"/>
  <c r="CO17" i="75"/>
  <c r="CO15" i="75"/>
  <c r="CO14" i="75"/>
  <c r="CO12" i="75"/>
  <c r="CO8" i="75"/>
  <c r="CM27" i="75"/>
  <c r="CK27" i="75"/>
  <c r="CM10" i="75"/>
  <c r="CK10" i="75"/>
  <c r="GK12" i="85"/>
  <c r="GK34" i="85"/>
  <c r="BV9" i="78" l="1"/>
  <c r="BV4" i="78"/>
  <c r="BV5" i="78" s="1"/>
  <c r="BV7" i="72"/>
  <c r="BV4" i="72"/>
  <c r="BV5" i="72" s="1"/>
  <c r="BX6" i="70"/>
  <c r="BX8" i="70" s="1"/>
  <c r="BX4" i="70"/>
  <c r="BX7" i="70" s="1"/>
  <c r="DB5" i="47"/>
  <c r="DB15" i="47" s="1"/>
  <c r="DB7" i="47"/>
  <c r="B94" i="85"/>
  <c r="B93" i="85"/>
  <c r="B92" i="85"/>
  <c r="B91" i="85"/>
  <c r="B86" i="85"/>
  <c r="B85" i="85"/>
  <c r="B84" i="85"/>
  <c r="B83" i="85"/>
  <c r="B82" i="85"/>
  <c r="B81" i="85"/>
  <c r="B80" i="85"/>
  <c r="B79" i="85"/>
  <c r="A79" i="85"/>
  <c r="T77" i="85"/>
  <c r="S77" i="85"/>
  <c r="Q77" i="85"/>
  <c r="P77" i="85"/>
  <c r="O77" i="85"/>
  <c r="N77" i="85"/>
  <c r="M77" i="85"/>
  <c r="L77" i="85"/>
  <c r="J77" i="85"/>
  <c r="I77" i="85"/>
  <c r="H77" i="85"/>
  <c r="B69" i="85"/>
  <c r="B67" i="85"/>
  <c r="B66" i="85"/>
  <c r="BO65" i="85"/>
  <c r="B60" i="85"/>
  <c r="B59" i="85"/>
  <c r="B58" i="85"/>
  <c r="B57" i="85"/>
  <c r="B56" i="85"/>
  <c r="B55" i="85"/>
  <c r="B54" i="85"/>
  <c r="B53" i="85"/>
  <c r="B52" i="85"/>
  <c r="B51" i="85"/>
  <c r="B50" i="85"/>
  <c r="B49" i="85"/>
  <c r="B48" i="85"/>
  <c r="B41" i="85"/>
  <c r="B40" i="85"/>
  <c r="B39" i="85"/>
  <c r="B38" i="85"/>
  <c r="B37" i="85"/>
  <c r="FF34" i="85"/>
  <c r="DZ34" i="85"/>
  <c r="CU34" i="85"/>
  <c r="B33" i="85"/>
  <c r="A33" i="85"/>
  <c r="B32" i="85"/>
  <c r="B31" i="85"/>
  <c r="A31" i="85"/>
  <c r="A32" i="85" s="1"/>
  <c r="AL30" i="85"/>
  <c r="AL29" i="85"/>
  <c r="AL28" i="85"/>
  <c r="GK27" i="85"/>
  <c r="FF27" i="85"/>
  <c r="DZ27" i="85"/>
  <c r="CU27" i="85"/>
  <c r="BO27" i="85"/>
  <c r="AL27" i="85"/>
  <c r="B26" i="85"/>
  <c r="B25" i="85"/>
  <c r="B24" i="85"/>
  <c r="A24" i="85"/>
  <c r="A25" i="85" s="1"/>
  <c r="A26" i="85" s="1"/>
  <c r="A28" i="85" s="1"/>
  <c r="B23" i="85"/>
  <c r="GK22" i="85"/>
  <c r="FF22" i="85"/>
  <c r="DZ22" i="85"/>
  <c r="CU22" i="85"/>
  <c r="BO22" i="85"/>
  <c r="AL22" i="85"/>
  <c r="B22" i="85"/>
  <c r="B21" i="85"/>
  <c r="GK20" i="85"/>
  <c r="FF20" i="85"/>
  <c r="DZ20" i="85"/>
  <c r="CU20" i="85"/>
  <c r="BO20" i="85"/>
  <c r="AL20" i="85"/>
  <c r="B20" i="85"/>
  <c r="B19" i="85"/>
  <c r="B18" i="85"/>
  <c r="GK17" i="85"/>
  <c r="FF17" i="85"/>
  <c r="DZ17" i="85"/>
  <c r="CU17" i="85"/>
  <c r="BO17" i="85"/>
  <c r="AL17" i="85"/>
  <c r="B17" i="85"/>
  <c r="B16" i="85"/>
  <c r="B15" i="85"/>
  <c r="GK13" i="85"/>
  <c r="FF13" i="85"/>
  <c r="DZ13" i="85"/>
  <c r="B13" i="85"/>
  <c r="B14" i="85"/>
  <c r="FF12" i="85"/>
  <c r="B12" i="85"/>
  <c r="B11" i="85"/>
  <c r="GK10" i="85"/>
  <c r="FF10" i="85"/>
  <c r="DZ10" i="85"/>
  <c r="CU10" i="85"/>
  <c r="BO10" i="85"/>
  <c r="AL10" i="85"/>
  <c r="F10" i="85"/>
  <c r="B10" i="85"/>
  <c r="B9" i="85"/>
  <c r="A7" i="85"/>
  <c r="EB3" i="85"/>
  <c r="EC3" i="85" s="1"/>
  <c r="ED3" i="85" s="1"/>
  <c r="EE3" i="85" s="1"/>
  <c r="EF3" i="85" s="1"/>
  <c r="EG3" i="85" s="1"/>
  <c r="EH3" i="85" s="1"/>
  <c r="EI3" i="85" s="1"/>
  <c r="EJ3" i="85" s="1"/>
  <c r="EK3" i="85" s="1"/>
  <c r="EL3" i="85" s="1"/>
  <c r="EM3" i="85" s="1"/>
  <c r="EN3" i="85" s="1"/>
  <c r="EO3" i="85" s="1"/>
  <c r="EP3" i="85" s="1"/>
  <c r="EQ3" i="85" s="1"/>
  <c r="ER3" i="85" s="1"/>
  <c r="ES3" i="85" s="1"/>
  <c r="ET3" i="85" s="1"/>
  <c r="EU3" i="85" s="1"/>
  <c r="EV3" i="85" s="1"/>
  <c r="EW3" i="85" s="1"/>
  <c r="EX3" i="85" s="1"/>
  <c r="EY3" i="85" s="1"/>
  <c r="EZ3" i="85" s="1"/>
  <c r="FA3" i="85" s="1"/>
  <c r="FB3" i="85" s="1"/>
  <c r="FC3" i="85" s="1"/>
  <c r="FD3" i="85" s="1"/>
  <c r="FE3" i="85" s="1"/>
  <c r="FG3" i="85" s="1"/>
  <c r="FH3" i="85" s="1"/>
  <c r="FI3" i="85" s="1"/>
  <c r="FJ3" i="85" s="1"/>
  <c r="FK3" i="85" s="1"/>
  <c r="FL3" i="85" s="1"/>
  <c r="FM3" i="85" s="1"/>
  <c r="FN3" i="85" s="1"/>
  <c r="FO3" i="85" s="1"/>
  <c r="FP3" i="85" s="1"/>
  <c r="FQ3" i="85" s="1"/>
  <c r="FR3" i="85" s="1"/>
  <c r="FS3" i="85" s="1"/>
  <c r="FT3" i="85" s="1"/>
  <c r="FU3" i="85" s="1"/>
  <c r="FV3" i="85" s="1"/>
  <c r="FW3" i="85" s="1"/>
  <c r="FX3" i="85" s="1"/>
  <c r="FY3" i="85" s="1"/>
  <c r="FZ3" i="85" s="1"/>
  <c r="GA3" i="85" s="1"/>
  <c r="CW3" i="85"/>
  <c r="CX3" i="85" s="1"/>
  <c r="CY3" i="85" s="1"/>
  <c r="CZ3" i="85" s="1"/>
  <c r="DA3" i="85" s="1"/>
  <c r="DB3" i="85" s="1"/>
  <c r="DC3" i="85" s="1"/>
  <c r="DD3" i="85" s="1"/>
  <c r="DE3" i="85" s="1"/>
  <c r="DF3" i="85" s="1"/>
  <c r="DG3" i="85" s="1"/>
  <c r="DH3" i="85" s="1"/>
  <c r="DI3" i="85" s="1"/>
  <c r="DJ3" i="85" s="1"/>
  <c r="DK3" i="85" s="1"/>
  <c r="DL3" i="85" s="1"/>
  <c r="DM3" i="85" s="1"/>
  <c r="DN3" i="85" s="1"/>
  <c r="DO3" i="85" s="1"/>
  <c r="DP3" i="85" s="1"/>
  <c r="DQ3" i="85" s="1"/>
  <c r="DR3" i="85" s="1"/>
  <c r="DS3" i="85" s="1"/>
  <c r="DT3" i="85" s="1"/>
  <c r="DU3" i="85" s="1"/>
  <c r="DV3" i="85" s="1"/>
  <c r="DW3" i="85" s="1"/>
  <c r="DX3" i="85" s="1"/>
  <c r="DY3" i="85" s="1"/>
  <c r="BQ3" i="85"/>
  <c r="BR3" i="85" s="1"/>
  <c r="BS3" i="85" s="1"/>
  <c r="BT3" i="85" s="1"/>
  <c r="BU3" i="85" s="1"/>
  <c r="BV3" i="85" s="1"/>
  <c r="BW3" i="85" s="1"/>
  <c r="BX3" i="85" s="1"/>
  <c r="BY3" i="85" s="1"/>
  <c r="BZ3" i="85" s="1"/>
  <c r="CA3" i="85" s="1"/>
  <c r="CB3" i="85" s="1"/>
  <c r="CC3" i="85" s="1"/>
  <c r="CD3" i="85" s="1"/>
  <c r="CE3" i="85" s="1"/>
  <c r="CF3" i="85" s="1"/>
  <c r="CG3" i="85" s="1"/>
  <c r="CH3" i="85" s="1"/>
  <c r="CI3" i="85" s="1"/>
  <c r="CJ3" i="85" s="1"/>
  <c r="CK3" i="85" s="1"/>
  <c r="CL3" i="85" s="1"/>
  <c r="CM3" i="85" s="1"/>
  <c r="CN3" i="85" s="1"/>
  <c r="CO3" i="85" s="1"/>
  <c r="CP3" i="85" s="1"/>
  <c r="CQ3" i="85" s="1"/>
  <c r="CR3" i="85" s="1"/>
  <c r="CS3" i="85" s="1"/>
  <c r="CT3" i="85" s="1"/>
  <c r="AN3" i="85"/>
  <c r="AO3" i="85" s="1"/>
  <c r="AP3" i="85" s="1"/>
  <c r="AQ3" i="85" s="1"/>
  <c r="AR3" i="85" s="1"/>
  <c r="AS3" i="85" s="1"/>
  <c r="AT3" i="85" s="1"/>
  <c r="AU3" i="85" s="1"/>
  <c r="AV3" i="85" s="1"/>
  <c r="AW3" i="85" s="1"/>
  <c r="AX3" i="85" s="1"/>
  <c r="AY3" i="85" s="1"/>
  <c r="AZ3" i="85" s="1"/>
  <c r="BA3" i="85" s="1"/>
  <c r="BB3" i="85" s="1"/>
  <c r="BC3" i="85" s="1"/>
  <c r="BD3" i="85" s="1"/>
  <c r="BE3" i="85" s="1"/>
  <c r="BF3" i="85" s="1"/>
  <c r="BG3" i="85" s="1"/>
  <c r="BH3" i="85" s="1"/>
  <c r="BI3" i="85" s="1"/>
  <c r="BJ3" i="85" s="1"/>
  <c r="BK3" i="85" s="1"/>
  <c r="BL3" i="85" s="1"/>
  <c r="BM3" i="85" s="1"/>
  <c r="BN3" i="85" s="1"/>
  <c r="H3" i="85"/>
  <c r="I3" i="85" s="1"/>
  <c r="J3" i="85" s="1"/>
  <c r="K3" i="85" s="1"/>
  <c r="L3" i="85" s="1"/>
  <c r="M3" i="85" s="1"/>
  <c r="N3" i="85" s="1"/>
  <c r="O3" i="85" s="1"/>
  <c r="P3" i="85" s="1"/>
  <c r="Q3" i="85" s="1"/>
  <c r="R3" i="85" s="1"/>
  <c r="S3" i="85" s="1"/>
  <c r="T3" i="85" s="1"/>
  <c r="U3" i="85" s="1"/>
  <c r="V3" i="85" s="1"/>
  <c r="W3" i="85" s="1"/>
  <c r="X3" i="85" s="1"/>
  <c r="Y3" i="85" s="1"/>
  <c r="Z3" i="85" s="1"/>
  <c r="AA3" i="85" s="1"/>
  <c r="AB3" i="85" s="1"/>
  <c r="AC3" i="85" s="1"/>
  <c r="AD3" i="85" s="1"/>
  <c r="AE3" i="85" s="1"/>
  <c r="AF3" i="85" s="1"/>
  <c r="AG3" i="85" s="1"/>
  <c r="AH3" i="85" s="1"/>
  <c r="AI3" i="85" s="1"/>
  <c r="AJ3" i="85" s="1"/>
  <c r="AK3" i="85" s="1"/>
  <c r="DB13" i="47" l="1"/>
  <c r="DB10" i="47" s="1"/>
  <c r="BV13" i="78"/>
  <c r="BV11" i="78"/>
  <c r="BV12" i="72"/>
  <c r="BV10" i="72"/>
  <c r="BV9" i="72"/>
  <c r="BX5" i="70"/>
  <c r="GB3" i="85"/>
  <c r="GC3" i="85" s="1"/>
  <c r="GD3" i="85" s="1"/>
  <c r="GE3" i="85" s="1"/>
  <c r="GF3" i="85" s="1"/>
  <c r="GG3" i="85" s="1"/>
  <c r="GH3" i="85" s="1"/>
  <c r="GI3" i="85" s="1"/>
  <c r="GJ3" i="85" s="1"/>
  <c r="GL3" i="85" s="1"/>
  <c r="GM3" i="85" s="1"/>
  <c r="GN3" i="85" s="1"/>
  <c r="GO3" i="85" s="1"/>
  <c r="GP3" i="85" s="1"/>
  <c r="GQ3" i="85" s="1"/>
  <c r="GR3" i="85" s="1"/>
  <c r="GS3" i="85" s="1"/>
  <c r="GT3" i="85" s="1"/>
  <c r="GU3" i="85" s="1"/>
  <c r="GV3" i="85" s="1"/>
  <c r="GW3" i="85" s="1"/>
  <c r="GX3" i="85" s="1"/>
  <c r="GY3" i="85" s="1"/>
  <c r="GZ3" i="85" s="1"/>
  <c r="HA3" i="85" s="1"/>
  <c r="HB3" i="85" s="1"/>
  <c r="HC3" i="85" s="1"/>
  <c r="HD3" i="85" s="1"/>
  <c r="HE3" i="85" s="1"/>
  <c r="HF3" i="85" s="1"/>
  <c r="HG3" i="85" s="1"/>
  <c r="HH3" i="85" s="1"/>
  <c r="HI3" i="85" s="1"/>
  <c r="HJ3" i="85" s="1"/>
  <c r="HK3" i="85" s="1"/>
  <c r="HL3" i="85" s="1"/>
  <c r="HM3" i="85" s="1"/>
  <c r="HN3" i="85" s="1"/>
  <c r="HO3" i="85" s="1"/>
  <c r="HP3" i="85" s="1"/>
  <c r="HR3" i="85" s="1"/>
  <c r="HS3" i="85" s="1"/>
  <c r="CL29" i="75"/>
  <c r="CM17" i="75"/>
  <c r="CM15" i="75"/>
  <c r="CM14" i="75"/>
  <c r="CM12" i="75"/>
  <c r="CM8" i="75"/>
  <c r="CK17" i="75"/>
  <c r="BV10" i="78" l="1"/>
  <c r="HT3" i="85"/>
  <c r="HU3" i="85" s="1"/>
  <c r="HV3" i="85" s="1"/>
  <c r="HW3" i="85" s="1"/>
  <c r="HX3" i="85" s="1"/>
  <c r="HY3" i="85" s="1"/>
  <c r="HZ3" i="85" s="1"/>
  <c r="IA3" i="85" s="1"/>
  <c r="IB3" i="85" s="1"/>
  <c r="IC3" i="85" s="1"/>
  <c r="ID3" i="85" s="1"/>
  <c r="IE3" i="85" s="1"/>
  <c r="IF3" i="85" s="1"/>
  <c r="IG3" i="85" s="1"/>
  <c r="BX10" i="70"/>
  <c r="BX11" i="70"/>
  <c r="BX13" i="70"/>
  <c r="CM29" i="75"/>
  <c r="IH3" i="85" l="1"/>
  <c r="II3" i="85" s="1"/>
  <c r="IJ3" i="85" s="1"/>
  <c r="IK3" i="85" s="1"/>
  <c r="IL3" i="85" s="1"/>
  <c r="IM3" i="85" s="1"/>
  <c r="IN3" i="85" s="1"/>
  <c r="IO3" i="85" s="1"/>
  <c r="IP3" i="85" s="1"/>
  <c r="IQ3" i="85" s="1"/>
  <c r="IR3" i="85" s="1"/>
  <c r="IS3" i="85" s="1"/>
  <c r="IT3" i="85" s="1"/>
  <c r="IU3" i="85" s="1"/>
  <c r="IV3" i="85" s="1"/>
  <c r="FF12" i="84"/>
  <c r="GK12" i="84"/>
  <c r="GK27" i="84"/>
  <c r="GK22" i="84"/>
  <c r="GK20" i="84"/>
  <c r="GK17" i="84"/>
  <c r="GK14" i="84"/>
  <c r="GK10" i="84"/>
  <c r="GK34" i="84" l="1"/>
  <c r="DA5" i="47"/>
  <c r="BU9" i="78" l="1"/>
  <c r="BU8" i="78"/>
  <c r="BU4" i="78"/>
  <c r="BU5" i="78" s="1"/>
  <c r="BU7" i="72"/>
  <c r="BU4" i="72"/>
  <c r="BU5" i="72" s="1"/>
  <c r="BU11" i="78" l="1"/>
  <c r="BU13" i="78"/>
  <c r="BU12" i="72"/>
  <c r="BU10" i="72"/>
  <c r="BU9" i="72"/>
  <c r="BW6" i="70"/>
  <c r="BW8" i="70" s="1"/>
  <c r="BW4" i="70"/>
  <c r="BW7" i="70" s="1"/>
  <c r="DA9" i="47"/>
  <c r="DA7" i="47"/>
  <c r="DA15" i="47"/>
  <c r="BU10" i="78" l="1"/>
  <c r="BW5" i="70"/>
  <c r="DA13" i="47"/>
  <c r="DA10" i="47" s="1"/>
  <c r="BW13" i="70" l="1"/>
  <c r="BW11" i="70"/>
  <c r="BW10" i="70"/>
  <c r="CK15" i="75" l="1"/>
  <c r="CK14" i="75"/>
  <c r="CK12" i="75"/>
  <c r="CK8" i="75"/>
  <c r="CI15" i="75"/>
  <c r="CI14" i="75"/>
  <c r="CI12" i="75"/>
  <c r="CI8" i="75"/>
  <c r="FF27" i="84"/>
  <c r="FF22" i="84"/>
  <c r="FF20" i="84"/>
  <c r="FF17" i="84"/>
  <c r="FF14" i="84"/>
  <c r="FF10" i="84"/>
  <c r="DZ27" i="84"/>
  <c r="DZ22" i="84"/>
  <c r="DZ20" i="84"/>
  <c r="DZ17" i="84"/>
  <c r="DZ14" i="84"/>
  <c r="DZ10" i="84"/>
  <c r="CK29" i="75" l="1"/>
  <c r="BT9" i="78"/>
  <c r="BT4" i="78"/>
  <c r="BT5" i="78" s="1"/>
  <c r="BT7" i="72"/>
  <c r="BT4" i="72"/>
  <c r="BT5" i="72" s="1"/>
  <c r="BV6" i="70"/>
  <c r="BV4" i="70"/>
  <c r="BV7" i="70" s="1"/>
  <c r="CZ9" i="47"/>
  <c r="CZ7" i="47"/>
  <c r="CZ5" i="47"/>
  <c r="CZ13" i="47" s="1"/>
  <c r="CZ10" i="47" s="1"/>
  <c r="FF34" i="84"/>
  <c r="CI7" i="47"/>
  <c r="CZ15" i="47" l="1"/>
  <c r="BT13" i="78"/>
  <c r="BT11" i="78"/>
  <c r="BT10" i="78" s="1"/>
  <c r="BT12" i="72"/>
  <c r="BT10" i="72"/>
  <c r="BT9" i="72"/>
  <c r="BV5" i="70"/>
  <c r="BV8" i="70"/>
  <c r="CI29" i="75"/>
  <c r="CI27" i="75"/>
  <c r="DZ34" i="84"/>
  <c r="BS9" i="78"/>
  <c r="BS8" i="78"/>
  <c r="BS4" i="78"/>
  <c r="BS5" i="78" s="1"/>
  <c r="BS7" i="72"/>
  <c r="BS4" i="72"/>
  <c r="BS5" i="72" s="1"/>
  <c r="BU6" i="70"/>
  <c r="BU4" i="70"/>
  <c r="BU7" i="70" s="1"/>
  <c r="BV13" i="70" l="1"/>
  <c r="BV11" i="70"/>
  <c r="BV10" i="70"/>
  <c r="BS11" i="78"/>
  <c r="BS13" i="78"/>
  <c r="BS12" i="72"/>
  <c r="BS10" i="72"/>
  <c r="BS9" i="72"/>
  <c r="BU5" i="70"/>
  <c r="BU8" i="70"/>
  <c r="BS10" i="78" l="1"/>
  <c r="BU10" i="70"/>
  <c r="BU13" i="70"/>
  <c r="BU11" i="70"/>
  <c r="CY9" i="47" l="1"/>
  <c r="CY7" i="47"/>
  <c r="CY5" i="47"/>
  <c r="CY15" i="47" s="1"/>
  <c r="CY13" i="47" l="1"/>
  <c r="CY10" i="47" s="1"/>
  <c r="CG27" i="75" l="1"/>
  <c r="CG17" i="75"/>
  <c r="CG15" i="75"/>
  <c r="CG14" i="75"/>
  <c r="CG12" i="75"/>
  <c r="CG8" i="75"/>
  <c r="CG29" i="75"/>
  <c r="CU34" i="84"/>
  <c r="CW3" i="84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DJ3" i="84" s="1"/>
  <c r="DK3" i="84" s="1"/>
  <c r="DL3" i="84" s="1"/>
  <c r="DM3" i="84" s="1"/>
  <c r="DN3" i="84" s="1"/>
  <c r="DO3" i="84" s="1"/>
  <c r="DP3" i="84" s="1"/>
  <c r="DQ3" i="84" s="1"/>
  <c r="DR3" i="84" s="1"/>
  <c r="DS3" i="84" s="1"/>
  <c r="DT3" i="84" s="1"/>
  <c r="DU3" i="84" s="1"/>
  <c r="DV3" i="84" s="1"/>
  <c r="DW3" i="84" s="1"/>
  <c r="DX3" i="84" s="1"/>
  <c r="DY3" i="84" s="1"/>
  <c r="EB3" i="84" s="1"/>
  <c r="EC3" i="84" s="1"/>
  <c r="ED3" i="84" s="1"/>
  <c r="EE3" i="84" s="1"/>
  <c r="EF3" i="84" s="1"/>
  <c r="EG3" i="84" s="1"/>
  <c r="EH3" i="84" s="1"/>
  <c r="EI3" i="84" s="1"/>
  <c r="EJ3" i="84" s="1"/>
  <c r="EK3" i="84" s="1"/>
  <c r="EL3" i="84" s="1"/>
  <c r="EM3" i="84" s="1"/>
  <c r="EN3" i="84" s="1"/>
  <c r="EO3" i="84" s="1"/>
  <c r="EP3" i="84" s="1"/>
  <c r="EQ3" i="84" s="1"/>
  <c r="ER3" i="84" s="1"/>
  <c r="ES3" i="84" s="1"/>
  <c r="ET3" i="84" s="1"/>
  <c r="EU3" i="84" s="1"/>
  <c r="EV3" i="84" s="1"/>
  <c r="EW3" i="84" s="1"/>
  <c r="EX3" i="84" s="1"/>
  <c r="CU27" i="84"/>
  <c r="CU22" i="84"/>
  <c r="CU20" i="84"/>
  <c r="CU17" i="84"/>
  <c r="CU10" i="84"/>
  <c r="CW6" i="47"/>
  <c r="CW9" i="47" s="1"/>
  <c r="CV6" i="47"/>
  <c r="CV9" i="47" s="1"/>
  <c r="CU6" i="47"/>
  <c r="BR9" i="78"/>
  <c r="BR8" i="78"/>
  <c r="BR4" i="78"/>
  <c r="BR5" i="78"/>
  <c r="BR11" i="78" s="1"/>
  <c r="BR7" i="72"/>
  <c r="BR4" i="72"/>
  <c r="BR5" i="72" s="1"/>
  <c r="BR12" i="72" s="1"/>
  <c r="BS6" i="70"/>
  <c r="BT6" i="70"/>
  <c r="BT4" i="70"/>
  <c r="BT7" i="70" s="1"/>
  <c r="BT8" i="70"/>
  <c r="CX9" i="47"/>
  <c r="CX7" i="47"/>
  <c r="CX5" i="47"/>
  <c r="CX15" i="47" s="1"/>
  <c r="BO65" i="84"/>
  <c r="BR6" i="70"/>
  <c r="BR8" i="70" s="1"/>
  <c r="BO8" i="78"/>
  <c r="BQ9" i="78"/>
  <c r="BQ4" i="78"/>
  <c r="BQ5" i="78" s="1"/>
  <c r="BQ7" i="72"/>
  <c r="BQ4" i="72"/>
  <c r="BQ5" i="72" s="1"/>
  <c r="BS4" i="70"/>
  <c r="BS7" i="70" s="1"/>
  <c r="BS8" i="70"/>
  <c r="CE17" i="75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BX3" i="84" s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C11" i="75"/>
  <c r="CE29" i="75"/>
  <c r="AB47" i="76"/>
  <c r="BO27" i="84"/>
  <c r="BO22" i="84"/>
  <c r="BO20" i="84"/>
  <c r="BO17" i="84"/>
  <c r="BO10" i="84"/>
  <c r="CW7" i="47"/>
  <c r="CW5" i="47"/>
  <c r="CW15" i="47"/>
  <c r="CC20" i="75"/>
  <c r="AL28" i="84"/>
  <c r="AL29" i="84"/>
  <c r="AL30" i="84"/>
  <c r="CC22" i="75"/>
  <c r="CC21" i="75"/>
  <c r="B10" i="84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7" i="72"/>
  <c r="BP4" i="72"/>
  <c r="BP5" i="72"/>
  <c r="BP10" i="72" s="1"/>
  <c r="BR4" i="70"/>
  <c r="BR7" i="70" s="1"/>
  <c r="CV5" i="47"/>
  <c r="CV15" i="47" s="1"/>
  <c r="CV7" i="47"/>
  <c r="CB29" i="75"/>
  <c r="CC17" i="75"/>
  <c r="CC14" i="75"/>
  <c r="CC15" i="75"/>
  <c r="CC12" i="75"/>
  <c r="CC8" i="75"/>
  <c r="CC29" i="75"/>
  <c r="AL27" i="84"/>
  <c r="AL22" i="84"/>
  <c r="AL20" i="84"/>
  <c r="AL17" i="84"/>
  <c r="AL10" i="84"/>
  <c r="B38" i="84"/>
  <c r="B39" i="84"/>
  <c r="B40" i="84"/>
  <c r="B41" i="84"/>
  <c r="B37" i="84"/>
  <c r="T77" i="84"/>
  <c r="S77" i="84"/>
  <c r="Q77" i="84"/>
  <c r="P77" i="84"/>
  <c r="O77" i="84"/>
  <c r="N77" i="84"/>
  <c r="M77" i="84"/>
  <c r="L77" i="84"/>
  <c r="F10" i="84"/>
  <c r="J77" i="84"/>
  <c r="I77" i="84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/>
  <c r="AO3" i="84" s="1"/>
  <c r="AP3" i="84" s="1"/>
  <c r="AQ3" i="84" s="1"/>
  <c r="AR3" i="84" s="1"/>
  <c r="AS3" i="84" s="1"/>
  <c r="AT3" i="84" s="1"/>
  <c r="AU3" i="84" s="1"/>
  <c r="AV3" i="84" s="1"/>
  <c r="AW3" i="84" s="1"/>
  <c r="AX3" i="84" s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P3" i="84" s="1"/>
  <c r="Q3" i="84" s="1"/>
  <c r="R3" i="84" s="1"/>
  <c r="S3" i="84" s="1"/>
  <c r="T3" i="84" s="1"/>
  <c r="U3" i="84" s="1"/>
  <c r="V3" i="84" s="1"/>
  <c r="W3" i="84" s="1"/>
  <c r="X3" i="84" s="1"/>
  <c r="Y3" i="84" s="1"/>
  <c r="Z3" i="84" s="1"/>
  <c r="AA3" i="84" s="1"/>
  <c r="AB3" i="84" s="1"/>
  <c r="AC3" i="84" s="1"/>
  <c r="AD3" i="84" s="1"/>
  <c r="AE3" i="84" s="1"/>
  <c r="AF3" i="84" s="1"/>
  <c r="AG3" i="84" s="1"/>
  <c r="AH3" i="84" s="1"/>
  <c r="AI3" i="84" s="1"/>
  <c r="AJ3" i="84" s="1"/>
  <c r="AK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CB41" i="79"/>
  <c r="CD41" i="79"/>
  <c r="CA29" i="75"/>
  <c r="BBD53" i="74"/>
  <c r="BBD15" i="74"/>
  <c r="BBD14" i="74"/>
  <c r="BBD8" i="74"/>
  <c r="BBD12" i="74"/>
  <c r="BBC65" i="74"/>
  <c r="BBB53" i="74"/>
  <c r="BBB14" i="74"/>
  <c r="BBB12" i="74"/>
  <c r="BBB8" i="74"/>
  <c r="AM69" i="81"/>
  <c r="BZ29" i="75"/>
  <c r="DB67" i="83"/>
  <c r="CZ67" i="83"/>
  <c r="BO9" i="78"/>
  <c r="BO4" i="78"/>
  <c r="BO5" i="78"/>
  <c r="BO11" i="78" s="1"/>
  <c r="BO4" i="72"/>
  <c r="BO5" i="72" s="1"/>
  <c r="BO9" i="72" s="1"/>
  <c r="BO7" i="72"/>
  <c r="BBA65" i="74"/>
  <c r="BQ4" i="70"/>
  <c r="BQ7" i="70" s="1"/>
  <c r="BQ6" i="70"/>
  <c r="BQ8" i="70" s="1"/>
  <c r="BAY65" i="74"/>
  <c r="CU5" i="47"/>
  <c r="CU15" i="47"/>
  <c r="CU7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CE8" i="83"/>
  <c r="BAO65" i="74"/>
  <c r="BAM65" i="74"/>
  <c r="BAK65" i="74"/>
  <c r="BAI65" i="74"/>
  <c r="BAG65" i="74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AL69" i="81"/>
  <c r="CX67" i="83"/>
  <c r="BAC65" i="74"/>
  <c r="BAA65" i="74"/>
  <c r="AZY65" i="74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/>
  <c r="AZC65" i="74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BZ41" i="79"/>
  <c r="BY15" i="75"/>
  <c r="BY14" i="75"/>
  <c r="BY12" i="75"/>
  <c r="BW15" i="75"/>
  <c r="BW14" i="75"/>
  <c r="BX41" i="79"/>
  <c r="BU15" i="75"/>
  <c r="BU14" i="75"/>
  <c r="BU12" i="75"/>
  <c r="BV41" i="79"/>
  <c r="BS15" i="75"/>
  <c r="BS14" i="75"/>
  <c r="BS12" i="75"/>
  <c r="BW12" i="75"/>
  <c r="BX29" i="75"/>
  <c r="BY29" i="75"/>
  <c r="BY8" i="75"/>
  <c r="BP6" i="70"/>
  <c r="BP8" i="70" s="1"/>
  <c r="BP4" i="70"/>
  <c r="BP7" i="70" s="1"/>
  <c r="BL4" i="78"/>
  <c r="BL5" i="78" s="1"/>
  <c r="BM4" i="78"/>
  <c r="BM5" i="78" s="1"/>
  <c r="BM11" i="78" s="1"/>
  <c r="BN4" i="78"/>
  <c r="BN5" i="78" s="1"/>
  <c r="BK4" i="78"/>
  <c r="BK5" i="78" s="1"/>
  <c r="BN4" i="70"/>
  <c r="BN5" i="70" s="1"/>
  <c r="BO4" i="70"/>
  <c r="BO7" i="70" s="1"/>
  <c r="BM4" i="70"/>
  <c r="BM7" i="70" s="1"/>
  <c r="BL4" i="72"/>
  <c r="BL5" i="72" s="1"/>
  <c r="BM4" i="72"/>
  <c r="BN4" i="72"/>
  <c r="BN5" i="72" s="1"/>
  <c r="BN10" i="72" s="1"/>
  <c r="BK4" i="72"/>
  <c r="BK5" i="72" s="1"/>
  <c r="BK12" i="72" s="1"/>
  <c r="BN7" i="72"/>
  <c r="CT9" i="47"/>
  <c r="CT7" i="47"/>
  <c r="CT5" i="47"/>
  <c r="CT13" i="47" s="1"/>
  <c r="CT10" i="47" s="1"/>
  <c r="BN9" i="78"/>
  <c r="AK69" i="81"/>
  <c r="AYI65" i="74"/>
  <c r="AYG65" i="74"/>
  <c r="AYE65" i="74"/>
  <c r="AYC65" i="74"/>
  <c r="AYA65" i="74"/>
  <c r="AXY65" i="74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AJ69" i="81"/>
  <c r="BW29" i="75"/>
  <c r="BW8" i="75"/>
  <c r="BM9" i="78"/>
  <c r="BM5" i="72"/>
  <c r="BM10" i="72" s="1"/>
  <c r="BM7" i="72"/>
  <c r="BO6" i="70"/>
  <c r="BO8" i="70" s="1"/>
  <c r="CS9" i="47"/>
  <c r="CS7" i="47"/>
  <c r="CS5" i="47"/>
  <c r="CS13" i="47" s="1"/>
  <c r="CS10" i="47" s="1"/>
  <c r="CJ67" i="83"/>
  <c r="CI8" i="83"/>
  <c r="AWM65" i="74"/>
  <c r="AWK65" i="74"/>
  <c r="AWI65" i="74"/>
  <c r="AWG65" i="74"/>
  <c r="AWE65" i="74"/>
  <c r="AWC65" i="74"/>
  <c r="BT29" i="75"/>
  <c r="BR29" i="75"/>
  <c r="CH67" i="83"/>
  <c r="CG8" i="83"/>
  <c r="AWA65" i="74"/>
  <c r="AVY65" i="74"/>
  <c r="AVW65" i="74"/>
  <c r="AVU65" i="74"/>
  <c r="AVS65" i="74"/>
  <c r="AVQ65" i="74"/>
  <c r="AI69" i="81"/>
  <c r="AH69" i="81"/>
  <c r="CF67" i="83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/>
  <c r="CC8" i="83"/>
  <c r="BQ10" i="75"/>
  <c r="BQ8" i="75"/>
  <c r="BO8" i="75"/>
  <c r="BO10" i="75"/>
  <c r="BL7" i="72"/>
  <c r="BN6" i="70"/>
  <c r="BN8" i="70" s="1"/>
  <c r="BM6" i="70"/>
  <c r="BM8" i="70" s="1"/>
  <c r="CR9" i="47"/>
  <c r="CR7" i="47"/>
  <c r="CR5" i="47"/>
  <c r="CR13" i="47" s="1"/>
  <c r="CR10" i="47" s="1"/>
  <c r="BL9" i="78"/>
  <c r="CB67" i="83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/>
  <c r="BX67" i="83"/>
  <c r="BV67" i="83"/>
  <c r="ATQ65" i="74"/>
  <c r="ATO65" i="74"/>
  <c r="ATM65" i="74"/>
  <c r="ATK65" i="74"/>
  <c r="ATG65" i="74"/>
  <c r="ATE65" i="74"/>
  <c r="ATC65" i="74"/>
  <c r="ATA65" i="74"/>
  <c r="ASY65" i="74"/>
  <c r="BT67" i="83"/>
  <c r="BR67" i="83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A80" i="83" s="1"/>
  <c r="A81" i="83" s="1"/>
  <c r="A82" i="83" s="1"/>
  <c r="A83" i="83" s="1"/>
  <c r="A84" i="83" s="1"/>
  <c r="A85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CQ9" i="47"/>
  <c r="CQ7" i="47"/>
  <c r="CQ5" i="47"/>
  <c r="CQ13" i="47" s="1"/>
  <c r="CQ10" i="47" s="1"/>
  <c r="CQ15" i="47"/>
  <c r="ASW65" i="74"/>
  <c r="ASU65" i="74"/>
  <c r="ASS65" i="74"/>
  <c r="ASQ65" i="74"/>
  <c r="ASO65" i="74"/>
  <c r="ASM65" i="74"/>
  <c r="ASK65" i="74"/>
  <c r="ASI65" i="74"/>
  <c r="ASG65" i="74"/>
  <c r="ASE65" i="74"/>
  <c r="ASC65" i="74"/>
  <c r="AZ10" i="82"/>
  <c r="AL51" i="69"/>
  <c r="BM50" i="56"/>
  <c r="BO50" i="56"/>
  <c r="BY50" i="56"/>
  <c r="CA50" i="56"/>
  <c r="CI50" i="56"/>
  <c r="BF50" i="56"/>
  <c r="BF53" i="56"/>
  <c r="BF46" i="56"/>
  <c r="CM46" i="56"/>
  <c r="CP5" i="47"/>
  <c r="CP13" i="47" s="1"/>
  <c r="CP10" i="47" s="1"/>
  <c r="BF54" i="56"/>
  <c r="AU9" i="82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G47" i="69" s="1"/>
  <c r="AG52" i="69" s="1"/>
  <c r="AG51" i="69" s="1"/>
  <c r="AH53" i="69"/>
  <c r="AI53" i="69"/>
  <c r="AJ53" i="69"/>
  <c r="AK53" i="69"/>
  <c r="AL53" i="69"/>
  <c r="AM53" i="69"/>
  <c r="AN53" i="69"/>
  <c r="AO53" i="69"/>
  <c r="AP53" i="69"/>
  <c r="AQ53" i="69"/>
  <c r="AR53" i="69"/>
  <c r="AR47" i="69" s="1"/>
  <c r="AR52" i="69" s="1"/>
  <c r="AR51" i="69" s="1"/>
  <c r="AS53" i="69"/>
  <c r="AT53" i="69"/>
  <c r="AU53" i="69"/>
  <c r="AV53" i="69"/>
  <c r="AW53" i="69"/>
  <c r="AX53" i="69"/>
  <c r="AY53" i="69"/>
  <c r="AY47" i="69" s="1"/>
  <c r="AY52" i="69" s="1"/>
  <c r="AY51" i="69" s="1"/>
  <c r="AZ53" i="69"/>
  <c r="BA53" i="69"/>
  <c r="BB53" i="69"/>
  <c r="BB47" i="69" s="1"/>
  <c r="BB52" i="69" s="1"/>
  <c r="BB51" i="69" s="1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/>
  <c r="Z46" i="69"/>
  <c r="AO49" i="71" s="1"/>
  <c r="AA46" i="69"/>
  <c r="AP49" i="71" s="1"/>
  <c r="AB46" i="69"/>
  <c r="AQ49" i="71" s="1"/>
  <c r="AC46" i="69"/>
  <c r="AR49" i="71"/>
  <c r="AR50" i="71" s="1"/>
  <c r="AR56" i="71" s="1"/>
  <c r="AR55" i="71" s="1"/>
  <c r="AD46" i="69"/>
  <c r="AS49" i="71"/>
  <c r="AS50" i="71" s="1"/>
  <c r="AS56" i="71" s="1"/>
  <c r="AS55" i="71" s="1"/>
  <c r="AE46" i="69"/>
  <c r="AT49" i="71" s="1"/>
  <c r="AF46" i="69"/>
  <c r="AF47" i="69" s="1"/>
  <c r="AF52" i="69" s="1"/>
  <c r="AF51" i="69" s="1"/>
  <c r="AU49" i="71"/>
  <c r="AU50" i="71" s="1"/>
  <c r="AU56" i="71" s="1"/>
  <c r="AU55" i="71" s="1"/>
  <c r="AG46" i="69"/>
  <c r="AV49" i="71"/>
  <c r="AV50" i="71" s="1"/>
  <c r="AV56" i="71" s="1"/>
  <c r="AV55" i="71" s="1"/>
  <c r="AH46" i="69"/>
  <c r="AH47" i="69" s="1"/>
  <c r="AH52" i="69" s="1"/>
  <c r="AH51" i="69" s="1"/>
  <c r="AI46" i="69"/>
  <c r="AX49" i="71" s="1"/>
  <c r="AJ46" i="69"/>
  <c r="AY49" i="71" s="1"/>
  <c r="AK46" i="69"/>
  <c r="AZ49" i="71" s="1"/>
  <c r="AL46" i="69"/>
  <c r="AM46" i="69"/>
  <c r="BB49" i="71" s="1"/>
  <c r="AN46" i="69"/>
  <c r="AN47" i="69" s="1"/>
  <c r="AN52" i="69" s="1"/>
  <c r="AN51" i="69" s="1"/>
  <c r="AO46" i="69"/>
  <c r="BD49" i="71" s="1"/>
  <c r="AP46" i="69"/>
  <c r="BE49" i="71" s="1"/>
  <c r="AQ46" i="69"/>
  <c r="BF49" i="71"/>
  <c r="AU4" i="82" s="1"/>
  <c r="AU5" i="82" s="1"/>
  <c r="AU11" i="82" s="1"/>
  <c r="AU10" i="82" s="1"/>
  <c r="AR46" i="69"/>
  <c r="BG49" i="71"/>
  <c r="AS46" i="69"/>
  <c r="BH49" i="71" s="1"/>
  <c r="AT46" i="69"/>
  <c r="BI49" i="71" s="1"/>
  <c r="AU46" i="69"/>
  <c r="AU47" i="69" s="1"/>
  <c r="AU52" i="69" s="1"/>
  <c r="AU51" i="69" s="1"/>
  <c r="AV46" i="69"/>
  <c r="BK49" i="71"/>
  <c r="AW46" i="69"/>
  <c r="AW47" i="69" s="1"/>
  <c r="AW52" i="69" s="1"/>
  <c r="AW51" i="69" s="1"/>
  <c r="AX46" i="69"/>
  <c r="AX47" i="69" s="1"/>
  <c r="AX52" i="69" s="1"/>
  <c r="AX51" i="69" s="1"/>
  <c r="AY46" i="69"/>
  <c r="AZ46" i="69"/>
  <c r="AZ47" i="69" s="1"/>
  <c r="AZ52" i="69" s="1"/>
  <c r="AZ51" i="69" s="1"/>
  <c r="BA46" i="69"/>
  <c r="BP49" i="71"/>
  <c r="BE4" i="82" s="1"/>
  <c r="BE5" i="82" s="1"/>
  <c r="BE11" i="82" s="1"/>
  <c r="BE10" i="82" s="1"/>
  <c r="BB46" i="69"/>
  <c r="BQ49" i="71"/>
  <c r="BC46" i="69"/>
  <c r="BC47" i="69" s="1"/>
  <c r="BC52" i="69" s="1"/>
  <c r="BC51" i="69" s="1"/>
  <c r="BD46" i="69"/>
  <c r="BS49" i="71" s="1"/>
  <c r="BS50" i="71" s="1"/>
  <c r="BS56" i="71" s="1"/>
  <c r="BS55" i="71" s="1"/>
  <c r="X46" i="69"/>
  <c r="AM49" i="71" s="1"/>
  <c r="Y46" i="69"/>
  <c r="AN49" i="71"/>
  <c r="W46" i="69"/>
  <c r="AL49" i="71" s="1"/>
  <c r="W47" i="69"/>
  <c r="W52" i="69" s="1"/>
  <c r="W51" i="69" s="1"/>
  <c r="BJ49" i="71"/>
  <c r="BJ50" i="71" s="1"/>
  <c r="BJ56" i="71" s="1"/>
  <c r="BJ55" i="71" s="1"/>
  <c r="AL47" i="69"/>
  <c r="AL52" i="69"/>
  <c r="AV47" i="69"/>
  <c r="AV52" i="69" s="1"/>
  <c r="AV51" i="69" s="1"/>
  <c r="BK50" i="71"/>
  <c r="BK56" i="71"/>
  <c r="BK55" i="71" s="1"/>
  <c r="AZ4" i="82"/>
  <c r="AZ5" i="82"/>
  <c r="AZ11" i="82"/>
  <c r="AJ4" i="82"/>
  <c r="AJ5" i="82" s="1"/>
  <c r="AJ11" i="82" s="1"/>
  <c r="AJ10" i="82" s="1"/>
  <c r="AE47" i="69"/>
  <c r="AE52" i="69" s="1"/>
  <c r="AE51" i="69" s="1"/>
  <c r="AD47" i="69"/>
  <c r="AD52" i="69" s="1"/>
  <c r="AD51" i="69" s="1"/>
  <c r="AC47" i="69"/>
  <c r="AC52" i="69" s="1"/>
  <c r="AC51" i="69" s="1"/>
  <c r="AB47" i="69"/>
  <c r="AB52" i="69" s="1"/>
  <c r="AB51" i="69" s="1"/>
  <c r="AA47" i="69"/>
  <c r="AA52" i="69"/>
  <c r="AA51" i="69" s="1"/>
  <c r="Y47" i="69"/>
  <c r="Y52" i="69" s="1"/>
  <c r="Y51" i="69" s="1"/>
  <c r="AY4" i="82"/>
  <c r="AY5" i="82" s="1"/>
  <c r="AY11" i="82" s="1"/>
  <c r="AY10" i="82" s="1"/>
  <c r="X47" i="69"/>
  <c r="X52" i="69"/>
  <c r="X51" i="69" s="1"/>
  <c r="BM49" i="71"/>
  <c r="BM50" i="71" s="1"/>
  <c r="BM56" i="71" s="1"/>
  <c r="BM55" i="71" s="1"/>
  <c r="BL49" i="71"/>
  <c r="AG4" i="82"/>
  <c r="AG7" i="82" s="1"/>
  <c r="AC4" i="82"/>
  <c r="AN50" i="71"/>
  <c r="AN56" i="71" s="1"/>
  <c r="AN55" i="71" s="1"/>
  <c r="BF4" i="82"/>
  <c r="BF5" i="82"/>
  <c r="BF11" i="82" s="1"/>
  <c r="BF10" i="82" s="1"/>
  <c r="BQ50" i="71"/>
  <c r="BQ56" i="71"/>
  <c r="BQ55" i="71" s="1"/>
  <c r="BN49" i="71"/>
  <c r="BC4" i="82" s="1"/>
  <c r="BC5" i="82" s="1"/>
  <c r="BC11" i="82" s="1"/>
  <c r="BC10" i="82" s="1"/>
  <c r="BF50" i="71"/>
  <c r="BF56" i="71" s="1"/>
  <c r="BF55" i="71" s="1"/>
  <c r="BG50" i="71"/>
  <c r="BG56" i="71"/>
  <c r="BG55" i="71" s="1"/>
  <c r="AV4" i="82"/>
  <c r="AV5" i="82" s="1"/>
  <c r="AV11" i="82" s="1"/>
  <c r="AV10" i="82" s="1"/>
  <c r="AT47" i="69"/>
  <c r="AT52" i="69"/>
  <c r="AT51" i="69" s="1"/>
  <c r="AQ47" i="69"/>
  <c r="AQ52" i="69" s="1"/>
  <c r="AQ51" i="69" s="1"/>
  <c r="AM47" i="69"/>
  <c r="AM52" i="69" s="1"/>
  <c r="AM51" i="69" s="1"/>
  <c r="BA47" i="69"/>
  <c r="BA52" i="69"/>
  <c r="BA51" i="69" s="1"/>
  <c r="AK47" i="69"/>
  <c r="AK52" i="69" s="1"/>
  <c r="AK51" i="69" s="1"/>
  <c r="BA49" i="71"/>
  <c r="AP4" i="82" s="1"/>
  <c r="AP5" i="82" s="1"/>
  <c r="AP11" i="82" s="1"/>
  <c r="AP10" i="82" s="1"/>
  <c r="BG54" i="56"/>
  <c r="BH54" i="56"/>
  <c r="BI54" i="56"/>
  <c r="BI53" i="56" s="1"/>
  <c r="BI50" i="56" s="1"/>
  <c r="BJ54" i="56"/>
  <c r="BK54" i="56"/>
  <c r="BL54" i="56"/>
  <c r="BM54" i="56"/>
  <c r="BN54" i="56"/>
  <c r="BO54" i="56"/>
  <c r="BP54" i="56"/>
  <c r="BP53" i="56" s="1"/>
  <c r="BP50" i="56" s="1"/>
  <c r="BQ54" i="56"/>
  <c r="BR54" i="56"/>
  <c r="BR53" i="56" s="1"/>
  <c r="BR50" i="56" s="1"/>
  <c r="BS54" i="56"/>
  <c r="BS53" i="56" s="1"/>
  <c r="BS50" i="56" s="1"/>
  <c r="BT54" i="56"/>
  <c r="BT53" i="56" s="1"/>
  <c r="BT50" i="56" s="1"/>
  <c r="BU54" i="56"/>
  <c r="BV54" i="56"/>
  <c r="BW54" i="56"/>
  <c r="BX54" i="56"/>
  <c r="BY54" i="56"/>
  <c r="BZ54" i="56"/>
  <c r="CA54" i="56"/>
  <c r="CB54" i="56"/>
  <c r="CB53" i="56" s="1"/>
  <c r="CB50" i="56" s="1"/>
  <c r="CC54" i="56"/>
  <c r="CD54" i="56"/>
  <c r="CD53" i="56" s="1"/>
  <c r="CD50" i="56" s="1"/>
  <c r="CE54" i="56"/>
  <c r="CF54" i="56"/>
  <c r="CF53" i="56" s="1"/>
  <c r="CF50" i="56" s="1"/>
  <c r="CG54" i="56"/>
  <c r="CG53" i="56" s="1"/>
  <c r="CG50" i="56" s="1"/>
  <c r="CH54" i="56"/>
  <c r="CH53" i="56"/>
  <c r="CH50" i="56" s="1"/>
  <c r="CI54" i="56"/>
  <c r="CI53" i="56"/>
  <c r="CJ54" i="56"/>
  <c r="CJ53" i="56" s="1"/>
  <c r="CJ50" i="56" s="1"/>
  <c r="CK54" i="56"/>
  <c r="CK53" i="56"/>
  <c r="CK50" i="56" s="1"/>
  <c r="CL54" i="56"/>
  <c r="CL53" i="56" s="1"/>
  <c r="CL50" i="56" s="1"/>
  <c r="CM54" i="56"/>
  <c r="CM53" i="56" s="1"/>
  <c r="CM50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BL50" i="71"/>
  <c r="BL56" i="71"/>
  <c r="BL55" i="71" s="1"/>
  <c r="BA4" i="82"/>
  <c r="BA5" i="82"/>
  <c r="BA11" i="82" s="1"/>
  <c r="BA10" i="82" s="1"/>
  <c r="BN50" i="71"/>
  <c r="BN56" i="71" s="1"/>
  <c r="BN55" i="71" s="1"/>
  <c r="BA50" i="71"/>
  <c r="BA56" i="71"/>
  <c r="BA55" i="71" s="1"/>
  <c r="AC5" i="82"/>
  <c r="AC11" i="82" s="1"/>
  <c r="AC10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RC65" i="74"/>
  <c r="AQY65" i="74"/>
  <c r="AQU65" i="74"/>
  <c r="AQS65" i="74"/>
  <c r="AQQ65" i="74"/>
  <c r="AQO65" i="74"/>
  <c r="AQK65" i="74"/>
  <c r="AQI65" i="74"/>
  <c r="BJ9" i="78"/>
  <c r="BJ5" i="78"/>
  <c r="BJ13" i="78"/>
  <c r="BJ7" i="72"/>
  <c r="BJ5" i="72"/>
  <c r="BJ12" i="72"/>
  <c r="BL8" i="70"/>
  <c r="BL7" i="70"/>
  <c r="BL5" i="70"/>
  <c r="BL11" i="70" s="1"/>
  <c r="CP9" i="47"/>
  <c r="CP7" i="47"/>
  <c r="CO9" i="47"/>
  <c r="CO7" i="47"/>
  <c r="CO5" i="47"/>
  <c r="CO15" i="47" s="1"/>
  <c r="CO13" i="47"/>
  <c r="CO10" i="47"/>
  <c r="BJ11" i="78"/>
  <c r="BJ9" i="72"/>
  <c r="BJ10" i="72"/>
  <c r="BK8" i="70"/>
  <c r="BK7" i="70"/>
  <c r="BK5" i="70"/>
  <c r="BK11" i="70" s="1"/>
  <c r="BI7" i="72"/>
  <c r="BI5" i="72"/>
  <c r="BI10" i="72" s="1"/>
  <c r="BI12" i="72"/>
  <c r="BI9" i="72"/>
  <c r="BI9" i="78"/>
  <c r="BI5" i="78"/>
  <c r="BI11" i="78"/>
  <c r="BI13" i="78"/>
  <c r="BI10" i="78"/>
  <c r="CN9" i="47"/>
  <c r="CN7" i="47"/>
  <c r="CN5" i="47"/>
  <c r="CN15" i="47" s="1"/>
  <c r="CN13" i="47"/>
  <c r="CN10" i="47" s="1"/>
  <c r="BJ8" i="70"/>
  <c r="BJ7" i="70"/>
  <c r="BJ5" i="70"/>
  <c r="BH7" i="72"/>
  <c r="BH5" i="72"/>
  <c r="BH9" i="72" s="1"/>
  <c r="BH12" i="72"/>
  <c r="BH9" i="78"/>
  <c r="BH5" i="78"/>
  <c r="BH13" i="78" s="1"/>
  <c r="BH8" i="70"/>
  <c r="BG9" i="78"/>
  <c r="BG5" i="78"/>
  <c r="BG13" i="78" s="1"/>
  <c r="BG7" i="72"/>
  <c r="BG5" i="72"/>
  <c r="BG9" i="72" s="1"/>
  <c r="BI8" i="70"/>
  <c r="BI7" i="70"/>
  <c r="BI5" i="70"/>
  <c r="BI10" i="70" s="1"/>
  <c r="CM9" i="47"/>
  <c r="CM7" i="47"/>
  <c r="CM5" i="47"/>
  <c r="CM13" i="47" s="1"/>
  <c r="CM10" i="47" s="1"/>
  <c r="CM15" i="47"/>
  <c r="V55" i="81"/>
  <c r="U55" i="81"/>
  <c r="CK8" i="47"/>
  <c r="BG11" i="78"/>
  <c r="BF9" i="78"/>
  <c r="BF5" i="78"/>
  <c r="BF11" i="78" s="1"/>
  <c r="BF10" i="78" s="1"/>
  <c r="BF7" i="72"/>
  <c r="BF5" i="72"/>
  <c r="BF9" i="72" s="1"/>
  <c r="BH14" i="70"/>
  <c r="BH7" i="70"/>
  <c r="BH5" i="70"/>
  <c r="BH10" i="70" s="1"/>
  <c r="CL9" i="47"/>
  <c r="CL7" i="47"/>
  <c r="CL5" i="47"/>
  <c r="CL15" i="47"/>
  <c r="BF13" i="78"/>
  <c r="CL13" i="47"/>
  <c r="CL10" i="47" s="1"/>
  <c r="BG6" i="70"/>
  <c r="BG8" i="70" s="1"/>
  <c r="BF6" i="70"/>
  <c r="BF8" i="70" s="1"/>
  <c r="BE9" i="78"/>
  <c r="BE5" i="78"/>
  <c r="BE13" i="78" s="1"/>
  <c r="BE11" i="78"/>
  <c r="BE10" i="78" s="1"/>
  <c r="BE7" i="72"/>
  <c r="BE5" i="72"/>
  <c r="BE12" i="72"/>
  <c r="BG14" i="70"/>
  <c r="BG7" i="70" s="1"/>
  <c r="BG5" i="70"/>
  <c r="BG13" i="70" s="1"/>
  <c r="CK9" i="47"/>
  <c r="CK7" i="47"/>
  <c r="CK5" i="47"/>
  <c r="CK13" i="47" s="1"/>
  <c r="CK10" i="47" s="1"/>
  <c r="CK15" i="47"/>
  <c r="BE9" i="72"/>
  <c r="BE10" i="72"/>
  <c r="BD9" i="78"/>
  <c r="BD5" i="78"/>
  <c r="BD11" i="78" s="1"/>
  <c r="BD13" i="78"/>
  <c r="BD7" i="72"/>
  <c r="BD5" i="72"/>
  <c r="BD12" i="72"/>
  <c r="AZ8" i="70"/>
  <c r="BA8" i="70"/>
  <c r="BB8" i="70"/>
  <c r="BC8" i="70"/>
  <c r="BD8" i="70"/>
  <c r="BE8" i="70"/>
  <c r="BF14" i="70"/>
  <c r="BF7" i="70" s="1"/>
  <c r="BF5" i="70"/>
  <c r="BF13" i="70" s="1"/>
  <c r="BD9" i="72"/>
  <c r="BD10" i="72"/>
  <c r="CJ9" i="47"/>
  <c r="CJ7" i="47"/>
  <c r="CJ5" i="47"/>
  <c r="CJ15" i="47" s="1"/>
  <c r="BC7" i="72"/>
  <c r="BC5" i="72"/>
  <c r="BC9" i="72" s="1"/>
  <c r="BC12" i="72"/>
  <c r="BE14" i="70"/>
  <c r="BE7" i="70" s="1"/>
  <c r="BD14" i="70"/>
  <c r="BD7" i="70" s="1"/>
  <c r="BE5" i="70"/>
  <c r="BE13" i="70" s="1"/>
  <c r="BC9" i="78"/>
  <c r="CI9" i="47"/>
  <c r="CI5" i="47"/>
  <c r="CI13" i="47" s="1"/>
  <c r="CI10" i="47" s="1"/>
  <c r="BC5" i="78"/>
  <c r="BC11" i="78" s="1"/>
  <c r="CI15" i="47"/>
  <c r="CH9" i="47"/>
  <c r="CH7" i="47"/>
  <c r="CH5" i="47"/>
  <c r="CH15" i="47" s="1"/>
  <c r="BC14" i="70"/>
  <c r="BC7" i="70" s="1"/>
  <c r="BB14" i="70"/>
  <c r="BD5" i="70"/>
  <c r="BD13" i="70" s="1"/>
  <c r="BB7" i="72"/>
  <c r="BB5" i="72"/>
  <c r="BB9" i="72" s="1"/>
  <c r="BB10" i="72"/>
  <c r="BB9" i="78"/>
  <c r="BB5" i="78"/>
  <c r="BB11" i="78" s="1"/>
  <c r="BB10" i="78" s="1"/>
  <c r="BB13" i="78"/>
  <c r="BA9" i="78"/>
  <c r="BA5" i="78"/>
  <c r="BA11" i="78" s="1"/>
  <c r="BA13" i="78"/>
  <c r="BC5" i="70"/>
  <c r="BC10" i="70" s="1"/>
  <c r="CF9" i="47"/>
  <c r="CG9" i="47"/>
  <c r="CE9" i="47"/>
  <c r="CG7" i="47"/>
  <c r="CG5" i="47"/>
  <c r="CG13" i="47" s="1"/>
  <c r="CG10" i="47" s="1"/>
  <c r="CG15" i="47"/>
  <c r="BA7" i="72"/>
  <c r="BA5" i="72"/>
  <c r="BA12" i="72"/>
  <c r="BA9" i="72"/>
  <c r="BA10" i="72"/>
  <c r="A20" i="75"/>
  <c r="A21" i="75"/>
  <c r="A22" i="75" s="1"/>
  <c r="A23" i="75" s="1"/>
  <c r="A24" i="75" s="1"/>
  <c r="A25" i="75" s="1"/>
  <c r="A26" i="75" s="1"/>
  <c r="A27" i="75" s="1"/>
  <c r="CF7" i="47"/>
  <c r="CF5" i="47"/>
  <c r="CF15" i="47" s="1"/>
  <c r="CF13" i="47"/>
  <c r="CF10" i="47"/>
  <c r="BB7" i="70"/>
  <c r="BB5" i="70"/>
  <c r="BB10" i="70" s="1"/>
  <c r="BA14" i="70"/>
  <c r="BA7" i="70" s="1"/>
  <c r="AZ7" i="72"/>
  <c r="AZ5" i="72"/>
  <c r="AZ12" i="72" s="1"/>
  <c r="AZ9" i="72"/>
  <c r="AZ9" i="78"/>
  <c r="AY7" i="78"/>
  <c r="AZ5" i="78"/>
  <c r="AZ11" i="78" s="1"/>
  <c r="AZ13" i="78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Y9" i="78"/>
  <c r="AY5" i="78"/>
  <c r="AY13" i="78" s="1"/>
  <c r="CE5" i="47"/>
  <c r="CE13" i="47" s="1"/>
  <c r="CE10" i="47" s="1"/>
  <c r="AZ14" i="70"/>
  <c r="AZ7" i="70" s="1"/>
  <c r="BA5" i="70"/>
  <c r="BA13" i="70" s="1"/>
  <c r="AY7" i="72"/>
  <c r="AY5" i="72"/>
  <c r="AY10" i="72" s="1"/>
  <c r="AR7" i="78"/>
  <c r="AS7" i="78"/>
  <c r="AT7" i="78"/>
  <c r="AU7" i="78"/>
  <c r="AV7" i="78"/>
  <c r="AW7" i="78"/>
  <c r="AX7" i="78"/>
  <c r="AQ7" i="78"/>
  <c r="AR5" i="78"/>
  <c r="AR13" i="78" s="1"/>
  <c r="AS5" i="78"/>
  <c r="AT5" i="78"/>
  <c r="AT13" i="78" s="1"/>
  <c r="AU5" i="78"/>
  <c r="AV5" i="78"/>
  <c r="AV11" i="78" s="1"/>
  <c r="AW5" i="78"/>
  <c r="AX5" i="78"/>
  <c r="AX13" i="78" s="1"/>
  <c r="AQ5" i="78"/>
  <c r="AQ13" i="78" s="1"/>
  <c r="AR5" i="72"/>
  <c r="AR10" i="72" s="1"/>
  <c r="AS5" i="72"/>
  <c r="AT5" i="72"/>
  <c r="AT10" i="72" s="1"/>
  <c r="AU5" i="72"/>
  <c r="AU12" i="72" s="1"/>
  <c r="AV5" i="72"/>
  <c r="AV12" i="72" s="1"/>
  <c r="AW5" i="72"/>
  <c r="AW12" i="72" s="1"/>
  <c r="AX5" i="72"/>
  <c r="AX12" i="72" s="1"/>
  <c r="AQ5" i="72"/>
  <c r="AQ9" i="72" s="1"/>
  <c r="AQ10" i="72"/>
  <c r="AT7" i="70"/>
  <c r="AU7" i="70"/>
  <c r="AV7" i="70"/>
  <c r="AW7" i="70"/>
  <c r="AS7" i="70"/>
  <c r="AY14" i="70"/>
  <c r="AY7" i="70" s="1"/>
  <c r="AX14" i="70"/>
  <c r="AX7" i="70" s="1"/>
  <c r="AT5" i="70"/>
  <c r="AT13" i="70" s="1"/>
  <c r="AU5" i="70"/>
  <c r="AU11" i="70" s="1"/>
  <c r="AV5" i="70"/>
  <c r="AV10" i="70" s="1"/>
  <c r="AW5" i="70"/>
  <c r="AW10" i="70" s="1"/>
  <c r="AX5" i="70"/>
  <c r="AX11" i="70" s="1"/>
  <c r="AY5" i="70"/>
  <c r="AY13" i="70" s="1"/>
  <c r="AZ5" i="70"/>
  <c r="AZ10" i="70" s="1"/>
  <c r="AS5" i="70"/>
  <c r="AS13" i="70" s="1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/>
  <c r="BQ10" i="47"/>
  <c r="BR5" i="47"/>
  <c r="BR13" i="47" s="1"/>
  <c r="BR10" i="47" s="1"/>
  <c r="BS5" i="47"/>
  <c r="BS13" i="47"/>
  <c r="BS10" i="47" s="1"/>
  <c r="BT5" i="47"/>
  <c r="BT13" i="47"/>
  <c r="BT10" i="47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/>
  <c r="BX10" i="47"/>
  <c r="BY5" i="47"/>
  <c r="BY13" i="47"/>
  <c r="BY10" i="47"/>
  <c r="BZ5" i="47"/>
  <c r="BZ13" i="47" s="1"/>
  <c r="BZ10" i="47" s="1"/>
  <c r="CA5" i="47"/>
  <c r="CA13" i="47" s="1"/>
  <c r="CA10" i="47" s="1"/>
  <c r="CB5" i="47"/>
  <c r="CB13" i="47"/>
  <c r="CB10" i="47" s="1"/>
  <c r="CC5" i="47"/>
  <c r="CC13" i="47" s="1"/>
  <c r="CC10" i="47" s="1"/>
  <c r="CD5" i="47"/>
  <c r="CD15" i="47" s="1"/>
  <c r="BP5" i="47"/>
  <c r="BP13" i="47" s="1"/>
  <c r="BP10" i="47" s="1"/>
  <c r="CC15" i="47"/>
  <c r="CB15" i="47"/>
  <c r="CD9" i="47"/>
  <c r="A65" i="74"/>
  <c r="A67" i="74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X7" i="72"/>
  <c r="AW13" i="78"/>
  <c r="AX9" i="78"/>
  <c r="BR9" i="47"/>
  <c r="BS9" i="47"/>
  <c r="BT9" i="47"/>
  <c r="BU9" i="47"/>
  <c r="BV9" i="47"/>
  <c r="BW9" i="47"/>
  <c r="BX9" i="47"/>
  <c r="BZ9" i="47"/>
  <c r="CA9" i="47"/>
  <c r="CB9" i="47"/>
  <c r="CC9" i="47"/>
  <c r="BQ9" i="47"/>
  <c r="BY9" i="47"/>
  <c r="AW7" i="72"/>
  <c r="AW9" i="78"/>
  <c r="AW11" i="78"/>
  <c r="AW10" i="78" s="1"/>
  <c r="AU13" i="70"/>
  <c r="AX13" i="70"/>
  <c r="AY8" i="70"/>
  <c r="A6" i="80"/>
  <c r="A7" i="80"/>
  <c r="A8" i="80" s="1"/>
  <c r="A9" i="80" s="1"/>
  <c r="A10" i="80" s="1"/>
  <c r="A11" i="80" s="1"/>
  <c r="A12" i="80" s="1"/>
  <c r="A13" i="80" s="1"/>
  <c r="G3" i="80"/>
  <c r="I3" i="80"/>
  <c r="K3" i="80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1" i="70"/>
  <c r="AS13" i="78"/>
  <c r="AU13" i="78"/>
  <c r="AV13" i="78"/>
  <c r="AQ9" i="78"/>
  <c r="AU11" i="78"/>
  <c r="AU10" i="78" s="1"/>
  <c r="AS11" i="78"/>
  <c r="AS10" i="78" s="1"/>
  <c r="CE53" i="56"/>
  <c r="CE50" i="56" s="1"/>
  <c r="CE49" i="56"/>
  <c r="AV9" i="78"/>
  <c r="AR9" i="78"/>
  <c r="AS9" i="78"/>
  <c r="AT9" i="78"/>
  <c r="AU9" i="78"/>
  <c r="CD49" i="56"/>
  <c r="AQ7" i="72"/>
  <c r="BW49" i="56"/>
  <c r="BG53" i="56"/>
  <c r="BG50" i="56" s="1"/>
  <c r="BH53" i="56"/>
  <c r="BH50" i="56" s="1"/>
  <c r="BJ53" i="56"/>
  <c r="BJ50" i="56" s="1"/>
  <c r="BK53" i="56"/>
  <c r="BK50" i="56" s="1"/>
  <c r="BL53" i="56"/>
  <c r="BL50" i="56" s="1"/>
  <c r="BM53" i="56"/>
  <c r="BN53" i="56"/>
  <c r="BN50" i="56" s="1"/>
  <c r="BO53" i="56"/>
  <c r="BQ53" i="56"/>
  <c r="BQ50" i="56" s="1"/>
  <c r="BU53" i="56"/>
  <c r="BU50" i="56" s="1"/>
  <c r="BV53" i="56"/>
  <c r="BV50" i="56" s="1"/>
  <c r="BW53" i="56"/>
  <c r="BW50" i="56" s="1"/>
  <c r="BX53" i="56"/>
  <c r="BX50" i="56" s="1"/>
  <c r="BY53" i="56"/>
  <c r="BZ53" i="56"/>
  <c r="BZ50" i="56" s="1"/>
  <c r="CA53" i="56"/>
  <c r="CC53" i="56"/>
  <c r="CC50" i="56" s="1"/>
  <c r="BO49" i="56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S12" i="72"/>
  <c r="AQ12" i="72"/>
  <c r="AV7" i="72"/>
  <c r="AU10" i="72"/>
  <c r="AS9" i="72"/>
  <c r="AR9" i="72"/>
  <c r="AR7" i="72"/>
  <c r="AS10" i="72"/>
  <c r="AS7" i="72"/>
  <c r="AT7" i="72"/>
  <c r="AT9" i="72"/>
  <c r="AU7" i="72"/>
  <c r="AU9" i="72"/>
  <c r="AL53" i="71"/>
  <c r="W49" i="69"/>
  <c r="AW8" i="70"/>
  <c r="AV8" i="70"/>
  <c r="AU8" i="70"/>
  <c r="AS8" i="70"/>
  <c r="AX8" i="70"/>
  <c r="AX10" i="70"/>
  <c r="AT8" i="70"/>
  <c r="BN6" i="47"/>
  <c r="BO6" i="47"/>
  <c r="BM6" i="47"/>
  <c r="BL6" i="47"/>
  <c r="BK6" i="47"/>
  <c r="BP12" i="72" l="1"/>
  <c r="BT5" i="70"/>
  <c r="BT11" i="70" s="1"/>
  <c r="AQ4" i="82"/>
  <c r="AQ5" i="82" s="1"/>
  <c r="AQ11" i="82" s="1"/>
  <c r="AQ10" i="82" s="1"/>
  <c r="BB50" i="71"/>
  <c r="BB56" i="71" s="1"/>
  <c r="BB55" i="71" s="1"/>
  <c r="AB4" i="82"/>
  <c r="AM50" i="71"/>
  <c r="AM56" i="71" s="1"/>
  <c r="AM55" i="71" s="1"/>
  <c r="AO4" i="82"/>
  <c r="AO5" i="82" s="1"/>
  <c r="AO11" i="82" s="1"/>
  <c r="AO10" i="82" s="1"/>
  <c r="AZ50" i="71"/>
  <c r="AZ56" i="71" s="1"/>
  <c r="AZ55" i="71" s="1"/>
  <c r="AX4" i="82"/>
  <c r="AX5" i="82" s="1"/>
  <c r="AX11" i="82" s="1"/>
  <c r="AX10" i="82" s="1"/>
  <c r="BI50" i="71"/>
  <c r="BI56" i="71" s="1"/>
  <c r="BI55" i="71" s="1"/>
  <c r="AY50" i="71"/>
  <c r="AY56" i="71" s="1"/>
  <c r="AY55" i="71" s="1"/>
  <c r="AN4" i="82"/>
  <c r="AN5" i="82" s="1"/>
  <c r="AN11" i="82" s="1"/>
  <c r="AN10" i="82" s="1"/>
  <c r="AQ50" i="71"/>
  <c r="AQ56" i="71" s="1"/>
  <c r="AQ55" i="71" s="1"/>
  <c r="AF4" i="82"/>
  <c r="AW4" i="82"/>
  <c r="AW5" i="82" s="1"/>
  <c r="AW11" i="82" s="1"/>
  <c r="AW10" i="82" s="1"/>
  <c r="BH50" i="71"/>
  <c r="BH56" i="71" s="1"/>
  <c r="BH55" i="71" s="1"/>
  <c r="AX50" i="71"/>
  <c r="AX56" i="71" s="1"/>
  <c r="AX55" i="71" s="1"/>
  <c r="AM4" i="82"/>
  <c r="AM5" i="82" s="1"/>
  <c r="AM11" i="82" s="1"/>
  <c r="AM10" i="82" s="1"/>
  <c r="AP50" i="71"/>
  <c r="AP56" i="71" s="1"/>
  <c r="AP55" i="71" s="1"/>
  <c r="AE4" i="82"/>
  <c r="AO50" i="71"/>
  <c r="AO56" i="71" s="1"/>
  <c r="AO55" i="71" s="1"/>
  <c r="AD4" i="82"/>
  <c r="AT4" i="82"/>
  <c r="AT5" i="82" s="1"/>
  <c r="AT11" i="82" s="1"/>
  <c r="AT10" i="82" s="1"/>
  <c r="BE50" i="71"/>
  <c r="BE56" i="71" s="1"/>
  <c r="BE55" i="71" s="1"/>
  <c r="AA4" i="82"/>
  <c r="AL50" i="71"/>
  <c r="AL56" i="71" s="1"/>
  <c r="AL55" i="71" s="1"/>
  <c r="BD50" i="71"/>
  <c r="BD56" i="71" s="1"/>
  <c r="BD55" i="71" s="1"/>
  <c r="AS4" i="82"/>
  <c r="AS5" i="82" s="1"/>
  <c r="AS11" i="82" s="1"/>
  <c r="AS10" i="82" s="1"/>
  <c r="AT50" i="71"/>
  <c r="AT56" i="71" s="1"/>
  <c r="AT55" i="71" s="1"/>
  <c r="AI4" i="82"/>
  <c r="BP13" i="78"/>
  <c r="BP11" i="78"/>
  <c r="AV9" i="72"/>
  <c r="AT10" i="70"/>
  <c r="AY12" i="72"/>
  <c r="BB12" i="72"/>
  <c r="BG12" i="72"/>
  <c r="AO47" i="69"/>
  <c r="AO52" i="69" s="1"/>
  <c r="AO51" i="69" s="1"/>
  <c r="AS47" i="69"/>
  <c r="AS52" i="69" s="1"/>
  <c r="AS51" i="69" s="1"/>
  <c r="BO49" i="71"/>
  <c r="AH4" i="82"/>
  <c r="AV10" i="72"/>
  <c r="AJ47" i="69"/>
  <c r="AJ52" i="69" s="1"/>
  <c r="AJ51" i="69" s="1"/>
  <c r="AK4" i="82"/>
  <c r="AK5" i="82" s="1"/>
  <c r="AK11" i="82" s="1"/>
  <c r="AK10" i="82" s="1"/>
  <c r="BD47" i="69"/>
  <c r="BD52" i="69" s="1"/>
  <c r="BD51" i="69" s="1"/>
  <c r="BC49" i="71"/>
  <c r="CS15" i="47"/>
  <c r="AT12" i="72"/>
  <c r="AT11" i="78"/>
  <c r="AT10" i="78" s="1"/>
  <c r="CD13" i="47"/>
  <c r="CD10" i="47" s="1"/>
  <c r="AZ13" i="70"/>
  <c r="CE15" i="47"/>
  <c r="BA10" i="78"/>
  <c r="BD11" i="70"/>
  <c r="BF12" i="72"/>
  <c r="BJ10" i="78"/>
  <c r="AG5" i="82"/>
  <c r="AG11" i="82" s="1"/>
  <c r="AG10" i="82" s="1"/>
  <c r="BP50" i="71"/>
  <c r="BP56" i="71" s="1"/>
  <c r="BP55" i="71" s="1"/>
  <c r="AI47" i="69"/>
  <c r="AI52" i="69" s="1"/>
  <c r="AI51" i="69" s="1"/>
  <c r="BR49" i="71"/>
  <c r="AW49" i="71"/>
  <c r="CR15" i="47"/>
  <c r="CU13" i="47"/>
  <c r="CU10" i="47" s="1"/>
  <c r="AZ10" i="78"/>
  <c r="AR12" i="72"/>
  <c r="AY11" i="78"/>
  <c r="AY10" i="78" s="1"/>
  <c r="AZ10" i="72"/>
  <c r="BF10" i="72"/>
  <c r="AP47" i="69"/>
  <c r="AP52" i="69" s="1"/>
  <c r="AP51" i="69" s="1"/>
  <c r="BG10" i="78"/>
  <c r="BH11" i="78"/>
  <c r="BH10" i="78" s="1"/>
  <c r="BB4" i="82"/>
  <c r="BB5" i="82" s="1"/>
  <c r="BB11" i="82" s="1"/>
  <c r="BB10" i="82" s="1"/>
  <c r="Z47" i="69"/>
  <c r="Z52" i="69" s="1"/>
  <c r="Z51" i="69" s="1"/>
  <c r="CT15" i="47"/>
  <c r="AV10" i="78"/>
  <c r="AW9" i="72"/>
  <c r="BC10" i="72"/>
  <c r="BH10" i="72"/>
  <c r="AX10" i="72"/>
  <c r="AW10" i="72"/>
  <c r="CH13" i="47"/>
  <c r="CH10" i="47" s="1"/>
  <c r="CV13" i="47"/>
  <c r="CV10" i="47" s="1"/>
  <c r="AX9" i="72"/>
  <c r="AY9" i="72"/>
  <c r="BD10" i="78"/>
  <c r="BG10" i="72"/>
  <c r="A14" i="80"/>
  <c r="A15" i="80" s="1"/>
  <c r="A16" i="80" s="1"/>
  <c r="A17" i="80" s="1"/>
  <c r="A18" i="80" s="1"/>
  <c r="A19" i="80" s="1"/>
  <c r="A20" i="80" s="1"/>
  <c r="A21" i="80" s="1"/>
  <c r="A22" i="80" s="1"/>
  <c r="A23" i="80" s="1"/>
  <c r="AY10" i="70"/>
  <c r="AW13" i="70"/>
  <c r="BT10" i="70"/>
  <c r="AV13" i="70"/>
  <c r="BD10" i="70"/>
  <c r="BK13" i="70"/>
  <c r="AW11" i="70"/>
  <c r="AZ11" i="70"/>
  <c r="AS11" i="70"/>
  <c r="BK10" i="70"/>
  <c r="AS10" i="70"/>
  <c r="BB13" i="70"/>
  <c r="BS5" i="70"/>
  <c r="BS13" i="70" s="1"/>
  <c r="BT13" i="70"/>
  <c r="BC13" i="70"/>
  <c r="BF10" i="70"/>
  <c r="BJ13" i="70"/>
  <c r="BL10" i="70"/>
  <c r="BG10" i="70"/>
  <c r="BG11" i="70"/>
  <c r="BO10" i="72"/>
  <c r="BN13" i="78"/>
  <c r="BN11" i="78"/>
  <c r="AR11" i="78"/>
  <c r="AR10" i="78" s="1"/>
  <c r="AX11" i="78"/>
  <c r="AX10" i="78" s="1"/>
  <c r="BC13" i="78"/>
  <c r="BC10" i="78" s="1"/>
  <c r="AQ11" i="78"/>
  <c r="AQ10" i="78" s="1"/>
  <c r="BO13" i="78"/>
  <c r="BO10" i="78" s="1"/>
  <c r="BS11" i="70"/>
  <c r="BH13" i="70"/>
  <c r="AU10" i="70"/>
  <c r="BJ11" i="70"/>
  <c r="BL13" i="70"/>
  <c r="BF11" i="70"/>
  <c r="BH11" i="70"/>
  <c r="AV11" i="70"/>
  <c r="BC11" i="70"/>
  <c r="BE11" i="70"/>
  <c r="BE10" i="70"/>
  <c r="BI13" i="70"/>
  <c r="AT11" i="70"/>
  <c r="BA10" i="70"/>
  <c r="BB11" i="70"/>
  <c r="BP5" i="70"/>
  <c r="BA11" i="70"/>
  <c r="BI11" i="70"/>
  <c r="BR13" i="78"/>
  <c r="BR10" i="78" s="1"/>
  <c r="CU9" i="47"/>
  <c r="BN7" i="70"/>
  <c r="CP15" i="47"/>
  <c r="BM12" i="72"/>
  <c r="BQ5" i="70"/>
  <c r="BQ13" i="70" s="1"/>
  <c r="CW13" i="47"/>
  <c r="CW10" i="47" s="1"/>
  <c r="CJ13" i="47"/>
  <c r="CJ10" i="47" s="1"/>
  <c r="BS10" i="70"/>
  <c r="EY3" i="84"/>
  <c r="EZ3" i="84" s="1"/>
  <c r="FA3" i="84" s="1"/>
  <c r="FB3" i="84" s="1"/>
  <c r="FC3" i="84" s="1"/>
  <c r="FD3" i="84" s="1"/>
  <c r="FE3" i="84" s="1"/>
  <c r="FG3" i="84" s="1"/>
  <c r="FH3" i="84" s="1"/>
  <c r="FI3" i="84" s="1"/>
  <c r="FJ3" i="84" s="1"/>
  <c r="FK3" i="84" s="1"/>
  <c r="FL3" i="84" s="1"/>
  <c r="FM3" i="84" s="1"/>
  <c r="FN3" i="84" s="1"/>
  <c r="FO3" i="84" s="1"/>
  <c r="FP3" i="84" s="1"/>
  <c r="FQ3" i="84" s="1"/>
  <c r="FR3" i="84" s="1"/>
  <c r="FS3" i="84" s="1"/>
  <c r="FT3" i="84" s="1"/>
  <c r="FU3" i="84" s="1"/>
  <c r="FV3" i="84" s="1"/>
  <c r="FW3" i="84" s="1"/>
  <c r="FX3" i="84" s="1"/>
  <c r="FY3" i="84" s="1"/>
  <c r="FZ3" i="84" s="1"/>
  <c r="GA3" i="84" s="1"/>
  <c r="BK13" i="78"/>
  <c r="BK11" i="78"/>
  <c r="BQ13" i="78"/>
  <c r="BQ11" i="78"/>
  <c r="BL10" i="72"/>
  <c r="BL9" i="72"/>
  <c r="BL12" i="72"/>
  <c r="BL11" i="78"/>
  <c r="BL13" i="78"/>
  <c r="BQ12" i="72"/>
  <c r="BQ10" i="72"/>
  <c r="BQ9" i="72"/>
  <c r="BN11" i="70"/>
  <c r="BN10" i="70"/>
  <c r="BN13" i="70"/>
  <c r="BO12" i="72"/>
  <c r="BM9" i="72"/>
  <c r="BM5" i="70"/>
  <c r="BR5" i="70"/>
  <c r="BK9" i="72"/>
  <c r="BK10" i="72"/>
  <c r="BN12" i="72"/>
  <c r="BR9" i="72"/>
  <c r="BR10" i="72"/>
  <c r="BO5" i="70"/>
  <c r="BM13" i="78"/>
  <c r="BM10" i="78" s="1"/>
  <c r="BN9" i="72"/>
  <c r="BP9" i="72"/>
  <c r="CX13" i="47"/>
  <c r="CX10" i="47" s="1"/>
  <c r="BK10" i="78" l="1"/>
  <c r="BN10" i="78"/>
  <c r="AF5" i="82"/>
  <c r="AF11" i="82" s="1"/>
  <c r="AF10" i="82" s="1"/>
  <c r="AF7" i="82"/>
  <c r="AL4" i="82"/>
  <c r="AL5" i="82" s="1"/>
  <c r="AL11" i="82" s="1"/>
  <c r="AL10" i="82" s="1"/>
  <c r="AW50" i="71"/>
  <c r="AW56" i="71" s="1"/>
  <c r="AW55" i="71" s="1"/>
  <c r="AA5" i="82"/>
  <c r="AA11" i="82" s="1"/>
  <c r="AA10" i="82" s="1"/>
  <c r="AA7" i="82"/>
  <c r="BG4" i="82"/>
  <c r="BG5" i="82" s="1"/>
  <c r="BG11" i="82" s="1"/>
  <c r="BG10" i="82" s="1"/>
  <c r="BR50" i="71"/>
  <c r="BR56" i="71" s="1"/>
  <c r="BR55" i="71" s="1"/>
  <c r="AR4" i="82"/>
  <c r="AR5" i="82" s="1"/>
  <c r="AR11" i="82" s="1"/>
  <c r="AR10" i="82" s="1"/>
  <c r="BC50" i="71"/>
  <c r="BC56" i="71" s="1"/>
  <c r="BC55" i="71" s="1"/>
  <c r="AD7" i="82"/>
  <c r="AD5" i="82"/>
  <c r="AD11" i="82" s="1"/>
  <c r="AD10" i="82" s="1"/>
  <c r="BP10" i="78"/>
  <c r="AE5" i="82"/>
  <c r="AE11" i="82" s="1"/>
  <c r="AE10" i="82" s="1"/>
  <c r="AE7" i="82"/>
  <c r="AI7" i="82"/>
  <c r="AI5" i="82"/>
  <c r="AI11" i="82" s="1"/>
  <c r="AI10" i="82" s="1"/>
  <c r="AH5" i="82"/>
  <c r="AH11" i="82" s="1"/>
  <c r="AH10" i="82" s="1"/>
  <c r="AH7" i="82"/>
  <c r="AB7" i="82"/>
  <c r="AB5" i="82"/>
  <c r="AB11" i="82" s="1"/>
  <c r="AB10" i="82" s="1"/>
  <c r="BO50" i="71"/>
  <c r="BO56" i="71" s="1"/>
  <c r="BO55" i="71" s="1"/>
  <c r="BD4" i="82"/>
  <c r="BD5" i="82" s="1"/>
  <c r="BD11" i="82" s="1"/>
  <c r="BD10" i="82" s="1"/>
  <c r="BQ11" i="70"/>
  <c r="BQ10" i="70"/>
  <c r="BP10" i="70"/>
  <c r="BP13" i="70"/>
  <c r="BP11" i="70"/>
  <c r="GB3" i="84"/>
  <c r="GC3" i="84" s="1"/>
  <c r="GD3" i="84" s="1"/>
  <c r="GE3" i="84" s="1"/>
  <c r="GF3" i="84" s="1"/>
  <c r="GG3" i="84" s="1"/>
  <c r="GH3" i="84" s="1"/>
  <c r="BQ10" i="78"/>
  <c r="BL10" i="78"/>
  <c r="BM10" i="70"/>
  <c r="BM13" i="70"/>
  <c r="BM11" i="70"/>
  <c r="BO11" i="70"/>
  <c r="BO13" i="70"/>
  <c r="BO10" i="70"/>
  <c r="BR10" i="70"/>
  <c r="BR13" i="70"/>
  <c r="BR11" i="70"/>
  <c r="GI3" i="84" l="1"/>
  <c r="GJ3" i="84" s="1"/>
  <c r="GL3" i="84" s="1"/>
  <c r="GM3" i="84" s="1"/>
  <c r="GN3" i="84" s="1"/>
  <c r="GO3" i="84" s="1"/>
  <c r="GP3" i="84" s="1"/>
  <c r="GQ3" i="84" s="1"/>
  <c r="GR3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I5" authorId="0" shapeId="0" xr:uid="{9F185CEA-1F12-4943-9889-CC505F8BE6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xin dữ liệu từ CP</t>
        </r>
      </text>
    </comment>
    <comment ref="A36" authorId="0" shapeId="0" xr:uid="{CE1F145C-E6C5-4864-AFE9-A342DE8927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dữ liệu từ CP</t>
        </r>
      </text>
    </comment>
    <comment ref="AO36" authorId="0" shapeId="0" xr:uid="{AE1B23CC-4D08-44A8-B848-533259EBF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O36" authorId="0" shapeId="0" xr:uid="{5C380B45-336C-43AE-85C9-D70A051B31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S13" authorId="0" shapeId="0" xr:uid="{7143A6BD-E448-41FD-A82A-FB2EF928A1B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T13" authorId="0" shapeId="0" xr:uid="{BCA445DE-ECBD-4038-A496-A53AA57763D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U13" authorId="0" shapeId="0" xr:uid="{35B8F861-92D8-4C0B-ACA8-BA416637731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V13" authorId="0" shapeId="0" xr:uid="{CEAFD357-46CB-408F-AEA5-7F0B4013BA4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W13" authorId="0" shapeId="0" xr:uid="{2BA03199-D424-406E-BE10-252897B2C48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AI37" authorId="1" shapeId="0" xr:uid="{E3A45F20-A3EA-48AA-8BFD-A500A206A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W8" authorId="0" shapeId="0" xr:uid="{5B51C18E-0658-43D4-B820-B402652C22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50" authorId="0" shapeId="0" xr:uid="{F4730713-91D3-45AD-8C92-C8C0761BA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  <comment ref="V50" authorId="0" shapeId="0" xr:uid="{108A874F-6B4D-4988-B2D0-8FD387F37D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W50" authorId="0" shapeId="0" xr:uid="{791A2A2C-463E-4C5A-99ED-67BC1AC1AD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X50" authorId="0" shapeId="0" xr:uid="{47B98D3E-B01E-4674-94D0-B31BD0243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G50" authorId="0" shapeId="0" xr:uid="{35FE1183-4FB8-472A-BFED-2FADA489E2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L59" authorId="0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M59" authorId="0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Q69" authorId="0" shapeId="0" xr:uid="{3119CE77-2D93-43F1-A94C-DDFC7B4824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đổi quy cách 0.69 kg/bình (lúc trước: 0.66 kg/bình)</t>
        </r>
      </text>
    </comment>
    <comment ref="AT69" authorId="0" shapeId="0" xr:uid="{B3B2582E-2412-4DF1-8995-5CDFEB76C6A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  <comment ref="AU69" authorId="0" shapeId="0" xr:uid="{E0246F6D-A2E4-4DFA-B928-D0E58B51E3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42" authorId="0" shapeId="0" xr:uid="{7B9BB637-699B-4A88-8AA7-70D6E3AE2D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4BDEA8AB-C771-44B9-A859-C5A7DE946C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DB125113-C1D2-4036-87FD-F19DBA8959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D150CCD4-A630-48C8-9E05-D4F2296763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tc={6F8A5C46-2478-449D-8F3F-17EC67913180}</author>
    <author>Huyền, Lữ Ngọc Mỹ</author>
  </authors>
  <commentList>
    <comment ref="C6" authorId="0" shapeId="0" xr:uid="{6F8A5C46-2478-449D-8F3F-17EC6791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6BDB998E-A9B2-4B5D-B511-10D4EDBCC7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133D8D0C-0B41-4970-BE36-ADA14E9FD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83E856CD-26C1-49B7-ABAC-E4694BEBDB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F5180087-FD15-4359-B2FD-42004D3B23D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65CCBA7D-5AAD-42CC-A796-E5FFAD2FE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1D42C86B-4886-4362-B2E0-AD7EC00C5C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C8017162-DC52-40F8-A263-A34D86B410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E767C944-7669-4365-A767-776D5EEAAD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86345DF0-433A-44ED-8367-E0FAC9081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A980BF11-32BD-48DC-B04E-A4F189511D8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16C124AC-D56E-4FCD-8F9B-CF18CC3B6D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BE0AB1B8-7D7F-4B56-97FB-1743DB60C7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A80D050-68AE-4E61-A854-39BACD0B85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A7D05609-ED4C-4CA1-AF93-3FF48A111D8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4C275F13-76B4-4B0A-8558-DEA13AAFF4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FE5E677A-B709-4240-A6B5-7C03D84AE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CA5FBB40-062F-43EC-AEEB-6CF48FC784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14FF67A2-FABC-421A-A7B3-1560AE95EB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9E5CF71F-BED1-41AF-A5EE-927F65CD90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JY28" authorId="1" shapeId="0" xr:uid="{B18F7A70-911A-4B7E-BDED-4ACF596EBD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8" authorId="1" shapeId="0" xr:uid="{7F80F6FF-4DC3-4CC7-859D-72A42F977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DE29" authorId="1" shapeId="0" xr:uid="{DE47DB42-79FF-4573-8DC8-82D25BF3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JY29" authorId="1" shapeId="0" xr:uid="{83D4EBC4-0891-41AB-93BF-7457FB113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9" authorId="1" shapeId="0" xr:uid="{A412ECBF-1C4B-48C7-B5C2-0E512ECF65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Q30" authorId="1" shapeId="0" xr:uid="{904CDC03-5B76-4D19-9AB6-06E6BE392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C92476E-D634-464C-990C-E3728980DB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29295C4C-549E-4C3C-8794-E621600E03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A951ADA2-CEA3-4D23-9994-3289C0314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25A27131-EBEA-4534-9F7E-53559D20D5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11FEBE6C-25E6-4065-B0C4-8493F5EF2DC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  <comment ref="CP29" authorId="0" shapeId="0" xr:uid="{5179513B-67AC-4906-BC43-67388B0377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  <comment ref="CR29" authorId="0" shapeId="0" xr:uid="{45C90CF5-07DE-42A0-8F6D-D37FA77EEC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1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1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1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<sst xmlns="http://schemas.openxmlformats.org/spreadsheetml/2006/main" count="58748" uniqueCount="560">
  <si>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</si>
  <si>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</si>
  <si>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</si>
  <si>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</si>
  <si>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</si>
  <si>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</si>
  <si>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</si>
  <si>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</si>
  <si>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</si>
  <si>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</si>
  <si>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</si>
  <si>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</si>
  <si>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</si>
  <si>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</si>
  <si>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</si>
  <si>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</si>
  <si>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</si>
  <si>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</si>
  <si>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</si>
  <si>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</si>
  <si>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</si>
  <si>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</si>
  <si>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</si>
  <si>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</si>
  <si>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</si>
  <si>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</si>
  <si>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</si>
  <si>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</si>
  <si>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</si>
  <si>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</si>
  <si>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</si>
  <si>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</si>
  <si>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</si>
  <si>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</si>
  <si>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</si>
  <si>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</si>
  <si>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</si>
  <si>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</si>
  <si>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</si>
  <si>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</si>
  <si>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</si>
  <si>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</si>
  <si>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</si>
  <si>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</si>
  <si>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</si>
  <si>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</si>
  <si>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</si>
  <si>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</si>
  <si>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</si>
  <si>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</si>
  <si>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</si>
  <si>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</si>
  <si>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</si>
  <si>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</si>
  <si>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</si>
  <si>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</si>
  <si>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</si>
  <si>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</si>
  <si>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</si>
  <si>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</si>
  <si>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</si>
  <si>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</si>
  <si>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</si>
  <si>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</si>
  <si>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</si>
  <si>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</si>
  <si>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</si>
  <si>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</si>
  <si>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</si>
  <si>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</si>
  <si>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</si>
  <si>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</si>
  <si>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</si>
  <si>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</si>
  <si>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</si>
  <si>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</si>
  <si>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</si>
  <si>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</si>
  <si>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</si>
  <si>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</si>
  <si>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</si>
  <si>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</si>
  <si>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</si>
  <si>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</si>
  <si>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</si>
  <si>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</si>
  <si>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</si>
  <si>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</si>
  <si>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</si>
  <si>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</si>
  <si>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</si>
  <si>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</si>
  <si>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</si>
  <si>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</si>
  <si>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</si>
  <si>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</si>
  <si>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</si>
  <si>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</si>
  <si>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</si>
  <si>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</si>
  <si>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</si>
  <si>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</si>
  <si>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</si>
  <si>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</si>
  <si>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</si>
  <si>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</si>
  <si>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</si>
  <si>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</si>
  <si>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</si>
  <si>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</si>
  <si>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</si>
  <si>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</si>
  <si>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</si>
  <si>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</si>
  <si>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</si>
  <si>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</si>
  <si>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</si>
  <si>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</si>
  <si>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</si>
  <si>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</si>
  <si>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</si>
  <si>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</si>
  <si>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</si>
  <si>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</si>
  <si>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</si>
  <si>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</si>
  <si>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</si>
  <si>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</si>
  <si>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</si>
  <si>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</si>
  <si>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</si>
  <si>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</si>
  <si>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</si>
  <si>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</si>
  <si>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</si>
  <si>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</si>
  <si>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</si>
  <si>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</si>
  <si>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</si>
  <si>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</si>
  <si>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</si>
  <si>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</si>
  <si>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</si>
  <si>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</si>
  <si>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</si>
  <si>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</si>
  <si>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</si>
  <si>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</si>
  <si>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</si>
  <si>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</si>
  <si>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</si>
  <si>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</si>
  <si>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</si>
  <si>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</si>
  <si>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</si>
  <si>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</si>
  <si>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</si>
  <si>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</si>
  <si>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</si>
  <si>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</si>
  <si>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</si>
  <si>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</si>
  <si>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</si>
  <si>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</si>
  <si>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</si>
  <si>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</si>
  <si>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</si>
  <si>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</si>
  <si>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</si>
  <si>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</si>
  <si>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</si>
  <si>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</si>
  <si>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</si>
  <si>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</si>
  <si>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</si>
  <si>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</si>
  <si>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</si>
  <si>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</si>
  <si>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</si>
  <si>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</si>
  <si>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</si>
  <si>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</si>
  <si>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</si>
  <si>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</si>
  <si>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</si>
  <si>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</si>
  <si>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</si>
  <si>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</si>
  <si>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</si>
  <si>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</si>
  <si>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</si>
  <si>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</si>
  <si>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</si>
  <si>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</si>
  <si>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</si>
  <si>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</si>
  <si>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</si>
  <si>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</si>
  <si>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</si>
  <si>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</si>
  <si>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</si>
  <si>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</si>
  <si>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</si>
  <si>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Vảy A5.2 (rửa nóng)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</si>
  <si>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</si>
  <si>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</si>
  <si>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</si>
  <si>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</si>
  <si>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</si>
  <si>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</si>
  <si>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</si>
  <si>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</si>
  <si>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</si>
  <si>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</si>
  <si>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</si>
  <si>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</si>
  <si>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</si>
  <si>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</si>
  <si>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</si>
  <si>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</si>
  <si>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</si>
  <si>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</si>
  <si>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</si>
  <si>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</si>
  <si>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</si>
  <si>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</si>
  <si>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</si>
  <si>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</si>
  <si>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</si>
  <si>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</si>
  <si>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</si>
  <si>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</si>
  <si>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</si>
  <si>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</si>
  <si>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</si>
  <si>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</si>
  <si>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</si>
  <si>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</si>
  <si>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</si>
  <si>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</si>
  <si>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</si>
  <si>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</si>
  <si>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</si>
  <si>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</si>
  <si>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</si>
  <si>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</si>
  <si>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</si>
  <si>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</si>
  <si>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</si>
  <si>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</si>
  <si>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</si>
  <si>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</si>
  <si>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</si>
  <si>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</si>
  <si>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</si>
  <si>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</si>
  <si>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</si>
  <si>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</si>
  <si>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</si>
  <si>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</si>
  <si>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</si>
  <si>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</si>
  <si>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</si>
  <si>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</si>
  <si>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</si>
  <si>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</si>
  <si>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</si>
  <si>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</si>
  <si>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</si>
  <si>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</si>
  <si>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</si>
  <si>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</si>
  <si>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</si>
  <si>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</si>
  <si>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</si>
  <si>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</si>
  <si>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</si>
  <si>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</si>
  <si>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</si>
  <si>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</si>
  <si>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</si>
  <si>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</si>
  <si>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</si>
  <si>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</si>
  <si>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</si>
  <si>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</si>
  <si>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</si>
  <si>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</si>
  <si>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</si>
  <si>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</si>
  <si>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</si>
  <si>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</si>
  <si>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</si>
  <si>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</si>
  <si>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</si>
  <si>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</si>
  <si>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</si>
  <si>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</si>
  <si>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</si>
  <si>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</si>
  <si>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</si>
  <si>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</si>
  <si>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</si>
  <si>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</si>
  <si>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</si>
  <si>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</si>
  <si>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</si>
  <si>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</si>
  <si>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</si>
  <si>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</si>
  <si>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</si>
  <si>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</si>
  <si>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</si>
  <si>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</si>
  <si>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</si>
  <si>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</si>
  <si>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</si>
  <si>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</si>
  <si>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</si>
  <si>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</si>
  <si>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</si>
  <si>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</si>
  <si>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</si>
  <si>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</si>
  <si>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</si>
  <si>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</si>
  <si>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</si>
  <si>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</si>
  <si>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</si>
  <si>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</si>
  <si>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</si>
  <si>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</si>
  <si>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</si>
  <si>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</si>
  <si>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</si>
  <si>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</si>
  <si>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</si>
  <si>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</si>
  <si>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</si>
  <si>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</si>
  <si>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</si>
  <si>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</si>
  <si>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</si>
  <si>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</si>
  <si>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</si>
  <si>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</si>
  <si>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</si>
  <si>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</si>
  <si>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</si>
  <si>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</si>
  <si>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</si>
  <si>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</si>
  <si>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</si>
  <si>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</si>
  <si>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</si>
  <si>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</si>
  <si>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</si>
  <si>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</si>
  <si>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</si>
  <si>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</si>
  <si>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</si>
  <si>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</si>
  <si>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</si>
  <si>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</si>
  <si>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</si>
  <si>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</si>
  <si>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</si>
  <si>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</si>
  <si>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</si>
  <si>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</si>
  <si>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</si>
  <si>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</si>
  <si>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</si>
  <si>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</si>
  <si>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</si>
  <si>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</si>
  <si>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</si>
  <si>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</si>
  <si>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</si>
  <si>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</si>
  <si>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</si>
  <si>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</si>
  <si>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</si>
  <si>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</si>
  <si>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</si>
  <si>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</si>
  <si>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</si>
  <si>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</si>
  <si>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</si>
  <si>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</si>
  <si>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</si>
  <si>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</si>
  <si>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</si>
  <si>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</si>
  <si>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</si>
  <si>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</si>
  <si>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</si>
  <si>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</si>
  <si>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</si>
  <si>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</si>
  <si>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</si>
  <si>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</si>
  <si>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</si>
  <si>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</si>
  <si>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</si>
  <si>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</si>
  <si>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</si>
  <si>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</si>
  <si>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</si>
  <si>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</si>
  <si>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</si>
  <si>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</si>
  <si>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</si>
  <si>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</si>
  <si>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</si>
  <si>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</si>
  <si>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</si>
  <si>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</si>
  <si>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</si>
  <si>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</si>
  <si>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</si>
  <si>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</si>
  <si>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</si>
  <si>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</si>
  <si>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</si>
  <si>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</si>
  <si>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</si>
  <si>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</si>
  <si>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</si>
  <si>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</si>
  <si>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</si>
  <si>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</si>
  <si>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</si>
  <si>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</si>
  <si>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</si>
  <si>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</si>
  <si>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</si>
  <si>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</si>
  <si>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</si>
  <si>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</si>
  <si>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</si>
  <si>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</si>
  <si>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</si>
  <si>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</si>
  <si>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</si>
  <si>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</si>
  <si>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Vảy A5.1 (rửa nóng)</t>
  </si>
  <si>
    <t>Vảy A6 (rửa lạnh)</t>
  </si>
  <si>
    <t>Vảy A6.B3 (rửa lạnh)</t>
  </si>
  <si>
    <t>Vảy A4 (rửa nóng)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</si>
  <si>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</si>
  <si>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</si>
  <si>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</si>
  <si>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</si>
  <si>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</si>
  <si>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</si>
  <si>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</si>
  <si>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</si>
  <si>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</si>
  <si>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</si>
  <si>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</si>
  <si>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</si>
  <si>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</si>
  <si>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</si>
  <si>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</si>
  <si>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</si>
  <si>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</si>
  <si>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</si>
  <si>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</si>
  <si>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</si>
  <si>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</si>
  <si>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</si>
  <si>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</si>
  <si>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</si>
  <si>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</si>
  <si>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</si>
  <si>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</si>
  <si>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</si>
  <si>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</si>
  <si>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</si>
  <si>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</si>
  <si>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</si>
  <si>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</si>
  <si>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</si>
  <si>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</si>
  <si>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</si>
  <si>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</si>
  <si>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</si>
  <si>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</si>
  <si>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</si>
  <si>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</si>
  <si>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</si>
  <si>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</si>
  <si>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</si>
  <si>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</si>
  <si>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Giá duyệt T5</t>
  </si>
  <si>
    <t>Tuần 18</t>
  </si>
  <si>
    <t>Tuần 19</t>
  </si>
  <si>
    <t>Tuần 20</t>
  </si>
  <si>
    <t>T5.25</t>
  </si>
  <si>
    <t>Tuần 21</t>
  </si>
  <si>
    <t>Giá duyệt T6</t>
  </si>
  <si>
    <t>Tuần 22</t>
  </si>
  <si>
    <t>Tuần 23</t>
  </si>
  <si>
    <t>T6.25</t>
  </si>
  <si>
    <t>Tuần 25</t>
  </si>
  <si>
    <t>Giá duyệt T7</t>
  </si>
  <si>
    <t>T7.25</t>
  </si>
  <si>
    <t>Tuần 24</t>
  </si>
  <si>
    <t>Tuần 26</t>
  </si>
  <si>
    <t>Tuần 27</t>
  </si>
  <si>
    <t>Tuần 28</t>
  </si>
  <si>
    <t>Tuần 29</t>
  </si>
  <si>
    <t>Tuần 30</t>
  </si>
  <si>
    <t>Tuần 31</t>
  </si>
  <si>
    <t>Tuần 32</t>
  </si>
  <si>
    <t>Giá duyệt T8</t>
  </si>
  <si>
    <t>Tuần 33</t>
  </si>
  <si>
    <t>T8.25</t>
  </si>
  <si>
    <t>Tuần 34</t>
  </si>
  <si>
    <t>Tuần 35</t>
  </si>
  <si>
    <t>Tuần 36</t>
  </si>
  <si>
    <t>T9.25</t>
  </si>
  <si>
    <t>Giá duyệt T9</t>
  </si>
  <si>
    <t>Chai PET B2.1 (có thương hiệu - NCC ngoài)</t>
  </si>
  <si>
    <t>Chai PET B2.1 (có thương hiệu - Trạm)</t>
  </si>
  <si>
    <t>Tuần 37</t>
  </si>
  <si>
    <t>Chênh lệch B1 thực tế và giá keo</t>
  </si>
  <si>
    <t>% B1 TT sv Giá keo</t>
  </si>
  <si>
    <t>Label - Chênh lệch chai B0 TT và giá keo</t>
  </si>
  <si>
    <t>Line-Trình bày-Chênh lệch B1 thực tế và giá keo</t>
  </si>
  <si>
    <t>Chênh lệch Vảy thực tế và giá keo</t>
  </si>
  <si>
    <t>%</t>
  </si>
  <si>
    <t>Label - Chênh lệch Vảy thực tế và giá keo</t>
  </si>
  <si>
    <t>Line-Trình bày-Chênh lệch Vảy thực tế và giá keo</t>
  </si>
  <si>
    <t>Dòng này xin lại của Huyền</t>
  </si>
  <si>
    <t>Tuần 38</t>
  </si>
  <si>
    <t>Tuần 39</t>
  </si>
  <si>
    <t>Vảy PET B1_A4</t>
  </si>
  <si>
    <t>T10.2025</t>
  </si>
  <si>
    <t>150000097</t>
  </si>
  <si>
    <t>Thô HD Dương Két Pepsi</t>
  </si>
  <si>
    <t>Giá mua đã bao gồm chi phí vận chuyển miền Bắc + miền Trung</t>
  </si>
  <si>
    <t>T10.25</t>
  </si>
  <si>
    <t>Giá vảy PET B1 thực tế mua trung bình</t>
  </si>
  <si>
    <t>Giá duyệt mua chai B0</t>
  </si>
  <si>
    <t>Tuần 40</t>
  </si>
  <si>
    <t>Tuần 41</t>
  </si>
  <si>
    <t>Tuần 42</t>
  </si>
  <si>
    <t>Tuần 43</t>
  </si>
  <si>
    <t>Tuần 44</t>
  </si>
  <si>
    <t>Giá duyệt T11</t>
  </si>
  <si>
    <t>Giá duyệt T10</t>
  </si>
  <si>
    <t>T11.2025</t>
  </si>
  <si>
    <t>T11.25</t>
  </si>
  <si>
    <t>x</t>
  </si>
  <si>
    <t>Vảy PET B6.2_A6</t>
  </si>
  <si>
    <t>Giá duyệt T12</t>
  </si>
  <si>
    <t xml:space="preserve"> 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</si>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</sst>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_(* #,##0.0_);_(* \(#,##0.0\);_(* &quot;-&quot;??_);_(@_)"/>
    <numFmt numFmtId="175" formatCode="#,##0.0\ [$₫-42A];\-#,##0.0\ [$₫-42A]"/>
    <numFmt numFmtId="176" formatCode="0.0%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0"/>
      <name val="Arial"/>
      <family val="2"/>
    </font>
    <font>
      <b/>
      <sz val="12"/>
      <color rgb="FF0000FF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165" fontId="3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7" fillId="0" borderId="0"/>
    <xf numFmtId="0" fontId="24" fillId="0" borderId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0" fontId="37" fillId="0" borderId="0"/>
    <xf numFmtId="0" fontId="36" fillId="0" borderId="0"/>
    <xf numFmtId="43" fontId="3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68" fillId="0" borderId="0"/>
    <xf numFmtId="43" fontId="36" fillId="0" borderId="0" applyFont="0" applyFill="0" applyBorder="0" applyAlignment="0" applyProtection="0"/>
  </cellStyleXfs>
  <cellXfs count="539">
    <xf numFmtId="0" fontId="0" fillId="0" borderId="0" xfId="0"/>
    <xf numFmtId="0" fontId="5" fillId="0" borderId="0" xfId="0" applyFont="1"/>
    <xf numFmtId="0" fontId="5" fillId="3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7" fontId="5" fillId="0" borderId="0" xfId="1" applyNumberFormat="1" applyFont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9" fontId="0" fillId="0" borderId="0" xfId="5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167" fontId="10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10" fillId="2" borderId="1" xfId="1" applyNumberFormat="1" applyFont="1" applyFill="1" applyBorder="1" applyAlignment="1">
      <alignment horizontal="center" vertical="center"/>
    </xf>
    <xf numFmtId="9" fontId="5" fillId="0" borderId="0" xfId="5" applyFont="1"/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9" fontId="25" fillId="0" borderId="4" xfId="5" applyFont="1" applyBorder="1" applyAlignment="1">
      <alignment horizontal="right"/>
    </xf>
    <xf numFmtId="9" fontId="25" fillId="0" borderId="4" xfId="5" applyFont="1" applyBorder="1" applyAlignment="1">
      <alignment horizontal="center"/>
    </xf>
    <xf numFmtId="0" fontId="25" fillId="0" borderId="0" xfId="0" applyFont="1" applyAlignment="1">
      <alignment horizontal="center"/>
    </xf>
    <xf numFmtId="9" fontId="25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0" fillId="0" borderId="0" xfId="0" quotePrefix="1"/>
    <xf numFmtId="167" fontId="27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7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9" fillId="0" borderId="1" xfId="1" applyNumberFormat="1" applyFont="1" applyBorder="1"/>
    <xf numFmtId="167" fontId="29" fillId="3" borderId="0" xfId="1" applyNumberFormat="1" applyFont="1" applyFill="1"/>
    <xf numFmtId="0" fontId="30" fillId="0" borderId="0" xfId="0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9" fontId="32" fillId="0" borderId="0" xfId="5" applyFont="1" applyBorder="1" applyAlignment="1">
      <alignment horizontal="right"/>
    </xf>
    <xf numFmtId="9" fontId="32" fillId="0" borderId="0" xfId="5" applyFont="1" applyBorder="1" applyAlignment="1">
      <alignment horizontal="center"/>
    </xf>
    <xf numFmtId="9" fontId="32" fillId="0" borderId="0" xfId="0" applyNumberFormat="1" applyFont="1" applyAlignment="1">
      <alignment horizontal="center"/>
    </xf>
    <xf numFmtId="0" fontId="0" fillId="3" borderId="0" xfId="0" applyFill="1"/>
    <xf numFmtId="0" fontId="33" fillId="0" borderId="0" xfId="0" applyFont="1" applyAlignment="1">
      <alignment vertical="center" wrapText="1"/>
    </xf>
    <xf numFmtId="0" fontId="34" fillId="0" borderId="0" xfId="0" applyFont="1" applyAlignment="1">
      <alignment horizontal="center"/>
    </xf>
    <xf numFmtId="9" fontId="35" fillId="0" borderId="1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167" fontId="6" fillId="6" borderId="1" xfId="1" applyNumberFormat="1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/>
    </xf>
    <xf numFmtId="17" fontId="29" fillId="0" borderId="0" xfId="0" quotePrefix="1" applyNumberFormat="1" applyFont="1" applyAlignment="1">
      <alignment horizontal="center"/>
    </xf>
    <xf numFmtId="167" fontId="29" fillId="0" borderId="0" xfId="1" applyNumberFormat="1" applyFont="1"/>
    <xf numFmtId="167" fontId="29" fillId="0" borderId="0" xfId="0" applyNumberFormat="1" applyFont="1"/>
    <xf numFmtId="9" fontId="29" fillId="0" borderId="0" xfId="5" applyFont="1"/>
    <xf numFmtId="0" fontId="38" fillId="0" borderId="0" xfId="0" applyFont="1"/>
    <xf numFmtId="167" fontId="6" fillId="4" borderId="1" xfId="1" applyNumberFormat="1" applyFont="1" applyFill="1" applyBorder="1" applyAlignment="1">
      <alignment horizontal="center" vertical="center"/>
    </xf>
    <xf numFmtId="167" fontId="6" fillId="4" borderId="2" xfId="1" applyNumberFormat="1" applyFont="1" applyFill="1" applyBorder="1" applyAlignment="1">
      <alignment horizontal="center" vertical="center"/>
    </xf>
    <xf numFmtId="167" fontId="6" fillId="4" borderId="3" xfId="1" applyNumberFormat="1" applyFont="1" applyFill="1" applyBorder="1" applyAlignment="1">
      <alignment horizontal="center" vertical="center"/>
    </xf>
    <xf numFmtId="0" fontId="29" fillId="7" borderId="0" xfId="0" applyFont="1" applyFill="1"/>
    <xf numFmtId="167" fontId="6" fillId="7" borderId="0" xfId="1" applyNumberFormat="1" applyFont="1" applyFill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right" wrapText="1"/>
    </xf>
    <xf numFmtId="167" fontId="39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14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170" fontId="43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/>
    </xf>
    <xf numFmtId="169" fontId="20" fillId="6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8" fontId="11" fillId="6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68" fontId="11" fillId="0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169" fontId="12" fillId="2" borderId="1" xfId="0" applyNumberFormat="1" applyFont="1" applyFill="1" applyBorder="1" applyAlignment="1">
      <alignment horizontal="center" vertical="center" wrapText="1"/>
    </xf>
    <xf numFmtId="169" fontId="12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168" fontId="11" fillId="0" borderId="1" xfId="6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/>
    </xf>
    <xf numFmtId="167" fontId="5" fillId="3" borderId="0" xfId="1" applyNumberFormat="1" applyFont="1" applyFill="1"/>
    <xf numFmtId="167" fontId="5" fillId="0" borderId="0" xfId="0" applyNumberFormat="1" applyFont="1"/>
    <xf numFmtId="0" fontId="5" fillId="0" borderId="0" xfId="0" quotePrefix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9" fontId="45" fillId="0" borderId="4" xfId="5" applyFont="1" applyBorder="1" applyAlignment="1">
      <alignment horizontal="right"/>
    </xf>
    <xf numFmtId="9" fontId="45" fillId="0" borderId="4" xfId="5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23" fillId="0" borderId="0" xfId="0" applyFont="1"/>
    <xf numFmtId="17" fontId="16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/>
    <xf numFmtId="0" fontId="46" fillId="0" borderId="0" xfId="0" applyFont="1"/>
    <xf numFmtId="0" fontId="18" fillId="0" borderId="0" xfId="0" applyFont="1"/>
    <xf numFmtId="168" fontId="11" fillId="6" borderId="1" xfId="6" applyNumberFormat="1" applyFont="1" applyFill="1" applyBorder="1" applyAlignment="1">
      <alignment horizontal="center" vertical="center" wrapText="1"/>
    </xf>
    <xf numFmtId="167" fontId="19" fillId="0" borderId="1" xfId="1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67" fontId="19" fillId="0" borderId="0" xfId="1" applyNumberFormat="1" applyFont="1" applyBorder="1" applyAlignment="1">
      <alignment vertical="center"/>
    </xf>
    <xf numFmtId="0" fontId="12" fillId="0" borderId="0" xfId="0" applyFont="1"/>
    <xf numFmtId="0" fontId="22" fillId="0" borderId="0" xfId="0" applyFont="1"/>
    <xf numFmtId="0" fontId="20" fillId="0" borderId="0" xfId="0" applyFont="1"/>
    <xf numFmtId="167" fontId="6" fillId="0" borderId="0" xfId="0" applyNumberFormat="1" applyFont="1"/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1" fontId="29" fillId="0" borderId="0" xfId="0" applyNumberFormat="1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7" fontId="5" fillId="0" borderId="0" xfId="1" applyNumberFormat="1" applyFont="1" applyFill="1"/>
    <xf numFmtId="0" fontId="29" fillId="3" borderId="0" xfId="0" applyFont="1" applyFill="1"/>
    <xf numFmtId="0" fontId="27" fillId="3" borderId="0" xfId="0" applyFont="1" applyFill="1"/>
    <xf numFmtId="167" fontId="2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167" fontId="41" fillId="0" borderId="0" xfId="1" applyNumberFormat="1" applyFont="1" applyAlignment="1">
      <alignment horizontal="center"/>
    </xf>
    <xf numFmtId="0" fontId="19" fillId="0" borderId="0" xfId="0" applyFont="1" applyAlignment="1">
      <alignment horizontal="left" vertical="center" wrapText="1"/>
    </xf>
    <xf numFmtId="167" fontId="19" fillId="0" borderId="0" xfId="1" applyNumberFormat="1" applyFont="1" applyBorder="1"/>
    <xf numFmtId="167" fontId="20" fillId="0" borderId="0" xfId="1" applyNumberFormat="1" applyFont="1"/>
    <xf numFmtId="167" fontId="11" fillId="0" borderId="0" xfId="1" applyNumberFormat="1" applyFont="1"/>
    <xf numFmtId="167" fontId="16" fillId="0" borderId="0" xfId="1" applyNumberFormat="1" applyFont="1" applyAlignment="1">
      <alignment horizontal="center"/>
    </xf>
    <xf numFmtId="167" fontId="19" fillId="0" borderId="0" xfId="1" applyNumberFormat="1" applyFont="1" applyAlignment="1">
      <alignment vertical="center"/>
    </xf>
    <xf numFmtId="167" fontId="6" fillId="0" borderId="0" xfId="1" applyNumberFormat="1" applyFont="1"/>
    <xf numFmtId="169" fontId="12" fillId="2" borderId="2" xfId="0" applyNumberFormat="1" applyFont="1" applyFill="1" applyBorder="1" applyAlignment="1">
      <alignment horizontal="center" vertical="center"/>
    </xf>
    <xf numFmtId="168" fontId="11" fillId="0" borderId="2" xfId="6" applyNumberFormat="1" applyFont="1" applyFill="1" applyBorder="1" applyAlignment="1">
      <alignment horizontal="center" vertical="center"/>
    </xf>
    <xf numFmtId="168" fontId="11" fillId="0" borderId="2" xfId="6" applyNumberFormat="1" applyFont="1" applyBorder="1" applyAlignment="1">
      <alignment horizontal="center" vertical="center"/>
    </xf>
    <xf numFmtId="169" fontId="12" fillId="2" borderId="8" xfId="0" applyNumberFormat="1" applyFont="1" applyFill="1" applyBorder="1" applyAlignment="1">
      <alignment horizontal="center" vertical="center"/>
    </xf>
    <xf numFmtId="169" fontId="12" fillId="2" borderId="9" xfId="0" applyNumberFormat="1" applyFont="1" applyFill="1" applyBorder="1" applyAlignment="1">
      <alignment horizontal="center" vertical="center"/>
    </xf>
    <xf numFmtId="168" fontId="11" fillId="0" borderId="8" xfId="6" applyNumberFormat="1" applyFont="1" applyFill="1" applyBorder="1" applyAlignment="1">
      <alignment horizontal="center" vertical="center"/>
    </xf>
    <xf numFmtId="168" fontId="11" fillId="0" borderId="9" xfId="6" applyNumberFormat="1" applyFont="1" applyFill="1" applyBorder="1" applyAlignment="1">
      <alignment horizontal="center" vertical="center"/>
    </xf>
    <xf numFmtId="168" fontId="11" fillId="0" borderId="9" xfId="6" applyNumberFormat="1" applyFont="1" applyBorder="1" applyAlignment="1">
      <alignment horizontal="center" vertical="center"/>
    </xf>
    <xf numFmtId="168" fontId="11" fillId="0" borderId="12" xfId="6" applyNumberFormat="1" applyFont="1" applyBorder="1" applyAlignment="1">
      <alignment horizontal="center" vertical="center"/>
    </xf>
    <xf numFmtId="168" fontId="11" fillId="0" borderId="8" xfId="6" applyNumberFormat="1" applyFont="1" applyBorder="1" applyAlignment="1">
      <alignment horizontal="center" vertical="center"/>
    </xf>
    <xf numFmtId="168" fontId="11" fillId="0" borderId="10" xfId="6" applyNumberFormat="1" applyFont="1" applyBorder="1" applyAlignment="1">
      <alignment horizontal="center" vertical="center"/>
    </xf>
    <xf numFmtId="168" fontId="11" fillId="0" borderId="1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6" fillId="4" borderId="13" xfId="1" applyNumberFormat="1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/>
    </xf>
    <xf numFmtId="167" fontId="11" fillId="0" borderId="1" xfId="1" applyNumberFormat="1" applyFont="1" applyBorder="1" applyAlignment="1">
      <alignment vertical="center"/>
    </xf>
    <xf numFmtId="0" fontId="50" fillId="0" borderId="1" xfId="0" applyFont="1" applyBorder="1"/>
    <xf numFmtId="0" fontId="50" fillId="0" borderId="1" xfId="0" quotePrefix="1" applyFont="1" applyBorder="1"/>
    <xf numFmtId="0" fontId="51" fillId="0" borderId="1" xfId="0" applyFont="1" applyBorder="1" applyAlignment="1">
      <alignment horizontal="center"/>
    </xf>
    <xf numFmtId="0" fontId="52" fillId="0" borderId="0" xfId="0" applyFont="1"/>
    <xf numFmtId="0" fontId="53" fillId="0" borderId="0" xfId="0" applyFont="1"/>
    <xf numFmtId="167" fontId="53" fillId="0" borderId="0" xfId="1" applyNumberFormat="1" applyFont="1"/>
    <xf numFmtId="0" fontId="4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7" fontId="16" fillId="0" borderId="0" xfId="1" applyNumberFormat="1" applyFont="1" applyAlignment="1">
      <alignment vertical="center"/>
    </xf>
    <xf numFmtId="0" fontId="20" fillId="0" borderId="1" xfId="0" applyFont="1" applyBorder="1" applyAlignment="1">
      <alignment horizontal="left"/>
    </xf>
    <xf numFmtId="172" fontId="11" fillId="0" borderId="15" xfId="6" applyNumberFormat="1" applyFont="1" applyFill="1" applyBorder="1" applyAlignment="1">
      <alignment horizontal="center" vertical="center"/>
    </xf>
    <xf numFmtId="172" fontId="11" fillId="0" borderId="15" xfId="6" applyNumberFormat="1" applyFont="1" applyBorder="1" applyAlignment="1">
      <alignment horizontal="center" vertical="center"/>
    </xf>
    <xf numFmtId="172" fontId="11" fillId="0" borderId="1" xfId="6" applyNumberFormat="1" applyFont="1" applyFill="1" applyBorder="1" applyAlignment="1">
      <alignment horizontal="center" vertical="center"/>
    </xf>
    <xf numFmtId="172" fontId="11" fillId="0" borderId="1" xfId="6" applyNumberFormat="1" applyFont="1" applyBorder="1" applyAlignment="1">
      <alignment horizontal="center" vertical="center"/>
    </xf>
    <xf numFmtId="167" fontId="14" fillId="0" borderId="1" xfId="1" applyNumberFormat="1" applyFont="1" applyBorder="1" applyAlignment="1">
      <alignment vertical="center"/>
    </xf>
    <xf numFmtId="167" fontId="11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7" fillId="0" borderId="0" xfId="1" applyNumberFormat="1" applyFont="1" applyFill="1"/>
    <xf numFmtId="0" fontId="14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 wrapText="1"/>
    </xf>
    <xf numFmtId="169" fontId="20" fillId="0" borderId="1" xfId="0" applyNumberFormat="1" applyFont="1" applyBorder="1" applyAlignment="1">
      <alignment horizontal="center" vertical="center"/>
    </xf>
    <xf numFmtId="169" fontId="2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3" fontId="0" fillId="0" borderId="0" xfId="0" applyNumberFormat="1"/>
    <xf numFmtId="168" fontId="11" fillId="3" borderId="1" xfId="6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168" fontId="11" fillId="6" borderId="15" xfId="6" applyNumberFormat="1" applyFont="1" applyFill="1" applyBorder="1" applyAlignment="1">
      <alignment horizontal="center" vertical="center"/>
    </xf>
    <xf numFmtId="168" fontId="11" fillId="0" borderId="15" xfId="6" applyNumberFormat="1" applyFont="1" applyFill="1" applyBorder="1" applyAlignment="1">
      <alignment horizontal="center" vertical="center"/>
    </xf>
    <xf numFmtId="167" fontId="11" fillId="0" borderId="1" xfId="1" applyNumberFormat="1" applyFont="1" applyFill="1" applyBorder="1" applyAlignment="1">
      <alignment horizontal="center" vertical="center"/>
    </xf>
    <xf numFmtId="174" fontId="0" fillId="0" borderId="0" xfId="1" applyNumberFormat="1" applyFont="1"/>
    <xf numFmtId="167" fontId="10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167" fontId="14" fillId="0" borderId="0" xfId="1" applyNumberFormat="1" applyFont="1" applyAlignment="1">
      <alignment vertical="center"/>
    </xf>
    <xf numFmtId="167" fontId="11" fillId="0" borderId="9" xfId="1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167" fontId="14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5" fontId="0" fillId="0" borderId="0" xfId="0" applyNumberFormat="1"/>
    <xf numFmtId="0" fontId="56" fillId="0" borderId="0" xfId="0" applyFont="1"/>
    <xf numFmtId="168" fontId="11" fillId="0" borderId="15" xfId="6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7" fontId="27" fillId="3" borderId="0" xfId="1" applyNumberFormat="1" applyFont="1" applyFill="1"/>
    <xf numFmtId="167" fontId="14" fillId="0" borderId="2" xfId="1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7" fillId="0" borderId="0" xfId="0" applyFont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0" fontId="62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61" fillId="7" borderId="8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center" vertical="center" wrapText="1"/>
    </xf>
    <xf numFmtId="0" fontId="61" fillId="7" borderId="9" xfId="0" applyFont="1" applyFill="1" applyBorder="1" applyAlignment="1">
      <alignment horizontal="center" vertical="center"/>
    </xf>
    <xf numFmtId="0" fontId="62" fillId="7" borderId="18" xfId="0" applyFont="1" applyFill="1" applyBorder="1" applyAlignment="1">
      <alignment horizontal="center" vertical="center"/>
    </xf>
    <xf numFmtId="0" fontId="61" fillId="7" borderId="8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65" fillId="8" borderId="8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left" vertical="center" wrapText="1"/>
    </xf>
    <xf numFmtId="0" fontId="65" fillId="8" borderId="9" xfId="0" applyFont="1" applyFill="1" applyBorder="1" applyAlignment="1">
      <alignment vertical="center"/>
    </xf>
    <xf numFmtId="168" fontId="62" fillId="8" borderId="18" xfId="6" applyNumberFormat="1" applyFont="1" applyFill="1" applyBorder="1" applyAlignment="1">
      <alignment horizontal="center" vertical="center"/>
    </xf>
    <xf numFmtId="168" fontId="65" fillId="8" borderId="8" xfId="6" applyNumberFormat="1" applyFont="1" applyFill="1" applyBorder="1" applyAlignment="1">
      <alignment horizontal="center" vertical="center"/>
    </xf>
    <xf numFmtId="168" fontId="65" fillId="8" borderId="1" xfId="6" applyNumberFormat="1" applyFont="1" applyFill="1" applyBorder="1" applyAlignment="1">
      <alignment horizontal="center" vertical="center"/>
    </xf>
    <xf numFmtId="168" fontId="65" fillId="8" borderId="9" xfId="6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 wrapText="1"/>
    </xf>
    <xf numFmtId="0" fontId="65" fillId="0" borderId="9" xfId="0" applyFont="1" applyBorder="1" applyAlignment="1">
      <alignment vertical="center" wrapText="1"/>
    </xf>
    <xf numFmtId="168" fontId="62" fillId="0" borderId="18" xfId="6" applyNumberFormat="1" applyFont="1" applyFill="1" applyBorder="1" applyAlignment="1">
      <alignment horizontal="center" vertical="center"/>
    </xf>
    <xf numFmtId="168" fontId="65" fillId="0" borderId="8" xfId="6" applyNumberFormat="1" applyFont="1" applyFill="1" applyBorder="1" applyAlignment="1">
      <alignment horizontal="center" vertical="center"/>
    </xf>
    <xf numFmtId="168" fontId="65" fillId="0" borderId="1" xfId="6" applyNumberFormat="1" applyFont="1" applyFill="1" applyBorder="1" applyAlignment="1">
      <alignment horizontal="center" vertical="center"/>
    </xf>
    <xf numFmtId="168" fontId="65" fillId="0" borderId="9" xfId="6" applyNumberFormat="1" applyFont="1" applyFill="1" applyBorder="1" applyAlignment="1">
      <alignment horizontal="center" vertical="center"/>
    </xf>
    <xf numFmtId="168" fontId="65" fillId="0" borderId="3" xfId="6" applyNumberFormat="1" applyFont="1" applyFill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horizontal="left" vertical="center"/>
    </xf>
    <xf numFmtId="0" fontId="66" fillId="0" borderId="9" xfId="0" applyFont="1" applyBorder="1" applyAlignment="1">
      <alignment vertical="center" wrapText="1"/>
    </xf>
    <xf numFmtId="0" fontId="59" fillId="0" borderId="0" xfId="0" applyFont="1"/>
    <xf numFmtId="0" fontId="57" fillId="0" borderId="0" xfId="0" applyFont="1" applyAlignment="1">
      <alignment horizontal="center" vertical="center"/>
    </xf>
    <xf numFmtId="0" fontId="61" fillId="7" borderId="2" xfId="0" applyFont="1" applyFill="1" applyBorder="1" applyAlignment="1">
      <alignment horizontal="center" vertical="center"/>
    </xf>
    <xf numFmtId="168" fontId="65" fillId="8" borderId="2" xfId="6" applyNumberFormat="1" applyFont="1" applyFill="1" applyBorder="1" applyAlignment="1">
      <alignment horizontal="center" vertical="center"/>
    </xf>
    <xf numFmtId="168" fontId="65" fillId="0" borderId="2" xfId="6" applyNumberFormat="1" applyFont="1" applyFill="1" applyBorder="1" applyAlignment="1">
      <alignment horizontal="center" vertical="center"/>
    </xf>
    <xf numFmtId="0" fontId="66" fillId="0" borderId="2" xfId="0" applyFont="1" applyBorder="1" applyAlignment="1">
      <alignment vertical="center" wrapText="1"/>
    </xf>
    <xf numFmtId="168" fontId="65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1" fillId="9" borderId="1" xfId="0" applyFont="1" applyFill="1" applyBorder="1" applyAlignment="1">
      <alignment horizontal="center" vertical="center"/>
    </xf>
    <xf numFmtId="168" fontId="65" fillId="9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7" fontId="10" fillId="0" borderId="1" xfId="1" applyNumberFormat="1" applyFont="1" applyBorder="1" applyAlignment="1">
      <alignment vertical="center"/>
    </xf>
    <xf numFmtId="167" fontId="10" fillId="0" borderId="2" xfId="1" applyNumberFormat="1" applyFont="1" applyBorder="1" applyAlignment="1">
      <alignment vertical="center"/>
    </xf>
    <xf numFmtId="0" fontId="61" fillId="7" borderId="3" xfId="0" applyFont="1" applyFill="1" applyBorder="1" applyAlignment="1">
      <alignment horizontal="center" vertical="center"/>
    </xf>
    <xf numFmtId="168" fontId="65" fillId="8" borderId="3" xfId="6" applyNumberFormat="1" applyFont="1" applyFill="1" applyBorder="1" applyAlignment="1">
      <alignment horizontal="center" vertical="center"/>
    </xf>
    <xf numFmtId="0" fontId="61" fillId="7" borderId="4" xfId="0" applyFont="1" applyFill="1" applyBorder="1" applyAlignment="1">
      <alignment horizontal="center" vertical="center"/>
    </xf>
    <xf numFmtId="168" fontId="65" fillId="8" borderId="4" xfId="6" applyNumberFormat="1" applyFont="1" applyFill="1" applyBorder="1" applyAlignment="1">
      <alignment horizontal="center" vertical="center"/>
    </xf>
    <xf numFmtId="168" fontId="65" fillId="0" borderId="4" xfId="6" applyNumberFormat="1" applyFont="1" applyFill="1" applyBorder="1" applyAlignment="1">
      <alignment horizontal="center" vertical="center"/>
    </xf>
    <xf numFmtId="168" fontId="62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4" fillId="0" borderId="0" xfId="0" applyFont="1"/>
    <xf numFmtId="168" fontId="65" fillId="0" borderId="15" xfId="6" applyNumberFormat="1" applyFont="1" applyFill="1" applyBorder="1" applyAlignment="1">
      <alignment horizontal="center" vertical="center"/>
    </xf>
    <xf numFmtId="168" fontId="11" fillId="0" borderId="20" xfId="6" applyNumberFormat="1" applyFont="1" applyBorder="1" applyAlignment="1">
      <alignment horizontal="center" vertical="center"/>
    </xf>
    <xf numFmtId="168" fontId="11" fillId="0" borderId="21" xfId="6" applyNumberFormat="1" applyFont="1" applyBorder="1" applyAlignment="1">
      <alignment horizontal="center" vertical="center"/>
    </xf>
    <xf numFmtId="168" fontId="11" fillId="0" borderId="16" xfId="6" applyNumberFormat="1" applyFont="1" applyBorder="1" applyAlignment="1">
      <alignment horizontal="center" vertical="center"/>
    </xf>
    <xf numFmtId="168" fontId="11" fillId="0" borderId="17" xfId="6" applyNumberFormat="1" applyFont="1" applyBorder="1" applyAlignment="1">
      <alignment horizontal="center" vertical="center"/>
    </xf>
    <xf numFmtId="167" fontId="11" fillId="0" borderId="17" xfId="1" applyNumberFormat="1" applyFont="1" applyBorder="1" applyAlignment="1">
      <alignment horizontal="center" vertical="center"/>
    </xf>
    <xf numFmtId="168" fontId="20" fillId="10" borderId="8" xfId="6" applyNumberFormat="1" applyFont="1" applyFill="1" applyBorder="1" applyAlignment="1">
      <alignment horizontal="center" vertical="center"/>
    </xf>
    <xf numFmtId="167" fontId="27" fillId="6" borderId="0" xfId="1" applyNumberFormat="1" applyFont="1" applyFill="1"/>
    <xf numFmtId="168" fontId="63" fillId="0" borderId="1" xfId="6" applyNumberFormat="1" applyFont="1" applyFill="1" applyBorder="1" applyAlignment="1">
      <alignment horizontal="center" vertical="center"/>
    </xf>
    <xf numFmtId="168" fontId="67" fillId="0" borderId="18" xfId="6" applyNumberFormat="1" applyFont="1" applyFill="1" applyBorder="1" applyAlignment="1">
      <alignment horizontal="center" vertical="center"/>
    </xf>
    <xf numFmtId="167" fontId="10" fillId="0" borderId="0" xfId="1" applyNumberFormat="1" applyFont="1"/>
    <xf numFmtId="0" fontId="49" fillId="0" borderId="0" xfId="0" applyFont="1" applyAlignment="1">
      <alignment vertical="center"/>
    </xf>
    <xf numFmtId="0" fontId="49" fillId="0" borderId="14" xfId="0" applyFont="1" applyBorder="1" applyAlignment="1">
      <alignment vertical="center"/>
    </xf>
    <xf numFmtId="0" fontId="58" fillId="0" borderId="0" xfId="0" applyFont="1" applyAlignment="1">
      <alignment vertical="center"/>
    </xf>
    <xf numFmtId="169" fontId="62" fillId="7" borderId="22" xfId="0" applyNumberFormat="1" applyFont="1" applyFill="1" applyBorder="1" applyAlignment="1">
      <alignment horizontal="center" vertical="center" wrapText="1"/>
    </xf>
    <xf numFmtId="170" fontId="62" fillId="7" borderId="23" xfId="0" applyNumberFormat="1" applyFont="1" applyFill="1" applyBorder="1" applyAlignment="1">
      <alignment vertical="center"/>
    </xf>
    <xf numFmtId="170" fontId="62" fillId="7" borderId="14" xfId="0" applyNumberFormat="1" applyFont="1" applyFill="1" applyBorder="1" applyAlignment="1">
      <alignment vertical="center"/>
    </xf>
    <xf numFmtId="169" fontId="62" fillId="7" borderId="26" xfId="0" applyNumberFormat="1" applyFont="1" applyFill="1" applyBorder="1" applyAlignment="1">
      <alignment horizontal="center" vertical="center" wrapText="1"/>
    </xf>
    <xf numFmtId="170" fontId="63" fillId="9" borderId="28" xfId="0" applyNumberFormat="1" applyFont="1" applyFill="1" applyBorder="1" applyAlignment="1">
      <alignment horizontal="center" vertical="center"/>
    </xf>
    <xf numFmtId="170" fontId="63" fillId="7" borderId="29" xfId="0" applyNumberFormat="1" applyFont="1" applyFill="1" applyBorder="1" applyAlignment="1">
      <alignment horizontal="center" vertical="center"/>
    </xf>
    <xf numFmtId="170" fontId="63" fillId="9" borderId="29" xfId="0" applyNumberFormat="1" applyFont="1" applyFill="1" applyBorder="1" applyAlignment="1">
      <alignment horizontal="center" vertical="center"/>
    </xf>
    <xf numFmtId="170" fontId="63" fillId="7" borderId="30" xfId="0" applyNumberFormat="1" applyFont="1" applyFill="1" applyBorder="1" applyAlignment="1">
      <alignment horizontal="center" vertical="center"/>
    </xf>
    <xf numFmtId="170" fontId="63" fillId="7" borderId="31" xfId="0" applyNumberFormat="1" applyFont="1" applyFill="1" applyBorder="1" applyAlignment="1">
      <alignment horizontal="center" vertical="center"/>
    </xf>
    <xf numFmtId="170" fontId="63" fillId="7" borderId="32" xfId="0" applyNumberFormat="1" applyFont="1" applyFill="1" applyBorder="1" applyAlignment="1">
      <alignment horizontal="center" vertical="center"/>
    </xf>
    <xf numFmtId="170" fontId="63" fillId="9" borderId="33" xfId="0" applyNumberFormat="1" applyFont="1" applyFill="1" applyBorder="1" applyAlignment="1">
      <alignment horizontal="center" vertical="center"/>
    </xf>
    <xf numFmtId="170" fontId="63" fillId="7" borderId="33" xfId="0" applyNumberFormat="1" applyFont="1" applyFill="1" applyBorder="1" applyAlignment="1">
      <alignment horizontal="center" vertical="center"/>
    </xf>
    <xf numFmtId="0" fontId="62" fillId="7" borderId="2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 wrapText="1"/>
    </xf>
    <xf numFmtId="0" fontId="62" fillId="7" borderId="24" xfId="0" applyFont="1" applyFill="1" applyBorder="1" applyAlignment="1">
      <alignment horizontal="center" vertical="center"/>
    </xf>
    <xf numFmtId="0" fontId="61" fillId="7" borderId="32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 wrapText="1"/>
    </xf>
    <xf numFmtId="0" fontId="61" fillId="7" borderId="30" xfId="0" applyFont="1" applyFill="1" applyBorder="1" applyAlignment="1">
      <alignment horizontal="center" vertical="center"/>
    </xf>
    <xf numFmtId="170" fontId="63" fillId="7" borderId="34" xfId="0" applyNumberFormat="1" applyFont="1" applyFill="1" applyBorder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170" fontId="63" fillId="9" borderId="34" xfId="0" applyNumberFormat="1" applyFont="1" applyFill="1" applyBorder="1" applyAlignment="1">
      <alignment horizontal="center" vertical="center"/>
    </xf>
    <xf numFmtId="168" fontId="65" fillId="9" borderId="3" xfId="6" applyNumberFormat="1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170" fontId="62" fillId="7" borderId="37" xfId="0" applyNumberFormat="1" applyFont="1" applyFill="1" applyBorder="1" applyAlignment="1">
      <alignment vertical="center"/>
    </xf>
    <xf numFmtId="168" fontId="65" fillId="0" borderId="1" xfId="6" applyNumberFormat="1" applyFont="1" applyFill="1" applyBorder="1" applyAlignment="1">
      <alignment horizontal="left" vertical="center"/>
    </xf>
    <xf numFmtId="168" fontId="63" fillId="0" borderId="9" xfId="6" applyNumberFormat="1" applyFont="1" applyFill="1" applyBorder="1" applyAlignment="1">
      <alignment horizontal="center" vertical="center"/>
    </xf>
    <xf numFmtId="170" fontId="63" fillId="9" borderId="31" xfId="0" applyNumberFormat="1" applyFont="1" applyFill="1" applyBorder="1" applyAlignment="1">
      <alignment horizontal="center" vertical="center"/>
    </xf>
    <xf numFmtId="168" fontId="65" fillId="0" borderId="1" xfId="6" applyNumberFormat="1" applyFont="1" applyBorder="1" applyAlignment="1">
      <alignment horizontal="center" vertical="center"/>
    </xf>
    <xf numFmtId="169" fontId="62" fillId="7" borderId="28" xfId="0" applyNumberFormat="1" applyFont="1" applyFill="1" applyBorder="1" applyAlignment="1">
      <alignment horizontal="center" vertical="center" wrapText="1"/>
    </xf>
    <xf numFmtId="169" fontId="62" fillId="7" borderId="23" xfId="0" applyNumberFormat="1" applyFont="1" applyFill="1" applyBorder="1" applyAlignment="1">
      <alignment horizontal="center" vertical="center" wrapText="1"/>
    </xf>
    <xf numFmtId="0" fontId="62" fillId="7" borderId="19" xfId="0" applyFont="1" applyFill="1" applyBorder="1" applyAlignment="1">
      <alignment horizontal="center" vertical="center"/>
    </xf>
    <xf numFmtId="168" fontId="62" fillId="8" borderId="19" xfId="6" applyNumberFormat="1" applyFont="1" applyFill="1" applyBorder="1" applyAlignment="1">
      <alignment horizontal="center" vertical="center"/>
    </xf>
    <xf numFmtId="168" fontId="62" fillId="0" borderId="19" xfId="6" applyNumberFormat="1" applyFont="1" applyFill="1" applyBorder="1" applyAlignment="1">
      <alignment horizontal="center" vertical="center"/>
    </xf>
    <xf numFmtId="168" fontId="65" fillId="0" borderId="15" xfId="6" applyNumberFormat="1" applyFont="1" applyBorder="1" applyAlignment="1">
      <alignment horizontal="center" vertical="center"/>
    </xf>
    <xf numFmtId="170" fontId="63" fillId="7" borderId="26" xfId="0" applyNumberFormat="1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168" fontId="65" fillId="8" borderId="18" xfId="6" applyNumberFormat="1" applyFont="1" applyFill="1" applyBorder="1" applyAlignment="1">
      <alignment horizontal="center" vertical="center"/>
    </xf>
    <xf numFmtId="168" fontId="65" fillId="0" borderId="18" xfId="6" applyNumberFormat="1" applyFont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170" fontId="62" fillId="7" borderId="39" xfId="0" applyNumberFormat="1" applyFont="1" applyFill="1" applyBorder="1" applyAlignment="1">
      <alignment horizontal="center" vertical="center"/>
    </xf>
    <xf numFmtId="168" fontId="65" fillId="0" borderId="3" xfId="6" applyNumberFormat="1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168" fontId="65" fillId="9" borderId="4" xfId="6" applyNumberFormat="1" applyFont="1" applyFill="1" applyBorder="1" applyAlignment="1">
      <alignment horizontal="center" vertical="center"/>
    </xf>
    <xf numFmtId="168" fontId="65" fillId="0" borderId="9" xfId="6" applyNumberFormat="1" applyFont="1" applyBorder="1" applyAlignment="1">
      <alignment horizontal="center" vertical="center"/>
    </xf>
    <xf numFmtId="168" fontId="65" fillId="0" borderId="4" xfId="6" applyNumberFormat="1" applyFont="1" applyBorder="1" applyAlignment="1">
      <alignment horizontal="center" vertical="center"/>
    </xf>
    <xf numFmtId="0" fontId="14" fillId="0" borderId="17" xfId="0" applyFont="1" applyBorder="1" applyAlignment="1">
      <alignment vertical="center"/>
    </xf>
    <xf numFmtId="0" fontId="5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5" fillId="8" borderId="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2" fillId="0" borderId="18" xfId="6" applyNumberFormat="1" applyFont="1" applyBorder="1" applyAlignment="1">
      <alignment horizontal="center" vertical="center"/>
    </xf>
    <xf numFmtId="168" fontId="65" fillId="0" borderId="2" xfId="6" applyNumberFormat="1" applyFont="1" applyBorder="1" applyAlignment="1">
      <alignment horizontal="center" vertical="center"/>
    </xf>
    <xf numFmtId="168" fontId="65" fillId="0" borderId="8" xfId="6" applyNumberFormat="1" applyFont="1" applyBorder="1" applyAlignment="1">
      <alignment horizontal="center" vertical="center"/>
    </xf>
    <xf numFmtId="168" fontId="62" fillId="0" borderId="19" xfId="6" applyNumberFormat="1" applyFont="1" applyBorder="1" applyAlignment="1">
      <alignment horizontal="center" vertical="center"/>
    </xf>
    <xf numFmtId="170" fontId="63" fillId="7" borderId="41" xfId="0" applyNumberFormat="1" applyFont="1" applyFill="1" applyBorder="1" applyAlignment="1">
      <alignment horizontal="center" vertical="center"/>
    </xf>
    <xf numFmtId="170" fontId="63" fillId="7" borderId="28" xfId="0" applyNumberFormat="1" applyFont="1" applyFill="1" applyBorder="1" applyAlignment="1">
      <alignment horizontal="center" vertical="center"/>
    </xf>
    <xf numFmtId="170" fontId="63" fillId="9" borderId="26" xfId="0" applyNumberFormat="1" applyFont="1" applyFill="1" applyBorder="1" applyAlignment="1">
      <alignment horizontal="center" vertical="center"/>
    </xf>
    <xf numFmtId="0" fontId="61" fillId="9" borderId="18" xfId="0" applyFont="1" applyFill="1" applyBorder="1" applyAlignment="1">
      <alignment horizontal="center" vertical="center"/>
    </xf>
    <xf numFmtId="168" fontId="65" fillId="9" borderId="18" xfId="6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vertical="center"/>
    </xf>
    <xf numFmtId="170" fontId="62" fillId="7" borderId="36" xfId="0" applyNumberFormat="1" applyFont="1" applyFill="1" applyBorder="1" applyAlignment="1">
      <alignment vertical="center"/>
    </xf>
    <xf numFmtId="170" fontId="62" fillId="7" borderId="35" xfId="0" applyNumberFormat="1" applyFont="1" applyFill="1" applyBorder="1" applyAlignment="1">
      <alignment vertical="center"/>
    </xf>
    <xf numFmtId="0" fontId="61" fillId="9" borderId="19" xfId="0" applyFont="1" applyFill="1" applyBorder="1" applyAlignment="1">
      <alignment horizontal="center" vertical="center"/>
    </xf>
    <xf numFmtId="168" fontId="65" fillId="9" borderId="19" xfId="6" applyNumberFormat="1" applyFont="1" applyFill="1" applyBorder="1" applyAlignment="1">
      <alignment horizontal="center" vertical="center"/>
    </xf>
    <xf numFmtId="0" fontId="61" fillId="7" borderId="19" xfId="0" applyFont="1" applyFill="1" applyBorder="1" applyAlignment="1">
      <alignment horizontal="center" vertical="center"/>
    </xf>
    <xf numFmtId="168" fontId="65" fillId="8" borderId="19" xfId="6" applyNumberFormat="1" applyFont="1" applyFill="1" applyBorder="1" applyAlignment="1">
      <alignment horizontal="center" vertical="center"/>
    </xf>
    <xf numFmtId="168" fontId="65" fillId="0" borderId="19" xfId="6" applyNumberFormat="1" applyFont="1" applyBorder="1" applyAlignment="1">
      <alignment horizontal="center" vertical="center"/>
    </xf>
    <xf numFmtId="170" fontId="62" fillId="7" borderId="39" xfId="0" applyNumberFormat="1" applyFont="1" applyFill="1" applyBorder="1" applyAlignment="1">
      <alignment vertical="center"/>
    </xf>
    <xf numFmtId="167" fontId="14" fillId="0" borderId="1" xfId="1" applyNumberFormat="1" applyFont="1" applyFill="1" applyBorder="1" applyAlignment="1">
      <alignment vertical="center"/>
    </xf>
    <xf numFmtId="167" fontId="14" fillId="0" borderId="2" xfId="1" applyNumberFormat="1" applyFont="1" applyFill="1" applyBorder="1" applyAlignment="1">
      <alignment vertical="center"/>
    </xf>
    <xf numFmtId="172" fontId="11" fillId="10" borderId="1" xfId="6" applyNumberFormat="1" applyFont="1" applyFill="1" applyBorder="1" applyAlignment="1">
      <alignment horizontal="center" vertical="center"/>
    </xf>
    <xf numFmtId="167" fontId="11" fillId="10" borderId="1" xfId="1" applyNumberFormat="1" applyFont="1" applyFill="1" applyBorder="1" applyAlignment="1">
      <alignment horizontal="center" vertical="center"/>
    </xf>
    <xf numFmtId="170" fontId="62" fillId="7" borderId="36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168" fontId="69" fillId="0" borderId="18" xfId="6" applyNumberFormat="1" applyFont="1" applyFill="1" applyBorder="1" applyAlignment="1">
      <alignment horizontal="center" vertical="center"/>
    </xf>
    <xf numFmtId="168" fontId="11" fillId="9" borderId="8" xfId="6" applyNumberFormat="1" applyFont="1" applyFill="1" applyBorder="1" applyAlignment="1">
      <alignment horizontal="center" vertical="center"/>
    </xf>
    <xf numFmtId="168" fontId="11" fillId="9" borderId="3" xfId="6" applyNumberFormat="1" applyFont="1" applyFill="1" applyBorder="1" applyAlignment="1">
      <alignment horizontal="center" vertical="center"/>
    </xf>
    <xf numFmtId="168" fontId="11" fillId="0" borderId="3" xfId="6" applyNumberFormat="1" applyFont="1" applyFill="1" applyBorder="1" applyAlignment="1">
      <alignment horizontal="center" vertical="center"/>
    </xf>
    <xf numFmtId="168" fontId="11" fillId="9" borderId="1" xfId="6" applyNumberFormat="1" applyFont="1" applyFill="1" applyBorder="1" applyAlignment="1">
      <alignment horizontal="center" vertical="center"/>
    </xf>
    <xf numFmtId="168" fontId="11" fillId="0" borderId="4" xfId="6" applyNumberFormat="1" applyFont="1" applyFill="1" applyBorder="1" applyAlignment="1">
      <alignment horizontal="center" vertical="center"/>
    </xf>
    <xf numFmtId="168" fontId="69" fillId="0" borderId="19" xfId="6" applyNumberFormat="1" applyFont="1" applyFill="1" applyBorder="1" applyAlignment="1">
      <alignment horizontal="center" vertical="center"/>
    </xf>
    <xf numFmtId="168" fontId="11" fillId="0" borderId="18" xfId="6" applyNumberFormat="1" applyFont="1" applyBorder="1" applyAlignment="1">
      <alignment horizontal="center" vertical="center"/>
    </xf>
    <xf numFmtId="168" fontId="11" fillId="9" borderId="4" xfId="6" applyNumberFormat="1" applyFont="1" applyFill="1" applyBorder="1" applyAlignment="1">
      <alignment horizontal="center" vertical="center"/>
    </xf>
    <xf numFmtId="168" fontId="11" fillId="9" borderId="18" xfId="6" applyNumberFormat="1" applyFont="1" applyFill="1" applyBorder="1" applyAlignment="1">
      <alignment horizontal="center" vertical="center"/>
    </xf>
    <xf numFmtId="168" fontId="11" fillId="0" borderId="3" xfId="6" applyNumberFormat="1" applyFont="1" applyBorder="1" applyAlignment="1">
      <alignment horizontal="center" vertical="center"/>
    </xf>
    <xf numFmtId="168" fontId="11" fillId="9" borderId="19" xfId="6" applyNumberFormat="1" applyFont="1" applyFill="1" applyBorder="1" applyAlignment="1">
      <alignment horizontal="center" vertical="center"/>
    </xf>
    <xf numFmtId="168" fontId="11" fillId="0" borderId="19" xfId="6" applyNumberFormat="1" applyFont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12" fillId="7" borderId="9" xfId="0" applyFont="1" applyFill="1" applyBorder="1" applyAlignment="1">
      <alignment horizontal="center" vertical="center"/>
    </xf>
    <xf numFmtId="0" fontId="69" fillId="7" borderId="1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69" fillId="7" borderId="1" xfId="0" applyFont="1" applyFill="1" applyBorder="1" applyAlignment="1">
      <alignment horizontal="center" vertical="center"/>
    </xf>
    <xf numFmtId="0" fontId="69" fillId="7" borderId="19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8" fillId="7" borderId="32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 wrapText="1"/>
    </xf>
    <xf numFmtId="0" fontId="8" fillId="7" borderId="30" xfId="0" applyFont="1" applyFill="1" applyBorder="1" applyAlignment="1">
      <alignment horizontal="center" vertical="center"/>
    </xf>
    <xf numFmtId="169" fontId="60" fillId="7" borderId="26" xfId="0" applyNumberFormat="1" applyFont="1" applyFill="1" applyBorder="1" applyAlignment="1">
      <alignment horizontal="center" vertical="center" wrapText="1"/>
    </xf>
    <xf numFmtId="170" fontId="16" fillId="9" borderId="28" xfId="0" applyNumberFormat="1" applyFont="1" applyFill="1" applyBorder="1" applyAlignment="1">
      <alignment horizontal="center" vertical="center"/>
    </xf>
    <xf numFmtId="170" fontId="16" fillId="7" borderId="29" xfId="0" applyNumberFormat="1" applyFont="1" applyFill="1" applyBorder="1" applyAlignment="1">
      <alignment horizontal="center" vertical="center"/>
    </xf>
    <xf numFmtId="170" fontId="16" fillId="7" borderId="30" xfId="0" applyNumberFormat="1" applyFont="1" applyFill="1" applyBorder="1" applyAlignment="1">
      <alignment horizontal="center" vertical="center"/>
    </xf>
    <xf numFmtId="170" fontId="16" fillId="9" borderId="34" xfId="0" applyNumberFormat="1" applyFont="1" applyFill="1" applyBorder="1" applyAlignment="1">
      <alignment horizontal="center" vertical="center"/>
    </xf>
    <xf numFmtId="170" fontId="16" fillId="7" borderId="33" xfId="0" applyNumberFormat="1" applyFont="1" applyFill="1" applyBorder="1" applyAlignment="1">
      <alignment horizontal="center" vertical="center"/>
    </xf>
    <xf numFmtId="170" fontId="16" fillId="7" borderId="34" xfId="0" applyNumberFormat="1" applyFont="1" applyFill="1" applyBorder="1" applyAlignment="1">
      <alignment horizontal="center" vertical="center"/>
    </xf>
    <xf numFmtId="170" fontId="16" fillId="9" borderId="29" xfId="0" applyNumberFormat="1" applyFont="1" applyFill="1" applyBorder="1" applyAlignment="1">
      <alignment horizontal="center" vertical="center"/>
    </xf>
    <xf numFmtId="170" fontId="16" fillId="7" borderId="31" xfId="0" applyNumberFormat="1" applyFont="1" applyFill="1" applyBorder="1" applyAlignment="1">
      <alignment horizontal="center" vertical="center"/>
    </xf>
    <xf numFmtId="170" fontId="16" fillId="7" borderId="32" xfId="0" applyNumberFormat="1" applyFont="1" applyFill="1" applyBorder="1" applyAlignment="1">
      <alignment horizontal="center" vertical="center"/>
    </xf>
    <xf numFmtId="170" fontId="16" fillId="9" borderId="33" xfId="0" applyNumberFormat="1" applyFont="1" applyFill="1" applyBorder="1" applyAlignment="1">
      <alignment horizontal="center" vertical="center"/>
    </xf>
    <xf numFmtId="170" fontId="16" fillId="9" borderId="31" xfId="0" applyNumberFormat="1" applyFont="1" applyFill="1" applyBorder="1" applyAlignment="1">
      <alignment horizontal="center" vertical="center"/>
    </xf>
    <xf numFmtId="169" fontId="60" fillId="7" borderId="28" xfId="0" applyNumberFormat="1" applyFont="1" applyFill="1" applyBorder="1" applyAlignment="1">
      <alignment horizontal="center" vertical="center" wrapText="1"/>
    </xf>
    <xf numFmtId="170" fontId="16" fillId="7" borderId="26" xfId="0" applyNumberFormat="1" applyFont="1" applyFill="1" applyBorder="1" applyAlignment="1">
      <alignment horizontal="center" vertical="center"/>
    </xf>
    <xf numFmtId="170" fontId="16" fillId="7" borderId="41" xfId="0" applyNumberFormat="1" applyFont="1" applyFill="1" applyBorder="1" applyAlignment="1">
      <alignment horizontal="center" vertical="center"/>
    </xf>
    <xf numFmtId="170" fontId="16" fillId="9" borderId="26" xfId="0" applyNumberFormat="1" applyFont="1" applyFill="1" applyBorder="1" applyAlignment="1">
      <alignment horizontal="center" vertical="center"/>
    </xf>
    <xf numFmtId="170" fontId="16" fillId="7" borderId="28" xfId="0" applyNumberFormat="1" applyFont="1" applyFill="1" applyBorder="1" applyAlignment="1">
      <alignment horizontal="center" vertical="center"/>
    </xf>
    <xf numFmtId="0" fontId="34" fillId="0" borderId="17" xfId="0" applyFont="1" applyBorder="1"/>
    <xf numFmtId="0" fontId="60" fillId="7" borderId="25" xfId="0" applyFont="1" applyFill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 wrapText="1"/>
    </xf>
    <xf numFmtId="0" fontId="60" fillId="7" borderId="24" xfId="0" applyFont="1" applyFill="1" applyBorder="1" applyAlignment="1">
      <alignment horizontal="center" vertical="center"/>
    </xf>
    <xf numFmtId="169" fontId="60" fillId="7" borderId="22" xfId="0" applyNumberFormat="1" applyFont="1" applyFill="1" applyBorder="1" applyAlignment="1">
      <alignment horizontal="center" vertical="center" wrapText="1"/>
    </xf>
    <xf numFmtId="170" fontId="60" fillId="7" borderId="23" xfId="0" applyNumberFormat="1" applyFont="1" applyFill="1" applyBorder="1" applyAlignment="1">
      <alignment vertical="center"/>
    </xf>
    <xf numFmtId="170" fontId="60" fillId="7" borderId="36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horizontal="center" vertical="center"/>
    </xf>
    <xf numFmtId="170" fontId="60" fillId="7" borderId="14" xfId="0" applyNumberFormat="1" applyFont="1" applyFill="1" applyBorder="1" applyAlignment="1">
      <alignment vertical="center"/>
    </xf>
    <xf numFmtId="170" fontId="60" fillId="7" borderId="37" xfId="0" applyNumberFormat="1" applyFont="1" applyFill="1" applyBorder="1" applyAlignment="1">
      <alignment vertical="center"/>
    </xf>
    <xf numFmtId="169" fontId="60" fillId="7" borderId="23" xfId="0" applyNumberFormat="1" applyFont="1" applyFill="1" applyBorder="1" applyAlignment="1">
      <alignment horizontal="center" vertical="center" wrapText="1"/>
    </xf>
    <xf numFmtId="170" fontId="60" fillId="7" borderId="39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vertical="center"/>
    </xf>
    <xf numFmtId="170" fontId="60" fillId="7" borderId="39" xfId="0" applyNumberFormat="1" applyFont="1" applyFill="1" applyBorder="1" applyAlignment="1">
      <alignment vertical="center"/>
    </xf>
    <xf numFmtId="170" fontId="60" fillId="7" borderId="36" xfId="0" applyNumberFormat="1" applyFont="1" applyFill="1" applyBorder="1" applyAlignment="1">
      <alignment vertical="center"/>
    </xf>
    <xf numFmtId="0" fontId="26" fillId="0" borderId="0" xfId="0" applyFont="1"/>
    <xf numFmtId="0" fontId="0" fillId="0" borderId="0" xfId="0" applyAlignment="1">
      <alignment horizontal="center"/>
    </xf>
    <xf numFmtId="1" fontId="27" fillId="0" borderId="0" xfId="0" applyNumberFormat="1" applyFont="1"/>
    <xf numFmtId="49" fontId="57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8" fillId="7" borderId="33" xfId="0" applyNumberFormat="1" applyFont="1" applyFill="1" applyBorder="1" applyAlignment="1">
      <alignment horizontal="center" vertical="center"/>
    </xf>
    <xf numFmtId="49" fontId="60" fillId="7" borderId="15" xfId="0" applyNumberFormat="1" applyFont="1" applyFill="1" applyBorder="1" applyAlignment="1">
      <alignment horizontal="center" vertical="center"/>
    </xf>
    <xf numFmtId="49" fontId="61" fillId="7" borderId="1" xfId="0" applyNumberFormat="1" applyFont="1" applyFill="1" applyBorder="1" applyAlignment="1">
      <alignment horizontal="left" vertical="center"/>
    </xf>
    <xf numFmtId="49" fontId="65" fillId="8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66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167" fontId="70" fillId="3" borderId="0" xfId="1" applyNumberFormat="1" applyFont="1" applyFill="1"/>
    <xf numFmtId="167" fontId="71" fillId="0" borderId="0" xfId="1" applyNumberFormat="1" applyFont="1"/>
    <xf numFmtId="0" fontId="1" fillId="0" borderId="0" xfId="0" applyFont="1"/>
    <xf numFmtId="168" fontId="20" fillId="6" borderId="1" xfId="6" applyNumberFormat="1" applyFont="1" applyFill="1" applyBorder="1" applyAlignment="1">
      <alignment horizontal="center" vertical="center"/>
    </xf>
    <xf numFmtId="0" fontId="60" fillId="7" borderId="39" xfId="0" applyFont="1" applyFill="1" applyBorder="1" applyAlignment="1">
      <alignment horizontal="center"/>
    </xf>
    <xf numFmtId="168" fontId="20" fillId="0" borderId="1" xfId="6" applyNumberFormat="1" applyFon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167" fontId="11" fillId="0" borderId="15" xfId="1" applyNumberFormat="1" applyFont="1" applyBorder="1" applyAlignment="1">
      <alignment vertical="center"/>
    </xf>
    <xf numFmtId="167" fontId="27" fillId="0" borderId="0" xfId="0" applyNumberFormat="1" applyFont="1"/>
    <xf numFmtId="167" fontId="26" fillId="0" borderId="0" xfId="1" applyNumberFormat="1" applyFont="1" applyAlignment="1">
      <alignment horizontal="center"/>
    </xf>
    <xf numFmtId="167" fontId="25" fillId="0" borderId="0" xfId="1" applyNumberFormat="1" applyFont="1" applyAlignment="1">
      <alignment horizontal="center"/>
    </xf>
    <xf numFmtId="167" fontId="12" fillId="0" borderId="0" xfId="1" applyNumberFormat="1" applyFont="1"/>
    <xf numFmtId="167" fontId="14" fillId="0" borderId="0" xfId="1" applyNumberFormat="1" applyFont="1"/>
    <xf numFmtId="0" fontId="60" fillId="7" borderId="35" xfId="0" applyFont="1" applyFill="1" applyBorder="1" applyAlignment="1">
      <alignment horizontal="center"/>
    </xf>
    <xf numFmtId="169" fontId="14" fillId="0" borderId="1" xfId="0" applyNumberFormat="1" applyFont="1" applyBorder="1" applyAlignment="1">
      <alignment horizontal="center" vertical="center"/>
    </xf>
    <xf numFmtId="0" fontId="29" fillId="3" borderId="42" xfId="0" applyFont="1" applyFill="1" applyBorder="1"/>
    <xf numFmtId="167" fontId="29" fillId="3" borderId="42" xfId="1" applyNumberFormat="1" applyFont="1" applyFill="1" applyBorder="1"/>
    <xf numFmtId="167" fontId="0" fillId="3" borderId="42" xfId="1" applyNumberFormat="1" applyFont="1" applyFill="1" applyBorder="1"/>
    <xf numFmtId="0" fontId="0" fillId="3" borderId="42" xfId="0" applyFill="1" applyBorder="1"/>
    <xf numFmtId="0" fontId="0" fillId="0" borderId="42" xfId="0" applyBorder="1"/>
    <xf numFmtId="167" fontId="29" fillId="0" borderId="0" xfId="1" applyNumberFormat="1" applyFont="1" applyBorder="1"/>
    <xf numFmtId="176" fontId="0" fillId="0" borderId="0" xfId="0" applyNumberFormat="1"/>
    <xf numFmtId="167" fontId="0" fillId="0" borderId="0" xfId="1" applyNumberFormat="1" applyFont="1" applyBorder="1"/>
    <xf numFmtId="167" fontId="29" fillId="0" borderId="16" xfId="1" applyNumberFormat="1" applyFont="1" applyBorder="1"/>
    <xf numFmtId="0" fontId="29" fillId="0" borderId="42" xfId="0" applyFont="1" applyBorder="1"/>
    <xf numFmtId="167" fontId="29" fillId="0" borderId="42" xfId="1" applyNumberFormat="1" applyFont="1" applyBorder="1"/>
    <xf numFmtId="167" fontId="29" fillId="0" borderId="42" xfId="0" applyNumberFormat="1" applyFont="1" applyBorder="1"/>
    <xf numFmtId="176" fontId="29" fillId="0" borderId="0" xfId="0" applyNumberFormat="1" applyFont="1"/>
    <xf numFmtId="167" fontId="16" fillId="0" borderId="1" xfId="1" applyNumberFormat="1" applyFont="1" applyBorder="1" applyAlignment="1">
      <alignment vertical="center"/>
    </xf>
    <xf numFmtId="167" fontId="23" fillId="0" borderId="0" xfId="1" applyNumberFormat="1" applyFont="1"/>
    <xf numFmtId="167" fontId="45" fillId="0" borderId="0" xfId="1" applyNumberFormat="1" applyFont="1" applyAlignment="1">
      <alignment horizontal="center"/>
    </xf>
    <xf numFmtId="167" fontId="47" fillId="0" borderId="0" xfId="1" applyNumberFormat="1" applyFont="1" applyAlignment="1">
      <alignment vertical="center"/>
    </xf>
    <xf numFmtId="167" fontId="12" fillId="0" borderId="1" xfId="1" applyNumberFormat="1" applyFont="1" applyBorder="1" applyAlignment="1">
      <alignment vertical="center"/>
    </xf>
    <xf numFmtId="167" fontId="12" fillId="0" borderId="2" xfId="1" applyNumberFormat="1" applyFont="1" applyBorder="1" applyAlignment="1">
      <alignment vertical="center"/>
    </xf>
    <xf numFmtId="167" fontId="70" fillId="0" borderId="0" xfId="1" applyNumberFormat="1" applyFont="1"/>
    <xf numFmtId="167" fontId="70" fillId="0" borderId="0" xfId="0" applyNumberFormat="1" applyFont="1"/>
    <xf numFmtId="168" fontId="11" fillId="0" borderId="18" xfId="6" applyNumberFormat="1" applyFont="1" applyFill="1" applyBorder="1" applyAlignment="1">
      <alignment horizontal="center" vertical="center"/>
    </xf>
    <xf numFmtId="168" fontId="11" fillId="0" borderId="43" xfId="6" applyNumberFormat="1" applyFont="1" applyBorder="1" applyAlignment="1">
      <alignment horizontal="center" vertical="center"/>
    </xf>
    <xf numFmtId="168" fontId="11" fillId="0" borderId="45" xfId="6" applyNumberFormat="1" applyFont="1" applyBorder="1" applyAlignment="1">
      <alignment horizontal="center" vertical="center"/>
    </xf>
    <xf numFmtId="168" fontId="11" fillId="0" borderId="46" xfId="6" applyNumberFormat="1" applyFont="1" applyBorder="1" applyAlignment="1">
      <alignment horizontal="center" vertical="center"/>
    </xf>
    <xf numFmtId="168" fontId="11" fillId="0" borderId="44" xfId="6" applyNumberFormat="1" applyFont="1" applyBorder="1" applyAlignment="1">
      <alignment horizontal="center" vertical="center"/>
    </xf>
    <xf numFmtId="174" fontId="5" fillId="0" borderId="0" xfId="1" applyNumberFormat="1" applyFont="1"/>
    <xf numFmtId="0" fontId="17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/>
    </xf>
    <xf numFmtId="170" fontId="62" fillId="7" borderId="38" xfId="0" applyNumberFormat="1" applyFont="1" applyFill="1" applyBorder="1" applyAlignment="1">
      <alignment horizontal="center" vertical="center"/>
    </xf>
    <xf numFmtId="170" fontId="62" fillId="7" borderId="36" xfId="0" applyNumberFormat="1" applyFont="1" applyFill="1" applyBorder="1" applyAlignment="1">
      <alignment horizontal="center" vertical="center"/>
    </xf>
    <xf numFmtId="170" fontId="62" fillId="7" borderId="35" xfId="0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horizontal="center" vertical="center"/>
    </xf>
    <xf numFmtId="170" fontId="62" fillId="7" borderId="40" xfId="0" applyNumberFormat="1" applyFont="1" applyFill="1" applyBorder="1" applyAlignment="1">
      <alignment horizontal="center" vertical="center" wrapText="1"/>
    </xf>
    <xf numFmtId="170" fontId="62" fillId="7" borderId="36" xfId="0" applyNumberFormat="1" applyFont="1" applyFill="1" applyBorder="1" applyAlignment="1">
      <alignment horizontal="center" vertical="center" wrapText="1"/>
    </xf>
    <xf numFmtId="170" fontId="62" fillId="7" borderId="35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/>
    </xf>
    <xf numFmtId="170" fontId="62" fillId="7" borderId="14" xfId="0" applyNumberFormat="1" applyFont="1" applyFill="1" applyBorder="1" applyAlignment="1">
      <alignment horizontal="center" vertical="center"/>
    </xf>
    <xf numFmtId="170" fontId="62" fillId="7" borderId="27" xfId="0" applyNumberFormat="1" applyFont="1" applyFill="1" applyBorder="1" applyAlignment="1">
      <alignment horizontal="center" vertical="center"/>
    </xf>
    <xf numFmtId="170" fontId="62" fillId="7" borderId="23" xfId="0" applyNumberFormat="1" applyFont="1" applyFill="1" applyBorder="1" applyAlignment="1">
      <alignment horizontal="center" vertical="center"/>
    </xf>
    <xf numFmtId="170" fontId="16" fillId="0" borderId="2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170" fontId="16" fillId="6" borderId="1" xfId="0" applyNumberFormat="1" applyFont="1" applyFill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 vertical="center"/>
    </xf>
    <xf numFmtId="170" fontId="16" fillId="6" borderId="3" xfId="0" applyNumberFormat="1" applyFont="1" applyFill="1" applyBorder="1" applyAlignment="1">
      <alignment horizontal="center" vertical="center"/>
    </xf>
    <xf numFmtId="170" fontId="16" fillId="6" borderId="2" xfId="0" applyNumberFormat="1" applyFont="1" applyFill="1" applyBorder="1" applyAlignment="1">
      <alignment horizontal="center" vertical="center" wrapText="1"/>
    </xf>
    <xf numFmtId="170" fontId="16" fillId="6" borderId="3" xfId="0" applyNumberFormat="1" applyFont="1" applyFill="1" applyBorder="1" applyAlignment="1">
      <alignment horizontal="center" vertical="center" wrapText="1"/>
    </xf>
    <xf numFmtId="170" fontId="16" fillId="6" borderId="1" xfId="0" applyNumberFormat="1" applyFont="1" applyFill="1" applyBorder="1" applyAlignment="1">
      <alignment horizontal="center" vertical="center" wrapText="1"/>
    </xf>
    <xf numFmtId="0" fontId="60" fillId="7" borderId="40" xfId="0" applyFont="1" applyFill="1" applyBorder="1" applyAlignment="1">
      <alignment horizontal="center"/>
    </xf>
    <xf numFmtId="0" fontId="60" fillId="7" borderId="36" xfId="0" applyFont="1" applyFill="1" applyBorder="1" applyAlignment="1">
      <alignment horizontal="center"/>
    </xf>
    <xf numFmtId="0" fontId="60" fillId="7" borderId="35" xfId="0" applyFont="1" applyFill="1" applyBorder="1" applyAlignment="1">
      <alignment horizontal="center"/>
    </xf>
    <xf numFmtId="170" fontId="60" fillId="7" borderId="40" xfId="0" applyNumberFormat="1" applyFont="1" applyFill="1" applyBorder="1" applyAlignment="1">
      <alignment horizontal="center" vertical="center"/>
    </xf>
    <xf numFmtId="170" fontId="60" fillId="7" borderId="36" xfId="0" applyNumberFormat="1" applyFont="1" applyFill="1" applyBorder="1" applyAlignment="1">
      <alignment horizontal="center" vertical="center"/>
    </xf>
    <xf numFmtId="170" fontId="60" fillId="7" borderId="35" xfId="0" applyNumberFormat="1" applyFont="1" applyFill="1" applyBorder="1" applyAlignment="1">
      <alignment horizontal="center" vertical="center"/>
    </xf>
    <xf numFmtId="170" fontId="60" fillId="7" borderId="14" xfId="0" applyNumberFormat="1" applyFont="1" applyFill="1" applyBorder="1" applyAlignment="1">
      <alignment horizontal="center" vertical="center"/>
    </xf>
    <xf numFmtId="170" fontId="60" fillId="7" borderId="27" xfId="0" applyNumberFormat="1" applyFont="1" applyFill="1" applyBorder="1" applyAlignment="1">
      <alignment horizontal="center" vertical="center"/>
    </xf>
    <xf numFmtId="170" fontId="60" fillId="7" borderId="23" xfId="0" applyNumberFormat="1" applyFont="1" applyFill="1" applyBorder="1" applyAlignment="1">
      <alignment horizontal="center" vertical="center"/>
    </xf>
    <xf numFmtId="170" fontId="60" fillId="7" borderId="38" xfId="0" applyNumberFormat="1" applyFont="1" applyFill="1" applyBorder="1" applyAlignment="1">
      <alignment horizontal="center" vertical="center"/>
    </xf>
    <xf numFmtId="170" fontId="60" fillId="7" borderId="40" xfId="0" applyNumberFormat="1" applyFont="1" applyFill="1" applyBorder="1" applyAlignment="1">
      <alignment horizontal="center" vertical="center" wrapText="1"/>
    </xf>
    <xf numFmtId="170" fontId="60" fillId="7" borderId="36" xfId="0" applyNumberFormat="1" applyFont="1" applyFill="1" applyBorder="1" applyAlignment="1">
      <alignment horizontal="center" vertical="center" wrapText="1"/>
    </xf>
    <xf numFmtId="170" fontId="60" fillId="7" borderId="35" xfId="0" applyNumberFormat="1" applyFont="1" applyFill="1" applyBorder="1" applyAlignment="1">
      <alignment horizontal="center" vertical="center" wrapText="1"/>
    </xf>
    <xf numFmtId="171" fontId="44" fillId="0" borderId="1" xfId="0" applyNumberFormat="1" applyFont="1" applyBorder="1" applyAlignment="1">
      <alignment horizontal="center" vertical="center"/>
    </xf>
    <xf numFmtId="171" fontId="44" fillId="0" borderId="5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6" xfId="0" applyNumberFormat="1" applyFont="1" applyBorder="1" applyAlignment="1">
      <alignment horizontal="center" vertical="center"/>
    </xf>
  </cellXfs>
  <cellStyles count="24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omma 5" xfId="23" xr:uid="{C025632D-3398-4EEB-9316-2A3BCBCE873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Normal 6" xfId="22" xr:uid="{D1111D80-8B94-4C83-9CD7-E7913D2021B5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  <color rgb="FF0000FF"/>
      <color rgb="FFFF33CC"/>
      <color rgb="FFFF6600"/>
      <color rgb="FF639D69"/>
      <color rgb="FF2CD8D4"/>
      <color rgb="FFFFCC00"/>
      <color rgb="FFCCCC00"/>
      <color rgb="FF60943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theme" Target="theme/theme1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194138780129524E-2"/>
          <c:y val="0.11434703667994624"/>
          <c:w val="0.77813205986620415"/>
          <c:h val="0.79943893933948174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val>
            <c:numRef>
              <c:f>'Chai B1- Tháng'!$BJ$9:$DF$9</c:f>
              <c:numCache>
                <c:formatCode>_(* #,##0_);_(* \(#,##0\);_(* "-"??_);_(@_)</c:formatCode>
                <c:ptCount val="2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  <c:pt idx="23">
                  <c:v>12700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90D09C40-8384-48C9-AB00-81970137F7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5ED-4F35-8FE3-46D8F6820A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F8F89E-534C-414E-8BC9-D7AE6381B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ED-4F35-8FE3-46D8F6820A6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992CA7-686D-4658-A4A7-75FEE51B8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ED-4F35-8FE3-46D8F6820A6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D584637-4345-4A1F-8D7A-900868A847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ED-4F35-8FE3-46D8F6820A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226F11-D262-4448-ACE7-F6F45D5CA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ED-4F35-8FE3-46D8F6820A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9B5E827-987B-4B00-BFB8-361B4E91B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ED-4F35-8FE3-46D8F6820A6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2B13660-C6B2-412E-BD24-E37353E23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ED-4F35-8FE3-46D8F6820A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3952413-1460-40AA-AF28-4E916207D9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ED-4F35-8FE3-46D8F6820A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7A1832D-1A33-48DD-9959-6F501C0B4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5ED-4F35-8FE3-46D8F6820A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3EFB524-B37E-4008-9C06-E55A757F0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5ED-4F35-8FE3-46D8F6820A6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9FC5C99-06BD-4E60-8A72-8CB26C684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ED-4F35-8FE3-46D8F6820A6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B8CDB1F-9D99-4059-B7EC-9C09C81357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5ED-4F35-8FE3-46D8F6820A69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355B2794-E505-414B-B5B0-4A518908CC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DBB-4842-801F-5B1C5ECB0F64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7A005448-8252-433F-B986-D967C9A0B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DBB-4842-801F-5B1C5ECB0F64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337B7AC0-32F2-448D-9304-25DB026F2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DBB-4842-801F-5B1C5ECB0F64}"/>
                </c:ext>
              </c:extLst>
            </c:dLbl>
            <c:dLbl>
              <c:idx val="15"/>
              <c:layout>
                <c:manualLayout>
                  <c:x val="0"/>
                  <c:y val="-2.0915034401937923E-2"/>
                </c:manualLayout>
              </c:layout>
              <c:tx>
                <c:rich>
                  <a:bodyPr/>
                  <a:lstStyle/>
                  <a:p>
                    <a:fld id="{0B6D4289-E561-4A22-98B0-3841D95C6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DBB-4842-801F-5B1C5ECB0F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BB-4842-801F-5B1C5ECB0F64}"/>
                </c:ext>
              </c:extLst>
            </c:dLbl>
            <c:dLbl>
              <c:idx val="17"/>
              <c:layout>
                <c:manualLayout>
                  <c:x val="-3.0924994376582172E-3"/>
                  <c:y val="-3.530268418940329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BD235F0F-3A8A-422B-9CAE-3FCF94B99F0E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107708891054E-2"/>
                      <c:h val="3.96878422881245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DBB-4842-801F-5B1C5ECB0F64}"/>
                </c:ext>
              </c:extLst>
            </c:dLbl>
            <c:dLbl>
              <c:idx val="18"/>
              <c:layout>
                <c:manualLayout>
                  <c:x val="0"/>
                  <c:y val="-2.1628659161922515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602D4846-4018-42CA-8730-0F94B08F0779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77313166597227E-2"/>
                      <c:h val="3.576470882731377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85ED-4F35-8FE3-46D8F6820A69}"/>
                </c:ext>
              </c:extLst>
            </c:dLbl>
            <c:dLbl>
              <c:idx val="19"/>
              <c:layout>
                <c:manualLayout>
                  <c:x val="1.118677778919322E-2"/>
                  <c:y val="-3.9738565363682019E-2"/>
                </c:manualLayout>
              </c:layout>
              <c:tx>
                <c:rich>
                  <a:bodyPr/>
                  <a:lstStyle/>
                  <a:p>
                    <a:fld id="{86908488-37C6-47AF-95F7-9A62D61E9A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DBB-4842-801F-5B1C5ECB0F64}"/>
                </c:ext>
              </c:extLst>
            </c:dLbl>
            <c:dLbl>
              <c:idx val="20"/>
              <c:layout>
                <c:manualLayout>
                  <c:x val="-2.0820058877674119E-5"/>
                  <c:y val="-5.6757804066310945E-2"/>
                </c:manualLayout>
              </c:layout>
              <c:tx>
                <c:rich>
                  <a:bodyPr/>
                  <a:lstStyle/>
                  <a:p>
                    <a:fld id="{4A3A4225-249F-49F6-846D-1761CAB06B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BB-4842-801F-5B1C5ECB0F64}"/>
                </c:ext>
              </c:extLst>
            </c:dLbl>
            <c:dLbl>
              <c:idx val="21"/>
              <c:layout>
                <c:manualLayout>
                  <c:x val="6.1018787941052441E-3"/>
                  <c:y val="-2.7189544722519249E-2"/>
                </c:manualLayout>
              </c:layout>
              <c:tx>
                <c:rich>
                  <a:bodyPr/>
                  <a:lstStyle/>
                  <a:p>
                    <a:fld id="{C26BCE38-EFD3-499E-8AE1-541E2F6F4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85ED-4F35-8FE3-46D8F6820A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47AEC29-A4E9-46E9-90A0-39DAD82D5F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5ED-4F35-8FE3-46D8F6820A6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4571597-AF10-49FA-887E-ECB69697E6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656-4796-A8C2-4F14638F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'Chai B1- Tháng'!$BJ$13:$DF$13</c:f>
              <c:numCache>
                <c:formatCode>_(* #,##0_);_(* \(#,##0\);_(* "-"??_);_(@_)</c:formatCode>
                <c:ptCount val="24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1476.9000000000015</c:v>
                </c:pt>
                <c:pt idx="16">
                  <c:v>2699.0600000000013</c:v>
                </c:pt>
                <c:pt idx="17">
                  <c:v>3398.0999999999985</c:v>
                </c:pt>
                <c:pt idx="18">
                  <c:v>2987.84</c:v>
                </c:pt>
                <c:pt idx="19">
                  <c:v>4543.8499999999985</c:v>
                </c:pt>
                <c:pt idx="20">
                  <c:v>6832.2733333333326</c:v>
                </c:pt>
                <c:pt idx="21">
                  <c:v>6713.2760000000017</c:v>
                </c:pt>
                <c:pt idx="22">
                  <c:v>7402.3899999999994</c:v>
                </c:pt>
                <c:pt idx="23">
                  <c:v>7459.369999999999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Tháng'!$BJ$10:$DF$10</c15:f>
                <c15:dlblRangeCache>
                  <c:ptCount val="24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8%</c:v>
                  </c:pt>
                  <c:pt idx="16">
                    <c:v>15%</c:v>
                  </c:pt>
                  <c:pt idx="17">
                    <c:v>19%</c:v>
                  </c:pt>
                  <c:pt idx="18">
                    <c:v>17%</c:v>
                  </c:pt>
                  <c:pt idx="19">
                    <c:v>28%</c:v>
                  </c:pt>
                  <c:pt idx="20">
                    <c:v>50%</c:v>
                  </c:pt>
                  <c:pt idx="21">
                    <c:v>50%</c:v>
                  </c:pt>
                  <c:pt idx="22">
                    <c:v>58%</c:v>
                  </c:pt>
                  <c:pt idx="23">
                    <c:v>59%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'Chai B1- Tháng'!$BJ$3:$DF$3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</c:strCache>
            </c:strRef>
          </c:cat>
          <c:val>
            <c:numRef>
              <c:f>'Chai B1- Tháng'!$BJ$14:$CB$14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BB-4842-801F-5B1C5ECB0F64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BB-4842-801F-5B1C5ECB0F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BB-4842-801F-5B1C5ECB0F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BB-4842-801F-5B1C5ECB0F64}"/>
                </c:ext>
              </c:extLst>
            </c:dLbl>
            <c:dLbl>
              <c:idx val="5"/>
              <c:layout>
                <c:manualLayout>
                  <c:x val="-2.9983131816101474E-2"/>
                  <c:y val="-2.6941933294026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56-4796-A8C2-4F14638FD325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BB-4842-801F-5B1C5ECB0F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BB-4842-801F-5B1C5ECB0F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DBB-4842-801F-5B1C5ECB0F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DBB-4842-801F-5B1C5ECB0F64}"/>
                </c:ext>
              </c:extLst>
            </c:dLbl>
            <c:dLbl>
              <c:idx val="15"/>
              <c:layout>
                <c:manualLayout>
                  <c:x val="-2.5170250025684744E-2"/>
                  <c:y val="-3.775163709549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DBB-4842-801F-5B1C5ECB0F64}"/>
                </c:ext>
              </c:extLst>
            </c:dLbl>
            <c:dLbl>
              <c:idx val="16"/>
              <c:layout>
                <c:manualLayout>
                  <c:x val="-2.5170250025684821E-2"/>
                  <c:y val="-4.8209154296466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BB-4842-801F-5B1C5ECB0F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DBB-4842-801F-5B1C5ECB0F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DBB-4842-801F-5B1C5ECB0F64}"/>
                </c:ext>
              </c:extLst>
            </c:dLbl>
            <c:dLbl>
              <c:idx val="20"/>
              <c:layout>
                <c:manualLayout>
                  <c:x val="-3.0891492999722273E-2"/>
                  <c:y val="-3.6905742491786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DBB-4842-801F-5B1C5ECB0F64}"/>
                </c:ext>
              </c:extLst>
            </c:dLbl>
            <c:dLbl>
              <c:idx val="22"/>
              <c:layout>
                <c:manualLayout>
                  <c:x val="-2.1102295106590924E-2"/>
                  <c:y val="-2.1100491045934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5ED-4F35-8FE3-46D8F6820A69}"/>
                </c:ext>
              </c:extLst>
            </c:dLbl>
            <c:dLbl>
              <c:idx val="23"/>
              <c:layout>
                <c:manualLayout>
                  <c:x val="-1.2040470256859647E-2"/>
                  <c:y val="-2.07483854103420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56-4796-A8C2-4F14638FD32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'Chai B1- Tháng'!$BJ$3:$DF$3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</c:strCache>
            </c:strRef>
          </c:cat>
          <c:val>
            <c:numRef>
              <c:f>'Chai B1- Tháng'!$BJ$5:$DF$5</c:f>
              <c:numCache>
                <c:formatCode>_(* #,##0_);_(* \(#,##0\);_(* "-"??_);_(@_)</c:formatCode>
                <c:ptCount val="24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20159.37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DBB-4842-801F-5B1C5ECB0F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DBB-4842-801F-5B1C5ECB0F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DBB-4842-801F-5B1C5ECB0F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DBB-4842-801F-5B1C5ECB0F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DBB-4842-801F-5B1C5ECB0F64}"/>
                </c:ext>
              </c:extLst>
            </c:dLbl>
            <c:dLbl>
              <c:idx val="12"/>
              <c:layout>
                <c:manualLayout>
                  <c:x val="-1.8051391432561788E-2"/>
                  <c:y val="2.499346611031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5ED-4F35-8FE3-46D8F6820A6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DBB-4842-801F-5B1C5ECB0F64}"/>
                </c:ext>
              </c:extLst>
            </c:dLbl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5ED-4F35-8FE3-46D8F6820A69}"/>
                </c:ext>
              </c:extLst>
            </c:dLbl>
            <c:dLbl>
              <c:idx val="1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5ED-4F35-8FE3-46D8F6820A6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DBB-4842-801F-5B1C5ECB0F64}"/>
                </c:ext>
              </c:extLst>
            </c:dLbl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5ED-4F35-8FE3-46D8F6820A6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DBB-4842-801F-5B1C5ECB0F64}"/>
                </c:ext>
              </c:extLst>
            </c:dLbl>
            <c:dLbl>
              <c:idx val="19"/>
              <c:layout>
                <c:manualLayout>
                  <c:x val="-4.4492866207018415E-2"/>
                  <c:y val="2.1019609573947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5ED-4F35-8FE3-46D8F6820A69}"/>
                </c:ext>
              </c:extLst>
            </c:dLbl>
            <c:dLbl>
              <c:idx val="20"/>
              <c:layout>
                <c:manualLayout>
                  <c:x val="-2.4153291154818103E-2"/>
                  <c:y val="-5.8612746061448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5ED-4F35-8FE3-46D8F6820A69}"/>
                </c:ext>
              </c:extLst>
            </c:dLbl>
            <c:dLbl>
              <c:idx val="21"/>
              <c:layout>
                <c:manualLayout>
                  <c:x val="-3.534005359003807E-2"/>
                  <c:y val="-2.0992550998827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5ED-4F35-8FE3-46D8F6820A69}"/>
                </c:ext>
              </c:extLst>
            </c:dLbl>
            <c:dLbl>
              <c:idx val="22"/>
              <c:layout>
                <c:manualLayout>
                  <c:x val="-2.662332568310196E-2"/>
                  <c:y val="1.64655714328212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5ED-4F35-8FE3-46D8F6820A69}"/>
                </c:ext>
              </c:extLst>
            </c:dLbl>
            <c:dLbl>
              <c:idx val="23"/>
              <c:layout>
                <c:manualLayout>
                  <c:x val="-7.3187172149539034E-3"/>
                  <c:y val="8.154838046850932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56-4796-A8C2-4F14638FD32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'Chai B1- Tháng'!$BJ$3:$DF$3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</c:strCache>
            </c:strRef>
          </c:cat>
          <c:val>
            <c:numRef>
              <c:f>'Chai B1- Tháng'!$BJ$6:$DF$6</c:f>
              <c:numCache>
                <c:formatCode>_(* #,##0_);_(* \(#,##0\);_(* "-"??_);_(@_)</c:formatCode>
                <c:ptCount val="2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  <c:pt idx="23">
                  <c:v>12700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DBB-4842-801F-5B1C5ECB0F64}"/>
                </c:ext>
              </c:extLst>
            </c:dLbl>
            <c:dLbl>
              <c:idx val="1"/>
              <c:layout>
                <c:manualLayout>
                  <c:x val="-5.1357479850387064E-2"/>
                  <c:y val="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ED-4F35-8FE3-46D8F6820A69}"/>
                </c:ext>
              </c:extLst>
            </c:dLbl>
            <c:dLbl>
              <c:idx val="3"/>
              <c:layout>
                <c:manualLayout>
                  <c:x val="-4.1187681860211399E-2"/>
                  <c:y val="-1.6627452349540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ED-4F35-8FE3-46D8F6820A69}"/>
                </c:ext>
              </c:extLst>
            </c:dLbl>
            <c:dLbl>
              <c:idx val="4"/>
              <c:layout>
                <c:manualLayout>
                  <c:x val="-3.9153722262176269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ED-4F35-8FE3-46D8F6820A69}"/>
                </c:ext>
              </c:extLst>
            </c:dLbl>
            <c:dLbl>
              <c:idx val="5"/>
              <c:layout>
                <c:manualLayout>
                  <c:x val="-3.0000904071018217E-2"/>
                  <c:y val="3.7751637095497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DBB-4842-801F-5B1C5ECB0F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DBB-4842-801F-5B1C5ECB0F64}"/>
                </c:ext>
              </c:extLst>
            </c:dLbl>
            <c:dLbl>
              <c:idx val="11"/>
              <c:layout>
                <c:manualLayout>
                  <c:x val="-3.9153722262176269E-2"/>
                  <c:y val="2.3111113014141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5ED-4F35-8FE3-46D8F6820A69}"/>
                </c:ext>
              </c:extLst>
            </c:dLbl>
            <c:dLbl>
              <c:idx val="12"/>
              <c:layout>
                <c:manualLayout>
                  <c:x val="-3.5085803066106008E-2"/>
                  <c:y val="-2.9385623334722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5ED-4F35-8FE3-46D8F6820A69}"/>
                </c:ext>
              </c:extLst>
            </c:dLbl>
            <c:dLbl>
              <c:idx val="13"/>
              <c:layout>
                <c:manualLayout>
                  <c:x val="-3.4068823267088516E-2"/>
                  <c:y val="-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5ED-4F35-8FE3-46D8F6820A69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5ED-4F35-8FE3-46D8F6820A6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5ED-4F35-8FE3-46D8F6820A69}"/>
                </c:ext>
              </c:extLst>
            </c:dLbl>
            <c:dLbl>
              <c:idx val="16"/>
              <c:layout>
                <c:manualLayout>
                  <c:x val="-2.6949964673965484E-2"/>
                  <c:y val="1.662745234954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5ED-4F35-8FE3-46D8F6820A69}"/>
                </c:ext>
              </c:extLst>
            </c:dLbl>
            <c:dLbl>
              <c:idx val="17"/>
              <c:layout>
                <c:manualLayout>
                  <c:x val="-3.5085803066106008E-2"/>
                  <c:y val="-1.89281061337538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5ED-4F35-8FE3-46D8F6820A69}"/>
                </c:ext>
              </c:extLst>
            </c:dLbl>
            <c:dLbl>
              <c:idx val="18"/>
              <c:layout>
                <c:manualLayout>
                  <c:x val="-2.3899025276912789E-2"/>
                  <c:y val="-1.4745099253366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5ED-4F35-8FE3-46D8F6820A69}"/>
                </c:ext>
              </c:extLst>
            </c:dLbl>
            <c:dLbl>
              <c:idx val="19"/>
              <c:layout>
                <c:manualLayout>
                  <c:x val="-7.2640638529741742E-4"/>
                  <c:y val="2.0837468461267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5ED-4F35-8FE3-46D8F6820A69}"/>
                </c:ext>
              </c:extLst>
            </c:dLbl>
            <c:dLbl>
              <c:idx val="20"/>
              <c:layout>
                <c:manualLayout>
                  <c:x val="-1.5254696985263631E-2"/>
                  <c:y val="-2.0915034401937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5ED-4F35-8FE3-46D8F6820A69}"/>
                </c:ext>
              </c:extLst>
            </c:dLbl>
            <c:dLbl>
              <c:idx val="21"/>
              <c:layout>
                <c:manualLayout>
                  <c:x val="-2.1066156965199194E-2"/>
                  <c:y val="-2.7186098882511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5ED-4F35-8FE3-46D8F6820A69}"/>
                </c:ext>
              </c:extLst>
            </c:dLbl>
            <c:dLbl>
              <c:idx val="22"/>
              <c:layout>
                <c:manualLayout>
                  <c:x val="-1.2494353415407564E-2"/>
                  <c:y val="-2.53106405640322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5ED-4F35-8FE3-46D8F6820A6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56-4796-A8C2-4F14638F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'Chai B1- Tháng'!$BJ$3:$DF$3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</c:strCache>
            </c:strRef>
          </c:cat>
          <c:val>
            <c:numRef>
              <c:f>'Chai B1- Tháng'!$BJ$8:$DF$8</c:f>
              <c:numCache>
                <c:formatCode>_(* #,##0_);_(* \(#,##0\);_(* "-"??_);_(@_)</c:formatCode>
                <c:ptCount val="24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17290.286028534967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18386.499854405443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14871.888079188117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'Chai B1- Tháng'!$BJ$3:$DF$3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</c:strCache>
            </c:strRef>
          </c:cat>
          <c:val>
            <c:numRef>
              <c:f>'Chai B1- Tháng'!$BJ$15:$CD$15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DBB-4842-801F-5B1C5ECB0F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DBB-4842-801F-5B1C5ECB0F64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DBB-4842-801F-5B1C5ECB0F64}"/>
                </c:ext>
              </c:extLst>
            </c:dLbl>
            <c:dLbl>
              <c:idx val="3"/>
              <c:layout>
                <c:manualLayout>
                  <c:x val="-3.5377633952036615E-2"/>
                  <c:y val="-3.884817271187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DBB-4842-801F-5B1C5ECB0F64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DBB-4842-801F-5B1C5ECB0F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DBB-4842-801F-5B1C5ECB0F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DBB-4842-801F-5B1C5ECB0F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DBB-4842-801F-5B1C5ECB0F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DBB-4842-801F-5B1C5ECB0F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ADBB-4842-801F-5B1C5ECB0F64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DBB-4842-801F-5B1C5ECB0F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DBB-4842-801F-5B1C5ECB0F64}"/>
                </c:ext>
              </c:extLst>
            </c:dLbl>
            <c:dLbl>
              <c:idx val="18"/>
              <c:layout>
                <c:manualLayout>
                  <c:x val="-2.7966944472983049E-2"/>
                  <c:y val="-2.290196267012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ADBB-4842-801F-5B1C5ECB0F64}"/>
                </c:ext>
              </c:extLst>
            </c:dLbl>
            <c:dLbl>
              <c:idx val="19"/>
              <c:layout>
                <c:manualLayout>
                  <c:x val="-2.84742332152489E-2"/>
                  <c:y val="-2.58616870659615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DBB-4842-801F-5B1C5ECB0F64}"/>
                </c:ext>
              </c:extLst>
            </c:dLbl>
            <c:dLbl>
              <c:idx val="20"/>
              <c:layout>
                <c:manualLayout>
                  <c:x val="-4.1341272300892615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DBB-4842-801F-5B1C5ECB0F64}"/>
                </c:ext>
              </c:extLst>
            </c:dLbl>
            <c:dLbl>
              <c:idx val="21"/>
              <c:layout>
                <c:manualLayout>
                  <c:x val="-3.203486366905331E-2"/>
                  <c:y val="2.9385623334722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DBB-4842-801F-5B1C5ECB0F64}"/>
                </c:ext>
              </c:extLst>
            </c:dLbl>
            <c:dLbl>
              <c:idx val="22"/>
              <c:layout>
                <c:manualLayout>
                  <c:x val="-2.0121806356818043E-2"/>
                  <c:y val="3.3352661754419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5ED-4F35-8FE3-46D8F6820A69}"/>
                </c:ext>
              </c:extLst>
            </c:dLbl>
            <c:dLbl>
              <c:idx val="23"/>
              <c:layout>
                <c:manualLayout>
                  <c:x val="-1.0132882027929866E-2"/>
                  <c:y val="2.2812901371570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56-4796-A8C2-4F14638F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'Chai B1- Tháng'!$BJ$3:$DF$3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</c:strCache>
            </c:strRef>
          </c:cat>
          <c:val>
            <c:numRef>
              <c:f>'Chai B1- Tháng'!$BJ$7:$DF$7</c:f>
              <c:numCache>
                <c:formatCode>_(* #,##0_);_(* \(#,##0\);_(* "-"??_);_(@_)</c:formatCode>
                <c:ptCount val="24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11677.661099999999</c:v>
                </c:pt>
                <c:pt idx="23">
                  <c:v>11710.7613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'Chai B1- Tháng'!$BI$17</c:f>
              <c:strCache>
                <c:ptCount val="1"/>
                <c:pt idx="0">
                  <c:v>Giá duyệt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ADBB-4842-801F-5B1C5ECB0F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ADBB-4842-801F-5B1C5ECB0F64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DBB-4842-801F-5B1C5ECB0F64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ADBB-4842-801F-5B1C5ECB0F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DBB-4842-801F-5B1C5ECB0F64}"/>
                </c:ext>
              </c:extLst>
            </c:dLbl>
            <c:dLbl>
              <c:idx val="5"/>
              <c:layout>
                <c:manualLayout>
                  <c:x val="-3.5340048015860402E-2"/>
                  <c:y val="3.147712677491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ED-4F35-8FE3-46D8F6820A69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ADBB-4842-801F-5B1C5ECB0F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DBB-4842-801F-5B1C5ECB0F6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ADBB-4842-801F-5B1C5ECB0F6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DBB-4842-801F-5B1C5ECB0F64}"/>
                </c:ext>
              </c:extLst>
            </c:dLbl>
            <c:dLbl>
              <c:idx val="15"/>
              <c:layout>
                <c:manualLayout>
                  <c:x val="-2.5170250025684744E-2"/>
                  <c:y val="3.5660133655304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ADBB-4842-801F-5B1C5ECB0F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DBB-4842-801F-5B1C5ECB0F6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ADBB-4842-801F-5B1C5ECB0F64}"/>
                </c:ext>
              </c:extLst>
            </c:dLbl>
            <c:dLbl>
              <c:idx val="19"/>
              <c:layout>
                <c:manualLayout>
                  <c:x val="-4.754380560407126E-2"/>
                  <c:y val="2.1019609573947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DBB-4842-801F-5B1C5ECB0F64}"/>
                </c:ext>
              </c:extLst>
            </c:dLbl>
            <c:dLbl>
              <c:idx val="20"/>
              <c:layout>
                <c:manualLayout>
                  <c:x val="-3.5340048015860548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5ED-4F35-8FE3-46D8F6820A69}"/>
                </c:ext>
              </c:extLst>
            </c:dLbl>
            <c:dLbl>
              <c:idx val="21"/>
              <c:layout>
                <c:manualLayout>
                  <c:x val="-2.9097713901481245E-2"/>
                  <c:y val="3.3968980204331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ADBB-4842-801F-5B1C5ECB0F64}"/>
                </c:ext>
              </c:extLst>
            </c:dLbl>
            <c:dLbl>
              <c:idx val="22"/>
              <c:layout>
                <c:manualLayout>
                  <c:x val="-1.7542901533053004E-2"/>
                  <c:y val="2.5202616454334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5ED-4F35-8FE3-46D8F6820A69}"/>
                </c:ext>
              </c:extLst>
            </c:dLbl>
            <c:dLbl>
              <c:idx val="23"/>
              <c:layout>
                <c:manualLayout>
                  <c:x val="-1.151379030731934E-2"/>
                  <c:y val="2.5256670540478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56-4796-A8C2-4F14638FD32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'Chai B1- Tháng'!$BJ$3:$DF$3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</c:strCache>
            </c:strRef>
          </c:cat>
          <c:val>
            <c:numRef>
              <c:f>'Chai B1- Tháng'!$BJ$17:$DF$17</c:f>
              <c:numCache>
                <c:formatCode>_(* #,##0_);_(* \(#,##0\);_(* "-"??_);_(@_)</c:formatCode>
                <c:ptCount val="24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  <c:pt idx="16">
                  <c:v>13000</c:v>
                </c:pt>
                <c:pt idx="17">
                  <c:v>13500</c:v>
                </c:pt>
                <c:pt idx="18">
                  <c:v>13800</c:v>
                </c:pt>
                <c:pt idx="19">
                  <c:v>12350</c:v>
                </c:pt>
                <c:pt idx="20">
                  <c:v>10266.666666666666</c:v>
                </c:pt>
                <c:pt idx="21">
                  <c:v>10000</c:v>
                </c:pt>
                <c:pt idx="22">
                  <c:v>9700</c:v>
                </c:pt>
                <c:pt idx="23">
                  <c:v>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2">
                  <a:lumMod val="90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'Chai B1- Tháng'!$BI$10</c15:sqref>
                        </c15:formulaRef>
                      </c:ext>
                    </c:extLst>
                    <c:strCache>
                      <c:ptCount val="1"/>
                      <c:pt idx="0">
                        <c:v>% Keo chính phẩm so với chai B1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'Chai B1- Tháng'!$BP$10:$CI$10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0.36456363636363631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1-4A82-4B4D-A40B-DC4C510EFDA9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072065831104315"/>
          <c:y val="0.1693355196259532"/>
          <c:w val="0.14634811763044989"/>
          <c:h val="0.62921606436219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9ACA6E8-C1AF-44BE-A814-2B5911D3EA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B564B6-E050-4DE0-A8A9-46D8028F7B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228F9F8-715A-43AA-B71D-ED7772734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7D340D8-61F9-4B38-BB6C-B6BAA92CD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745E659-4940-4FC1-B617-1C21922CC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6E93120-CED5-4365-9630-6E5030F07B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E55F133-95B5-4520-AAE5-D57BA225A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39B5541-BC56-4F18-9FE7-A2F0B932B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D190017-C37D-45A1-8D45-7787DB4FE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29B365D-086B-44A8-B7F8-241AAACE2A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23DBB5F-E7B0-414E-9E93-18C79CC05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2D1F9E7-553E-4C6B-B938-2E5405469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AB2B9DB-6229-498C-BD41-D6F6D67A4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800C107-C66E-4020-AACA-EEAE085F3D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7A78603-1E63-4DBA-947F-45CE08542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897C9CA-B712-47F8-B8FA-7B6714008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2B5BB37-5C3E-4DF1-B003-2E608E8D2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9.0604683497653465E-2"/>
          <c:w val="0.79926204043127469"/>
          <c:h val="0.7891928585248451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Danh'!$BJ$8:$DE$8</c:f>
              <c:numCache>
                <c:formatCode>_(* #,##0_);_(* \(#,##0\);_(* "-"??_);_(@_)</c:formatCode>
                <c:ptCount val="23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14927.827787408567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3-440F-8F4C-570548287BDE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B1FB8F36-1A92-4FAB-9E17-945DAE64DD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073-440F-8F4C-570548287B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7C1A15-CB5E-490F-865D-A46080756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73-440F-8F4C-570548287B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9D3450-9A67-4016-9026-999BA91721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73-440F-8F4C-570548287B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8CA8496-6DC0-41F5-96E9-71342D1453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073-440F-8F4C-570548287B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CBEDFF-0B26-42E0-B23D-7BAA80B9B8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73-440F-8F4C-570548287B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273B85-86CD-47D0-8E07-74C8C3BE7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073-440F-8F4C-570548287B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46C117C-02D6-4CEA-AD8C-1B3A0D66A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073-440F-8F4C-570548287B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212A062-7262-4939-B8C1-030B90922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073-440F-8F4C-570548287B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26A5132-6E1B-47CD-94D8-387FF0E94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073-440F-8F4C-570548287B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28AA1EA-6911-444D-9484-67097EF61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073-440F-8F4C-570548287B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C9B55D6-65D9-49FD-B8F4-171ABAB806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73-440F-8F4C-570548287B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5BF8A61-1EA4-43F6-9740-C4B5601030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73-440F-8F4C-570548287B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994A0E8-A04E-4D43-AF1B-D5A322D8C2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073-440F-8F4C-570548287B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A7BEC03-FEA6-4E2D-B931-923417BDA0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073-440F-8F4C-570548287B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5AF1677-0436-4426-8AD6-E42D3D52F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073-440F-8F4C-570548287B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39DCE7B-0DBA-4A93-AA1F-5E05818DB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073-440F-8F4C-570548287BD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53AA27F-0FBD-4B7C-8A94-EB489176BE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073-440F-8F4C-570548287BD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455DC57-8D7E-4E91-A556-94564673DF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073-440F-8F4C-570548287BD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37F053-5D62-483C-B62E-72DC22B60F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073-440F-8F4C-570548287BD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C057D83-8DAC-44EF-92F7-5BFB825BA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073-440F-8F4C-570548287BD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B85B303-FAEE-4D96-9210-9F2AD68519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073-440F-8F4C-570548287BD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3E8E5B8-2AC5-475C-AEC7-A0D3BFAE1D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32D-4B96-BE84-3A879543536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B48D969-6A5E-4F3E-9988-43BC9D3782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007-4E6D-BD66-BC81334AC1CD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Danh'!$CI$18:$DE$18</c:f>
              <c:numCache>
                <c:formatCode>_(* #,##0_);_(* \(#,##0\);_(* "-"??_);_(@_)</c:formatCode>
                <c:ptCount val="23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4549.6751854225531</c:v>
                </c:pt>
                <c:pt idx="21">
                  <c:v>5307.5365967577618</c:v>
                </c:pt>
                <c:pt idx="22">
                  <c:v>5174.5622125914324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 - Danh'!$CI$20:$DE$20</c15:f>
                <c15:dlblRangeCache>
                  <c:ptCount val="23"/>
                  <c:pt idx="0">
                    <c:v>6,416
28.5%</c:v>
                  </c:pt>
                  <c:pt idx="1">
                    <c:v>6,535
28.6%</c:v>
                  </c:pt>
                  <c:pt idx="2">
                    <c:v>6,410
27.8%</c:v>
                  </c:pt>
                  <c:pt idx="3">
                    <c:v>5,451
23.5%</c:v>
                  </c:pt>
                  <c:pt idx="4">
                    <c:v>6,734
28.1%</c:v>
                  </c:pt>
                  <c:pt idx="5">
                    <c:v>6,778
28.3%</c:v>
                  </c:pt>
                  <c:pt idx="6">
                    <c:v>8,196
33.6%</c:v>
                  </c:pt>
                  <c:pt idx="7">
                    <c:v>6,843
29.3%</c:v>
                  </c:pt>
                  <c:pt idx="8">
                    <c:v>4,985
23.0%</c:v>
                  </c:pt>
                  <c:pt idx="9">
                    <c:v>4,561
21.7%</c:v>
                  </c:pt>
                  <c:pt idx="10">
                    <c:v>4,729
22.1%</c:v>
                  </c:pt>
                  <c:pt idx="11">
                    <c:v>4,536
21.5%</c:v>
                  </c:pt>
                  <c:pt idx="12">
                    <c:v>4,057
19.4%</c:v>
                  </c:pt>
                  <c:pt idx="13">
                    <c:v>3,868
18.4%</c:v>
                  </c:pt>
                  <c:pt idx="14">
                    <c:v>3,176
15.2%</c:v>
                  </c:pt>
                  <c:pt idx="15">
                    <c:v>1,230
6.3%</c:v>
                  </c:pt>
                  <c:pt idx="16">
                    <c:v>1,610
8.0%</c:v>
                  </c:pt>
                  <c:pt idx="17">
                    <c:v>2,214
10.6%</c:v>
                  </c:pt>
                  <c:pt idx="18">
                    <c:v>1,886
9.1%</c:v>
                  </c:pt>
                  <c:pt idx="19">
                    <c:v>2,217
10.7%</c:v>
                  </c:pt>
                  <c:pt idx="20">
                    <c:v>4,550
22.2%</c:v>
                  </c:pt>
                  <c:pt idx="21">
                    <c:v>5,308
26.2%</c:v>
                  </c:pt>
                  <c:pt idx="22">
                    <c:v>5,175
25.7%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Tháng'!$BJ$14:$CB$14</c:f>
              <c:numCache>
                <c:formatCode>General</c:formatCode>
                <c:ptCount val="19"/>
                <c:pt idx="1">
                  <c:v>1300</c:v>
                </c:pt>
                <c:pt idx="2">
                  <c:v>1300</c:v>
                </c:pt>
                <c:pt idx="3">
                  <c:v>1450</c:v>
                </c:pt>
                <c:pt idx="4">
                  <c:v>1550</c:v>
                </c:pt>
                <c:pt idx="5">
                  <c:v>1550</c:v>
                </c:pt>
                <c:pt idx="6">
                  <c:v>1550</c:v>
                </c:pt>
                <c:pt idx="7">
                  <c:v>1550</c:v>
                </c:pt>
                <c:pt idx="8">
                  <c:v>1480</c:v>
                </c:pt>
                <c:pt idx="9">
                  <c:v>1409.7446808510638</c:v>
                </c:pt>
                <c:pt idx="10">
                  <c:v>1409.7446808510638</c:v>
                </c:pt>
                <c:pt idx="11">
                  <c:v>1379.9766062348815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  <c:pt idx="15">
                  <c:v>1380</c:v>
                </c:pt>
                <c:pt idx="16">
                  <c:v>1380</c:v>
                </c:pt>
                <c:pt idx="17">
                  <c:v>1380</c:v>
                </c:pt>
                <c:pt idx="18">
                  <c:v>1350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F073-440F-8F4C-570548287BDE}"/>
            </c:ext>
          </c:extLst>
        </c:ser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073-440F-8F4C-570548287BDE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073-440F-8F4C-570548287B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073-440F-8F4C-570548287BDE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073-440F-8F4C-570548287BDE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Danh'!$BJ$5:$DE$5</c:f>
              <c:numCache>
                <c:formatCode>_(* #,##0_);_(* \(#,##0\);_(* "-"??_);_(@_)</c:formatCode>
                <c:ptCount val="23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73-440F-8F4C-570548287BDE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073-440F-8F4C-570548287B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Danh'!$BP$8:$DE$8</c:f>
              <c:numCache>
                <c:formatCode>_(* #,##0_);_(* \(#,##0\);_(* "-"??_);_(@_)</c:formatCode>
                <c:ptCount val="23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14927.827787408567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F073-440F-8F4C-570548287BDE}"/>
            </c:ext>
          </c:extLst>
        </c:ser>
        <c:ser>
          <c:idx val="9"/>
          <c:order val="7"/>
          <c:tx>
            <c:strRef>
              <c:f>'[36]Chai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Tháng'!$BJ$15:$CD$15</c:f>
              <c:numCache>
                <c:formatCode>General</c:formatCode>
                <c:ptCount val="21"/>
                <c:pt idx="1">
                  <c:v>1165</c:v>
                </c:pt>
                <c:pt idx="2">
                  <c:v>1272.5</c:v>
                </c:pt>
                <c:pt idx="3">
                  <c:v>1346</c:v>
                </c:pt>
                <c:pt idx="4">
                  <c:v>1297.5</c:v>
                </c:pt>
                <c:pt idx="5">
                  <c:v>1316.6666666666667</c:v>
                </c:pt>
                <c:pt idx="6">
                  <c:v>1390</c:v>
                </c:pt>
                <c:pt idx="7">
                  <c:v>1220</c:v>
                </c:pt>
                <c:pt idx="8">
                  <c:v>1270</c:v>
                </c:pt>
                <c:pt idx="9">
                  <c:v>1190</c:v>
                </c:pt>
                <c:pt idx="10">
                  <c:v>1130</c:v>
                </c:pt>
                <c:pt idx="11">
                  <c:v>1040</c:v>
                </c:pt>
                <c:pt idx="12">
                  <c:v>977.5</c:v>
                </c:pt>
                <c:pt idx="13">
                  <c:v>1000</c:v>
                </c:pt>
                <c:pt idx="14">
                  <c:v>1045</c:v>
                </c:pt>
                <c:pt idx="15">
                  <c:v>1020</c:v>
                </c:pt>
                <c:pt idx="16">
                  <c:v>1055</c:v>
                </c:pt>
                <c:pt idx="17">
                  <c:v>974</c:v>
                </c:pt>
                <c:pt idx="18">
                  <c:v>20880.349999999999</c:v>
                </c:pt>
                <c:pt idx="19">
                  <c:v>21112.14</c:v>
                </c:pt>
                <c:pt idx="20">
                  <c:v>21885.119999999999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F073-440F-8F4C-570548287BDE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073-440F-8F4C-570548287BDE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073-440F-8F4C-570548287BDE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073-440F-8F4C-570548287BDE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073-440F-8F4C-570548287B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073-440F-8F4C-570548287BDE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073-440F-8F4C-570548287B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073-440F-8F4C-570548287BDE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073-440F-8F4C-570548287BDE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Danh'!$BJ$7:$DE$7</c:f>
              <c:numCache>
                <c:formatCode>_(* #,##0_);_(* \(#,##0\);_(* "-"??_);_(@_)</c:formatCode>
                <c:ptCount val="23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12087.540999999999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073-440F-8F4C-570548287BDE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073-440F-8F4C-570548287BDE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073-440F-8F4C-570548287BDE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073-440F-8F4C-570548287BDE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073-440F-8F4C-570548287B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073-440F-8F4C-570548287B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073-440F-8F4C-570548287BDE}"/>
                </c:ext>
              </c:extLst>
            </c:dLbl>
            <c:dLbl>
              <c:idx val="18"/>
              <c:layout>
                <c:manualLayout>
                  <c:x val="-2.7733536761130537E-2"/>
                  <c:y val="2.9989926218484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Danh'!$BP$17:$DE$17</c:f>
              <c:numCache>
                <c:formatCode>_(* #,##0_);_(* \(#,##0\);_(* "-"??_);_(@_)</c:formatCode>
                <c:ptCount val="23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12060.749044568583</c:v>
                </c:pt>
                <c:pt idx="13">
                  <c:v>12125.30520627686</c:v>
                </c:pt>
                <c:pt idx="14">
                  <c:v>12519.735678207491</c:v>
                </c:pt>
                <c:pt idx="15">
                  <c:v>13075.123142406088</c:v>
                </c:pt>
                <c:pt idx="16">
                  <c:v>12848.71613254449</c:v>
                </c:pt>
                <c:pt idx="17">
                  <c:v>13370.127303138097</c:v>
                </c:pt>
                <c:pt idx="18">
                  <c:v>13565.086207572547</c:v>
                </c:pt>
                <c:pt idx="19">
                  <c:v>12327.305958623994</c:v>
                </c:pt>
                <c:pt idx="20">
                  <c:v>9962.9822884596651</c:v>
                </c:pt>
                <c:pt idx="21">
                  <c:v>9535.2548102432702</c:v>
                </c:pt>
                <c:pt idx="22">
                  <c:v>9525.0112141653535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F073-440F-8F4C-570548287BDE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4-F073-440F-8F4C-570548287BDE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F073-440F-8F4C-570548287BDE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6-F073-440F-8F4C-570548287BDE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F073-440F-8F4C-570548287BDE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8-F073-440F-8F4C-570548287BDE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F073-440F-8F4C-570548287BDE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A-F073-440F-8F4C-570548287BDE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F073-440F-8F4C-570548287BDE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C-F073-440F-8F4C-570548287BDE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F073-440F-8F4C-570548287BDE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E-F073-440F-8F4C-570548287BDE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F073-440F-8F4C-570548287BDE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0-F073-440F-8F4C-570548287BDE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F073-440F-8F4C-570548287BDE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F073-440F-8F4C-570548287BDE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'Chai B1- Tháng - Danh'!$CI$2:$DE$3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  <c:pt idx="22">
                          <c:v>11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'Chai B1- Tháng - Danh'!$BJ$6:$DE$6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3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  <c:pt idx="22">
                        <c:v>12700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3-F073-440F-8F4C-570548287BD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delete val="1"/>
      </c:legendEntry>
      <c:layout>
        <c:manualLayout>
          <c:xMode val="edge"/>
          <c:yMode val="edge"/>
          <c:x val="0.83722313777671664"/>
          <c:y val="0.21731944214644119"/>
          <c:w val="0.14875220922005433"/>
          <c:h val="0.50325835431972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0.12424107161971801"/>
          <c:w val="0.85495974543055808"/>
          <c:h val="0.7552070622085778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Danh'!$BJ$8:$DE$8</c:f>
              <c:numCache>
                <c:formatCode>_(* #,##0_);_(* \(#,##0\);_(* "-"??_);_(@_)</c:formatCode>
                <c:ptCount val="23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14927.827787408567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2-4A48-AD25-106FD565E02A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Danh'!$CI$18:$DE$18</c:f>
              <c:numCache>
                <c:formatCode>_(* #,##0_);_(* \(#,##0\);_(* "-"??_);_(@_)</c:formatCode>
                <c:ptCount val="23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4549.6751854225531</c:v>
                </c:pt>
                <c:pt idx="21">
                  <c:v>5307.5365967577618</c:v>
                </c:pt>
                <c:pt idx="22">
                  <c:v>5174.5622125914324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8"/>
                <c:order val="0"/>
                <c:tx>
                  <c:v>Giá EXW DTR</c:v>
                </c:tx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'[36]Chai B1- Tháng'!$BJ$14:$CB$14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1">
                        <c:v>1300</c:v>
                      </c:pt>
                      <c:pt idx="2">
                        <c:v>1300</c:v>
                      </c:pt>
                      <c:pt idx="3">
                        <c:v>1450</c:v>
                      </c:pt>
                      <c:pt idx="4">
                        <c:v>1550</c:v>
                      </c:pt>
                      <c:pt idx="5">
                        <c:v>1550</c:v>
                      </c:pt>
                      <c:pt idx="6">
                        <c:v>1550</c:v>
                      </c:pt>
                      <c:pt idx="7">
                        <c:v>1550</c:v>
                      </c:pt>
                      <c:pt idx="8">
                        <c:v>1480</c:v>
                      </c:pt>
                      <c:pt idx="9">
                        <c:v>1409.7446808510638</c:v>
                      </c:pt>
                      <c:pt idx="10">
                        <c:v>1409.7446808510638</c:v>
                      </c:pt>
                      <c:pt idx="11">
                        <c:v>1379.9766062348815</c:v>
                      </c:pt>
                      <c:pt idx="12">
                        <c:v>1330</c:v>
                      </c:pt>
                      <c:pt idx="13">
                        <c:v>1330</c:v>
                      </c:pt>
                      <c:pt idx="14">
                        <c:v>1330</c:v>
                      </c:pt>
                      <c:pt idx="15">
                        <c:v>1380</c:v>
                      </c:pt>
                      <c:pt idx="16">
                        <c:v>1380</c:v>
                      </c:pt>
                      <c:pt idx="17">
                        <c:v>1380</c:v>
                      </c:pt>
                      <c:pt idx="18">
                        <c:v>1350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892-4A48-AD25-106FD565E02A}"/>
                  </c:ext>
                </c:extLst>
              </c15:ser>
            </c15:filteredLineSeries>
            <c15:filteredLineSeries>
              <c15:ser>
                <c:idx val="9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Tháng'!$BI$15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Tháng'!$BJ$15:$CD$15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1165</c:v>
                      </c:pt>
                      <c:pt idx="2">
                        <c:v>1272.5</c:v>
                      </c:pt>
                      <c:pt idx="3">
                        <c:v>1346</c:v>
                      </c:pt>
                      <c:pt idx="4">
                        <c:v>1297.5</c:v>
                      </c:pt>
                      <c:pt idx="5">
                        <c:v>1316.6666666666667</c:v>
                      </c:pt>
                      <c:pt idx="6">
                        <c:v>1390</c:v>
                      </c:pt>
                      <c:pt idx="7">
                        <c:v>1220</c:v>
                      </c:pt>
                      <c:pt idx="8">
                        <c:v>1270</c:v>
                      </c:pt>
                      <c:pt idx="9">
                        <c:v>1190</c:v>
                      </c:pt>
                      <c:pt idx="10">
                        <c:v>1130</c:v>
                      </c:pt>
                      <c:pt idx="11">
                        <c:v>1040</c:v>
                      </c:pt>
                      <c:pt idx="12">
                        <c:v>977.5</c:v>
                      </c:pt>
                      <c:pt idx="13">
                        <c:v>1000</c:v>
                      </c:pt>
                      <c:pt idx="14">
                        <c:v>1045</c:v>
                      </c:pt>
                      <c:pt idx="15">
                        <c:v>1020</c:v>
                      </c:pt>
                      <c:pt idx="16">
                        <c:v>1055</c:v>
                      </c:pt>
                      <c:pt idx="17">
                        <c:v>974</c:v>
                      </c:pt>
                      <c:pt idx="18">
                        <c:v>20880.349999999999</c:v>
                      </c:pt>
                      <c:pt idx="19">
                        <c:v>21112.14</c:v>
                      </c:pt>
                      <c:pt idx="20">
                        <c:v>21885.119999999999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92-4A48-AD25-106FD565E02A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92-4A48-AD25-106FD565E0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92-4A48-AD25-106FD565E02A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92-4A48-AD25-106FD565E02A}"/>
                </c:ext>
              </c:extLst>
            </c:dLbl>
            <c:dLbl>
              <c:idx val="15"/>
              <c:layout>
                <c:manualLayout>
                  <c:x val="-2.797681919988931E-2"/>
                  <c:y val="-3.383850061156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7-46EE-9D52-3243DB926795}"/>
                </c:ext>
              </c:extLst>
            </c:dLbl>
            <c:dLbl>
              <c:idx val="16"/>
              <c:layout>
                <c:manualLayout>
                  <c:x val="-3.4252584738277261E-2"/>
                  <c:y val="-7.4621534869315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A7-46EE-9D52-3243DB926795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92-4A48-AD25-106FD565E02A}"/>
                </c:ext>
              </c:extLst>
            </c:dLbl>
            <c:dLbl>
              <c:idx val="18"/>
              <c:layout>
                <c:manualLayout>
                  <c:x val="-2.902278012295394E-2"/>
                  <c:y val="-6.7824362493024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7-46EE-9D52-3243DB926795}"/>
                </c:ext>
              </c:extLst>
            </c:dLbl>
            <c:dLbl>
              <c:idx val="19"/>
              <c:layout>
                <c:manualLayout>
                  <c:x val="-3.4252584738277102E-2"/>
                  <c:y val="-3.3838500611567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A7-46EE-9D52-3243DB926795}"/>
                </c:ext>
              </c:extLst>
            </c:dLbl>
            <c:dLbl>
              <c:idx val="20"/>
              <c:layout>
                <c:manualLayout>
                  <c:x val="-2.6930858276824676E-2"/>
                  <c:y val="-7.2355810743885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A7-46EE-9D52-3243DB9267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Danh'!$BJ$5:$DE$5</c:f>
              <c:numCache>
                <c:formatCode>_(* #,##0_);_(* \(#,##0\);_(* "-"??_);_(@_)</c:formatCode>
                <c:ptCount val="23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892-4A48-AD25-106FD565E02A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92-4A48-AD25-106FD565E02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892-4A48-AD25-106FD565E02A}"/>
                </c:ext>
              </c:extLst>
            </c:dLbl>
            <c:dLbl>
              <c:idx val="19"/>
              <c:layout>
                <c:manualLayout>
                  <c:x val="-3.4516710461132874E-2"/>
                  <c:y val="4.9698747893054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5F-42E0-9F44-228140D8C0AB}"/>
                </c:ext>
              </c:extLst>
            </c:dLbl>
            <c:dLbl>
              <c:idx val="20"/>
              <c:layout>
                <c:manualLayout>
                  <c:x val="-4.2324715300877391E-2"/>
                  <c:y val="1.9863406512426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1E-4DA9-9B08-8D54AFF8A569}"/>
                </c:ext>
              </c:extLst>
            </c:dLbl>
            <c:dLbl>
              <c:idx val="22"/>
              <c:layout>
                <c:manualLayout>
                  <c:x val="-8.104732717189287E-3"/>
                  <c:y val="-1.2125848120623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01-4CE6-8B4C-73AFC2DD1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Danh'!$BP$8:$DE$8</c:f>
              <c:numCache>
                <c:formatCode>_(* #,##0_);_(* \(#,##0\);_(* "-"??_);_(@_)</c:formatCode>
                <c:ptCount val="23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14927.827787408567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5892-4A48-AD25-106FD565E02A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892-4A48-AD25-106FD565E02A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92-4A48-AD25-106FD565E02A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892-4A48-AD25-106FD565E02A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892-4A48-AD25-106FD565E0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892-4A48-AD25-106FD565E02A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892-4A48-AD25-106FD565E02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892-4A48-AD25-106FD565E02A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892-4A48-AD25-106FD565E02A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892-4A48-AD25-106FD565E02A}"/>
                </c:ext>
              </c:extLst>
            </c:dLbl>
            <c:dLbl>
              <c:idx val="22"/>
              <c:layout>
                <c:manualLayout>
                  <c:x val="-1.5689413845969488E-2"/>
                  <c:y val="2.4775782513319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01-4CE6-8B4C-73AFC2DD1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Danh'!$BJ$7:$DE$7</c:f>
              <c:numCache>
                <c:formatCode>_(* #,##0_);_(* \(#,##0\);_(* "-"??_);_(@_)</c:formatCode>
                <c:ptCount val="23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12087.540999999999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892-4A48-AD25-106FD565E02A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892-4A48-AD25-106FD565E02A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892-4A48-AD25-106FD565E02A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892-4A48-AD25-106FD565E02A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892-4A48-AD25-106FD565E02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892-4A48-AD25-106FD565E02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892-4A48-AD25-106FD565E02A}"/>
                </c:ext>
              </c:extLst>
            </c:dLbl>
            <c:dLbl>
              <c:idx val="16"/>
              <c:layout>
                <c:manualLayout>
                  <c:x val="-2.902278012295402E-2"/>
                  <c:y val="5.42301961439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A7-46EE-9D52-3243DB926795}"/>
                </c:ext>
              </c:extLst>
            </c:dLbl>
            <c:dLbl>
              <c:idx val="17"/>
              <c:layout>
                <c:manualLayout>
                  <c:x val="-3.006874104601865E-2"/>
                  <c:y val="4.2901575516763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A7-46EE-9D52-3243DB926795}"/>
                </c:ext>
              </c:extLst>
            </c:dLbl>
            <c:dLbl>
              <c:idx val="18"/>
              <c:layout>
                <c:manualLayout>
                  <c:x val="-2.9825452182496298E-2"/>
                  <c:y val="3.2255704986305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892-4A48-AD25-106FD565E02A}"/>
                </c:ext>
              </c:extLst>
            </c:dLbl>
            <c:dLbl>
              <c:idx val="19"/>
              <c:layout>
                <c:manualLayout>
                  <c:x val="-3.5820155657204887E-2"/>
                  <c:y val="5.5851317974607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12-4F1A-8606-B5552BDA86C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Danh'!$CI$2:$DE$3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Danh'!$BP$17:$DE$17</c:f>
              <c:numCache>
                <c:formatCode>_(* #,##0_);_(* \(#,##0\);_(* "-"??_);_(@_)</c:formatCode>
                <c:ptCount val="23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12060.749044568583</c:v>
                </c:pt>
                <c:pt idx="13">
                  <c:v>12125.30520627686</c:v>
                </c:pt>
                <c:pt idx="14">
                  <c:v>12519.735678207491</c:v>
                </c:pt>
                <c:pt idx="15">
                  <c:v>13075.123142406088</c:v>
                </c:pt>
                <c:pt idx="16">
                  <c:v>12848.71613254449</c:v>
                </c:pt>
                <c:pt idx="17">
                  <c:v>13370.127303138097</c:v>
                </c:pt>
                <c:pt idx="18">
                  <c:v>13565.086207572547</c:v>
                </c:pt>
                <c:pt idx="19">
                  <c:v>12327.305958623994</c:v>
                </c:pt>
                <c:pt idx="20">
                  <c:v>9962.9822884596651</c:v>
                </c:pt>
                <c:pt idx="21">
                  <c:v>9535.2548102432702</c:v>
                </c:pt>
                <c:pt idx="22">
                  <c:v>9525.0112141653535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892-4A48-AD25-106FD565E02A}"/>
            </c:ext>
          </c:extLst>
        </c:ser>
        <c:ser>
          <c:idx val="10"/>
          <c:order val="10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FA4E261-E147-4A51-81F8-AD2E7311E1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56F885E-AD97-4F64-81AC-D25C56FB8C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A8E572-05EC-4820-8279-E7B8FCDEC8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29C92B-E664-4888-8818-75533AC7A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9AE4EE-DE04-4349-95DF-4D4695503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BC74DBF-41B1-4F88-A0FF-9137439C1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46AF06-11F7-4F98-82C0-DF745FD26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3360A0A-E23B-499B-B2C3-7FE6FFDF7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125BB70-32E3-4B05-B450-080FDBE66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AE784BF-758B-4D66-828F-852093BC6E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C3AC1E6-2906-477B-9542-FFF05506CE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5D79DE4-2788-4B4E-9C4E-9E56C7D3D0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B4AC887-166D-415F-80A0-90E1414615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69D4F5E-28DD-4C87-8B26-A46747B2F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64ABB74-EFE3-452B-ABF3-8EE9EC18A4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892-4A48-AD25-106FD565E02A}"/>
                </c:ext>
              </c:extLst>
            </c:dLbl>
            <c:dLbl>
              <c:idx val="15"/>
              <c:layout>
                <c:manualLayout>
                  <c:x val="-1.9940412931252857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2B8519A7-20AA-4ABB-9081-29EEB0836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5892-4A48-AD25-106FD565E02A}"/>
                </c:ext>
              </c:extLst>
            </c:dLbl>
            <c:dLbl>
              <c:idx val="16"/>
              <c:layout>
                <c:manualLayout>
                  <c:x val="-1.901596170588184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EF986937-F6B6-4A06-A0D7-C9ABB237C8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FC0889-4B28-4D22-82F0-5ADEB3608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AEF5D6D-AECB-4474-A828-62DFAD1BE7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CD18FA7-1423-4A57-8B1E-D6AF45D46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DDED3E6-4B59-4037-8E25-287E11B73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3245786-48CD-4871-AA13-620080B497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1E-4DA9-9B08-8D54AFF8A5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C9807DE-AC5F-4BD3-A076-AEBAD8D3A4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5F3-432E-A18D-DD4DD13CC9A4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Danh'!$CI$21:$DE$21</c:f>
              <c:numCache>
                <c:formatCode>_(* #,##0_);_(* \(#,##0\);_(* "-"??_);_(@_)</c:formatCode>
                <c:ptCount val="23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18224.102407288723</c:v>
                </c:pt>
                <c:pt idx="21">
                  <c:v>17585.690701621119</c:v>
                </c:pt>
                <c:pt idx="22">
                  <c:v>17515.108893704284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Danh'!$CI$18:$DE$18</c15:f>
                <c15:dlblRangeCache>
                  <c:ptCount val="23"/>
                  <c:pt idx="0">
                    <c:v> 6,416 </c:v>
                  </c:pt>
                  <c:pt idx="1">
                    <c:v> 6,535 </c:v>
                  </c:pt>
                  <c:pt idx="2">
                    <c:v> 6,410 </c:v>
                  </c:pt>
                  <c:pt idx="3">
                    <c:v> 5,451 </c:v>
                  </c:pt>
                  <c:pt idx="4">
                    <c:v> 6,734 </c:v>
                  </c:pt>
                  <c:pt idx="5">
                    <c:v> 6,778 </c:v>
                  </c:pt>
                  <c:pt idx="6">
                    <c:v> 8,196 </c:v>
                  </c:pt>
                  <c:pt idx="7">
                    <c:v> 6,843 </c:v>
                  </c:pt>
                  <c:pt idx="8">
                    <c:v> 4,985 </c:v>
                  </c:pt>
                  <c:pt idx="9">
                    <c:v> 4,561 </c:v>
                  </c:pt>
                  <c:pt idx="10">
                    <c:v> 4,729 </c:v>
                  </c:pt>
                  <c:pt idx="11">
                    <c:v> 4,536 </c:v>
                  </c:pt>
                  <c:pt idx="12">
                    <c:v> 4,057 </c:v>
                  </c:pt>
                  <c:pt idx="13">
                    <c:v> 3,868 </c:v>
                  </c:pt>
                  <c:pt idx="14">
                    <c:v> 3,176 </c:v>
                  </c:pt>
                  <c:pt idx="15">
                    <c:v> 1,230 </c:v>
                  </c:pt>
                  <c:pt idx="16">
                    <c:v> 1,610 </c:v>
                  </c:pt>
                  <c:pt idx="17">
                    <c:v> 2,214 </c:v>
                  </c:pt>
                  <c:pt idx="18">
                    <c:v> 1,886 </c:v>
                  </c:pt>
                  <c:pt idx="19">
                    <c:v> 2,217 </c:v>
                  </c:pt>
                  <c:pt idx="20">
                    <c:v> 4,550 </c:v>
                  </c:pt>
                  <c:pt idx="21">
                    <c:v> 5,308 </c:v>
                  </c:pt>
                  <c:pt idx="22">
                    <c:v> 5,175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5892-4A48-AD25-106FD565E02A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5892-4A48-AD25-106FD565E02A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5892-4A48-AD25-106FD565E02A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5892-4A48-AD25-106FD565E02A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5892-4A48-AD25-106FD565E02A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E-5892-4A48-AD25-106FD565E02A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5892-4A48-AD25-106FD565E02A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0-5892-4A48-AD25-106FD565E02A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5892-4A48-AD25-106FD565E02A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5892-4A48-AD25-106FD565E02A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5892-4A48-AD25-106FD565E02A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4-5892-4A48-AD25-106FD565E02A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5892-4A48-AD25-106FD565E02A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6-5892-4A48-AD25-106FD565E02A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7-5892-4A48-AD25-106FD565E02A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8-5892-4A48-AD25-106FD565E02A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'Chai B1- Tháng - Danh'!$CI$2:$DE$3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  <c:pt idx="22">
                          <c:v>11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'Chai B1- Tháng - Danh'!$BJ$6:$DE$6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3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  <c:pt idx="22">
                        <c:v>12700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9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1"/>
          <c:order val="11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D9BDCA5-21AF-4FE6-8684-0D55319E0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8050FF-48B5-4300-BB67-C621154291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C23A07-139E-48AF-B08C-523498C98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A57C38-51BD-497A-B9F2-562816C75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7E3A23-A734-4F10-AE2E-E1EF4EAF9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67861C-A421-4084-8FED-F2A86FDC9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6672735-13E9-4677-AB63-C4D22A85F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79F6BA2-55BA-4D01-81F6-13680F3068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8817FC7-A229-4CA1-8448-B083E7D1DA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2102B77-6D04-4741-807D-8E155E7C5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7005E18-5D1B-4B2B-97EF-1F286514A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DEA771E-C1D4-4C30-9C93-16BBB060E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8E187B0-0961-48AB-8588-B4D4AF7A7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24089B3-7C83-4601-AB0A-105E5A199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54FAF7E-A40B-4C83-BEAD-09DA8333A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892-4A48-AD25-106FD565E02A}"/>
                </c:ext>
              </c:extLst>
            </c:dLbl>
            <c:dLbl>
              <c:idx val="15"/>
              <c:layout>
                <c:manualLayout>
                  <c:x val="-1.7888131210929196E-2"/>
                  <c:y val="1.2200941006745257E-2"/>
                </c:manualLayout>
              </c:layout>
              <c:tx>
                <c:rich>
                  <a:bodyPr/>
                  <a:lstStyle/>
                  <a:p>
                    <a:fld id="{502683F0-BF12-434A-AFB1-3B71B9320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5892-4A48-AD25-106FD565E02A}"/>
                </c:ext>
              </c:extLst>
            </c:dLbl>
            <c:dLbl>
              <c:idx val="16"/>
              <c:layout>
                <c:manualLayout>
                  <c:x val="-1.7888131210929196E-2"/>
                  <c:y val="1.8198926250442175E-2"/>
                </c:manualLayout>
              </c:layout>
              <c:tx>
                <c:rich>
                  <a:bodyPr/>
                  <a:lstStyle/>
                  <a:p>
                    <a:fld id="{7D035E4B-150C-4541-9F0F-1780EF9B3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9B4EB47-3325-438F-977B-5FD7A5858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5E4B1BC-FED3-45C2-916A-E9F9C8B29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D79FF0B-7613-4FC0-BFE3-818F73578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7B3C8F8-90BC-41B9-9B3C-643B301BB2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B088B35-EB8B-4784-A882-5E0D269A10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1E-4DA9-9B08-8D54AFF8A5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B35C37D-11DA-4820-8617-DEC69D5A41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5F3-432E-A18D-DD4DD13CC9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i="1">
                    <a:solidFill>
                      <a:srgbClr val="FF33CC"/>
                    </a:solidFill>
                    <a:latin typeface="Aptos Display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Danh'!$CI$21:$DE$21</c:f>
              <c:numCache>
                <c:formatCode>_(* #,##0_);_(* \(#,##0\);_(* "-"??_);_(@_)</c:formatCode>
                <c:ptCount val="23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18224.102407288723</c:v>
                </c:pt>
                <c:pt idx="21">
                  <c:v>17585.690701621119</c:v>
                </c:pt>
                <c:pt idx="22">
                  <c:v>17515.108893704284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Danh'!$CI$19:$DE$19</c15:f>
                <c15:dlblRangeCache>
                  <c:ptCount val="23"/>
                  <c:pt idx="0">
                    <c:v>28.5%</c:v>
                  </c:pt>
                  <c:pt idx="1">
                    <c:v>28.6%</c:v>
                  </c:pt>
                  <c:pt idx="2">
                    <c:v>27.8%</c:v>
                  </c:pt>
                  <c:pt idx="3">
                    <c:v>23.5%</c:v>
                  </c:pt>
                  <c:pt idx="4">
                    <c:v>28.1%</c:v>
                  </c:pt>
                  <c:pt idx="5">
                    <c:v>28.3%</c:v>
                  </c:pt>
                  <c:pt idx="6">
                    <c:v>33.6%</c:v>
                  </c:pt>
                  <c:pt idx="7">
                    <c:v>29.3%</c:v>
                  </c:pt>
                  <c:pt idx="8">
                    <c:v>23.0%</c:v>
                  </c:pt>
                  <c:pt idx="9">
                    <c:v>21.7%</c:v>
                  </c:pt>
                  <c:pt idx="10">
                    <c:v>22.1%</c:v>
                  </c:pt>
                  <c:pt idx="11">
                    <c:v>21.5%</c:v>
                  </c:pt>
                  <c:pt idx="12">
                    <c:v>19.4%</c:v>
                  </c:pt>
                  <c:pt idx="13">
                    <c:v>18.4%</c:v>
                  </c:pt>
                  <c:pt idx="14">
                    <c:v>15.2%</c:v>
                  </c:pt>
                  <c:pt idx="15">
                    <c:v>6.3%</c:v>
                  </c:pt>
                  <c:pt idx="16">
                    <c:v>8.0%</c:v>
                  </c:pt>
                  <c:pt idx="17">
                    <c:v>10.6%</c:v>
                  </c:pt>
                  <c:pt idx="18">
                    <c:v>9.1%</c:v>
                  </c:pt>
                  <c:pt idx="19">
                    <c:v>10.7%</c:v>
                  </c:pt>
                  <c:pt idx="20">
                    <c:v>22.2%</c:v>
                  </c:pt>
                  <c:pt idx="21">
                    <c:v>26.2%</c:v>
                  </c:pt>
                  <c:pt idx="22">
                    <c:v>25.7%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7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84628451207776"/>
          <c:y val="0.2401112738150798"/>
          <c:w val="0.11409194624271894"/>
          <c:h val="0.625323088692216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39568313791135E-2"/>
          <c:y val="0.13891211865173855"/>
          <c:w val="0.80341003707201775"/>
          <c:h val="0.76982628705207279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Tháng'!$AS$8:$CB$8</c:f>
              <c:numCache>
                <c:formatCode>_(* #,##0_);_(* \(#,##0\);_(* "-"??_);_(@_)</c:formatCode>
                <c:ptCount val="24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62295F31-B30B-47EE-A4C9-541F010895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C17DBF-3C8D-41FF-9064-A400BF05FA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D8E8F4-2C4C-4565-94FD-CA5ECAFEB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D512D1-9C1E-4FA8-9CBD-B6831BCAD4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5BBCB8-4219-4B90-A300-D390102240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E4DFD2C-7C8C-4DCA-8862-23D3307F4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2D3D82-B81F-4151-AD6D-7325755694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E436A25-DACD-4E82-8A4B-77ACBC0C2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BF871E3-FB7F-4998-A925-0B94FCAC1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5AA23C1-02DF-4D4C-9FA0-F48D42E05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B896B4A-703D-40E7-AB25-184A8ECDA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876E720-A4FA-4765-B89D-F397AE91E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F78F955-144C-426F-BAB2-C9CE4D2752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layout>
                <c:manualLayout>
                  <c:x val="-3.9287911248917845E-3"/>
                  <c:y val="-1.3739518208107265E-2"/>
                </c:manualLayout>
              </c:layout>
              <c:tx>
                <c:rich>
                  <a:bodyPr/>
                  <a:lstStyle/>
                  <a:p>
                    <a:fld id="{1908E37F-A1EB-4939-9E99-2C3AA45300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A9B2CDC9-3590-4A83-9874-73804FE39E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48-4EA5-966F-B2F09AB16D0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62-460B-98C4-030668D32A3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10-4D3F-AB60-348F7B9BB59D}"/>
                </c:ext>
              </c:extLst>
            </c:dLbl>
            <c:dLbl>
              <c:idx val="19"/>
              <c:layout>
                <c:manualLayout>
                  <c:x val="5.9414347629293453E-3"/>
                  <c:y val="0"/>
                </c:manualLayout>
              </c:layout>
              <c:tx>
                <c:rich>
                  <a:bodyPr/>
                  <a:lstStyle/>
                  <a:p>
                    <a:fld id="{7790133D-4090-4E7A-8B03-24663B9F86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886-406A-97F5-A60A50CA84C8}"/>
                </c:ext>
              </c:extLst>
            </c:dLbl>
            <c:dLbl>
              <c:idx val="20"/>
              <c:layout>
                <c:manualLayout>
                  <c:x val="9.9023912715474568E-4"/>
                  <c:y val="1.1446323143582137E-2"/>
                </c:manualLayout>
              </c:layout>
              <c:tx>
                <c:rich>
                  <a:bodyPr/>
                  <a:lstStyle/>
                  <a:p>
                    <a:fld id="{AD3FFDF8-F89E-42F3-ADA2-0DDA686D5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8F2-4D0E-92E8-68ED1E83691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AC4F932-1527-4EC3-A94A-50B5879B53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3EA-4BF5-8A3A-A2A68E49DC9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4A43234-E1B2-45A0-B587-0D133C133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ED8-48F6-BA48-6D9499CFF93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D8D253C-0887-4F2C-9867-A5ACD8F2A7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488-4F56-B3FE-2F234F5FA7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'Vảy PET- Tháng'!$AS$11:$CB$11</c:f>
              <c:numCache>
                <c:formatCode>_(* #,##0_);_(* \(#,##0\);_(* "-"??_);_(@_)</c:formatCode>
                <c:ptCount val="24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-573.09999999999854</c:v>
                </c:pt>
                <c:pt idx="16">
                  <c:v>849.06000000000131</c:v>
                </c:pt>
                <c:pt idx="17">
                  <c:v>1048.0999999999985</c:v>
                </c:pt>
                <c:pt idx="18">
                  <c:v>937.84000000000015</c:v>
                </c:pt>
                <c:pt idx="19">
                  <c:v>1843.8499999999985</c:v>
                </c:pt>
                <c:pt idx="20">
                  <c:v>3832.2733333333308</c:v>
                </c:pt>
                <c:pt idx="21">
                  <c:v>3713.2760000000017</c:v>
                </c:pt>
                <c:pt idx="22">
                  <c:v>4102.3899999999994</c:v>
                </c:pt>
                <c:pt idx="23">
                  <c:v>4159.369999999999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Tháng'!$AS$10:$CB$10</c15:f>
                <c15:dlblRangeCache>
                  <c:ptCount val="24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-3%</c:v>
                  </c:pt>
                  <c:pt idx="16">
                    <c:v>4%</c:v>
                  </c:pt>
                  <c:pt idx="17">
                    <c:v>5%</c:v>
                  </c:pt>
                  <c:pt idx="18">
                    <c:v>5%</c:v>
                  </c:pt>
                  <c:pt idx="19">
                    <c:v>10%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26%</c:v>
                  </c:pt>
                  <c:pt idx="23">
                    <c:v>26%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F2-4D0E-92E8-68ED1E8369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86-406A-97F5-A60A50CA84C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86-406A-97F5-A60A50CA84C8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86-406A-97F5-A60A50CA84C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8-4EA5-966F-B2F09AB16D08}"/>
                </c:ext>
              </c:extLst>
            </c:dLbl>
            <c:dLbl>
              <c:idx val="16"/>
              <c:layout>
                <c:manualLayout>
                  <c:x val="-3.0449832662886676E-2"/>
                  <c:y val="-4.5901710876541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48-4EA5-966F-B2F09AB16D0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F2-4D0E-92E8-68ED1E836914}"/>
                </c:ext>
              </c:extLst>
            </c:dLbl>
            <c:dLbl>
              <c:idx val="19"/>
              <c:layout>
                <c:manualLayout>
                  <c:x val="-4.8233954252475564E-2"/>
                  <c:y val="-3.4453374530250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F2-4D0E-92E8-68ED1E836914}"/>
                </c:ext>
              </c:extLst>
            </c:dLbl>
            <c:dLbl>
              <c:idx val="20"/>
              <c:layout>
                <c:manualLayout>
                  <c:x val="-3.4410809668632462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EA-4BF5-8A3A-A2A68E49DC94}"/>
                </c:ext>
              </c:extLst>
            </c:dLbl>
            <c:dLbl>
              <c:idx val="22"/>
              <c:layout>
                <c:manualLayout>
                  <c:x val="-2.2344999522822023E-2"/>
                  <c:y val="-2.3013692998579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D8-48F6-BA48-6D9499CFF933}"/>
                </c:ext>
              </c:extLst>
            </c:dLbl>
            <c:dLbl>
              <c:idx val="23"/>
              <c:layout>
                <c:manualLayout>
                  <c:x val="-1.836141710829477E-2"/>
                  <c:y val="-4.5912890012091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88-4F56-B3FE-2F234F5FA70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Tháng'!$AS$3:$CB$3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'Vảy PET- Tháng'!$AS$5:$CB$5</c:f>
              <c:numCache>
                <c:formatCode>_(* #,##0_);_(* \(#,##0\);_(* "-"??_);_(@_)</c:formatCode>
                <c:ptCount val="24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20159.37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D8-48F6-BA48-6D9499CFF933}"/>
                </c:ext>
              </c:extLst>
            </c:dLbl>
            <c:dLbl>
              <c:idx val="1"/>
              <c:layout>
                <c:manualLayout>
                  <c:x val="-1.2786977696995232E-2"/>
                  <c:y val="2.0861529096585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0515316639683333E-2"/>
                  <c:y val="-2.4948404683264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86-406A-97F5-A60A50CA84C8}"/>
                </c:ext>
              </c:extLst>
            </c:dLbl>
            <c:dLbl>
              <c:idx val="17"/>
              <c:layout>
                <c:manualLayout>
                  <c:x val="-2.7255988428936753E-2"/>
                  <c:y val="3.675321120668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D8-48F6-BA48-6D9499CFF93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86-406A-97F5-A60A50CA84C8}"/>
                </c:ext>
              </c:extLst>
            </c:dLbl>
            <c:dLbl>
              <c:idx val="19"/>
              <c:layout>
                <c:manualLayout>
                  <c:x val="-4.5303440067336262E-2"/>
                  <c:y val="4.361049117704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F2-4D0E-92E8-68ED1E836914}"/>
                </c:ext>
              </c:extLst>
            </c:dLbl>
            <c:dLbl>
              <c:idx val="20"/>
              <c:layout>
                <c:manualLayout>
                  <c:x val="-1.2020112385854684E-2"/>
                  <c:y val="-4.5674161375509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A-4BF5-8A3A-A2A68E49DC94}"/>
                </c:ext>
              </c:extLst>
            </c:dLbl>
            <c:dLbl>
              <c:idx val="21"/>
              <c:layout>
                <c:manualLayout>
                  <c:x val="-1.0191108074280038E-2"/>
                  <c:y val="-1.5914941924390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D8-48F6-BA48-6D9499CFF933}"/>
                </c:ext>
              </c:extLst>
            </c:dLbl>
            <c:dLbl>
              <c:idx val="22"/>
              <c:layout>
                <c:manualLayout>
                  <c:x val="-1.4271065100548021E-2"/>
                  <c:y val="-2.2784701028444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D8-48F6-BA48-6D9499CFF933}"/>
                </c:ext>
              </c:extLst>
            </c:dLbl>
            <c:dLbl>
              <c:idx val="23"/>
              <c:layout>
                <c:manualLayout>
                  <c:x val="-2.5989368952820794E-3"/>
                  <c:y val="-1.3625022223039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88-4F56-B3FE-2F234F5FA70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Tháng'!$AS$3:$CB$3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'Vảy PET- Tháng'!$AS$6:$CB$6</c:f>
              <c:numCache>
                <c:formatCode>_(* #,##0_);_(* \(#,##0\);_(* "-"??_);_(@_)</c:formatCode>
                <c:ptCount val="24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'Vảy PET- Tháng'!$AR$9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0121685797868645E-2"/>
                  <c:y val="-3.6663056887735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9229355246707202E-2"/>
                  <c:y val="-2.4948404683264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8249024414652659E-2"/>
                  <c:y val="-3.1937888722884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3.3420570541477568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2.6512998343565977E-2"/>
                  <c:y val="-2.277820991747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62-460B-98C4-030668D32A31}"/>
                </c:ext>
              </c:extLst>
            </c:dLbl>
            <c:dLbl>
              <c:idx val="17"/>
              <c:layout>
                <c:manualLayout>
                  <c:x val="-1.8583104682330241E-2"/>
                  <c:y val="-1.590646741840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C-4724-AD21-CFEFFABACEE9}"/>
                </c:ext>
              </c:extLst>
            </c:dLbl>
            <c:dLbl>
              <c:idx val="18"/>
              <c:layout>
                <c:manualLayout>
                  <c:x val="-1.7329184725210591E-3"/>
                  <c:y val="-6.7533306547135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86-406A-97F5-A60A50CA84C8}"/>
                </c:ext>
              </c:extLst>
            </c:dLbl>
            <c:dLbl>
              <c:idx val="19"/>
              <c:layout>
                <c:manualLayout>
                  <c:x val="-3.4106519864152132E-3"/>
                  <c:y val="1.385004740314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F2-4D0E-92E8-68ED1E836914}"/>
                </c:ext>
              </c:extLst>
            </c:dLbl>
            <c:dLbl>
              <c:idx val="20"/>
              <c:layout>
                <c:manualLayout>
                  <c:x val="-4.2332722685871731E-2"/>
                  <c:y val="2.52963741473163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EA-4BF5-8A3A-A2A68E49DC94}"/>
                </c:ext>
              </c:extLst>
            </c:dLbl>
            <c:dLbl>
              <c:idx val="21"/>
              <c:layout>
                <c:manualLayout>
                  <c:x val="-3.9112701085661103E-2"/>
                  <c:y val="2.98894924420028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987554175631771E-2"/>
                      <c:h val="4.372495440848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3EA-4BF5-8A3A-A2A68E49DC94}"/>
                </c:ext>
              </c:extLst>
            </c:dLbl>
            <c:dLbl>
              <c:idx val="22"/>
              <c:layout>
                <c:manualLayout>
                  <c:x val="-2.6273790647713808E-2"/>
                  <c:y val="2.53036126999307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D8-48F6-BA48-6D9499CFF933}"/>
                </c:ext>
              </c:extLst>
            </c:dLbl>
            <c:dLbl>
              <c:idx val="23"/>
              <c:layout>
                <c:manualLayout>
                  <c:x val="-1.488482040025191E-2"/>
                  <c:y val="2.301369299857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88-4F56-B3FE-2F234F5FA70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Tháng'!$AS$3:$CB$3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'Vảy PET- Tháng'!$AS$9:$CB$9</c:f>
              <c:numCache>
                <c:formatCode>_(* #,##0_);_(* \(#,##0\);_(* "-"??_);_(@_)</c:formatCode>
                <c:ptCount val="24"/>
                <c:pt idx="0">
                  <c:v>17983.907005412482</c:v>
                </c:pt>
                <c:pt idx="1">
                  <c:v>18622.996075226682</c:v>
                </c:pt>
                <c:pt idx="2">
                  <c:v>19295.576893227546</c:v>
                </c:pt>
                <c:pt idx="3">
                  <c:v>19576.984003622449</c:v>
                </c:pt>
                <c:pt idx="4">
                  <c:v>19725.621079005861</c:v>
                </c:pt>
                <c:pt idx="5">
                  <c:v>19648.514806053445</c:v>
                </c:pt>
                <c:pt idx="6">
                  <c:v>17863.337349886751</c:v>
                </c:pt>
                <c:pt idx="7">
                  <c:v>17899.536281190693</c:v>
                </c:pt>
                <c:pt idx="8">
                  <c:v>18513.416247829598</c:v>
                </c:pt>
                <c:pt idx="9">
                  <c:v>18204.855045759934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16000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'Vảy PET- Tháng'!$AS$3:$CB$3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'Vảy PET- Tháng'!$AS$13:$AX$13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'Vảy PET- Tháng'!$AS$3:$CB$3</c15:sqref>
                        </c15:formulaRef>
                      </c:ext>
                    </c:extLst>
                    <c:strCache>
                      <c:ptCount val="24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'Vảy PET- Tháng'!$AS$3:$CB$3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'Vảy PET- Tháng'!$AS$10:$CB$10</c:f>
              <c:numCache>
                <c:formatCode>0%</c:formatCode>
                <c:ptCount val="24"/>
                <c:pt idx="0">
                  <c:v>0.24393922651933697</c:v>
                </c:pt>
                <c:pt idx="1">
                  <c:v>0.22944892473118284</c:v>
                </c:pt>
                <c:pt idx="2">
                  <c:v>0.218021164021164</c:v>
                </c:pt>
                <c:pt idx="3">
                  <c:v>0.20251813471502578</c:v>
                </c:pt>
                <c:pt idx="4">
                  <c:v>0.21199242424242426</c:v>
                </c:pt>
                <c:pt idx="5">
                  <c:v>0.21148989898989901</c:v>
                </c:pt>
                <c:pt idx="6">
                  <c:v>0.30906885245901639</c:v>
                </c:pt>
                <c:pt idx="7">
                  <c:v>0.27709836065573779</c:v>
                </c:pt>
                <c:pt idx="8">
                  <c:v>0.15980697050938342</c:v>
                </c:pt>
                <c:pt idx="9">
                  <c:v>0.1473365122615804</c:v>
                </c:pt>
                <c:pt idx="10">
                  <c:v>0.15375956873315366</c:v>
                </c:pt>
                <c:pt idx="11">
                  <c:v>0.12486253369272249</c:v>
                </c:pt>
                <c:pt idx="12">
                  <c:v>0.12884743935309961</c:v>
                </c:pt>
                <c:pt idx="13">
                  <c:v>0.11628647214854104</c:v>
                </c:pt>
                <c:pt idx="14">
                  <c:v>6.9268542199488525E-2</c:v>
                </c:pt>
                <c:pt idx="15">
                  <c:v>-2.858354114713213E-2</c:v>
                </c:pt>
                <c:pt idx="16">
                  <c:v>4.3879069767441825E-2</c:v>
                </c:pt>
                <c:pt idx="17">
                  <c:v>5.2801007556674939E-2</c:v>
                </c:pt>
                <c:pt idx="18">
                  <c:v>4.7246347607052819E-2</c:v>
                </c:pt>
                <c:pt idx="19">
                  <c:v>9.7816976127320876E-2</c:v>
                </c:pt>
                <c:pt idx="20">
                  <c:v>0.22993639999999993</c:v>
                </c:pt>
                <c:pt idx="21">
                  <c:v>0.2250470303030303</c:v>
                </c:pt>
                <c:pt idx="22">
                  <c:v>0.25639937499999998</c:v>
                </c:pt>
                <c:pt idx="23">
                  <c:v>0.25996062499999995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'Vảy PET- Tháng'!$AS$3:$CB$3</c15:sqref>
                        </c15:formulaRef>
                      </c:ext>
                    </c:extLst>
                    <c:strCache>
                      <c:ptCount val="24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E02-43D3-B7E8-EE43D47E7078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890969741677204"/>
          <c:y val="0.28484616772594729"/>
          <c:w val="0.13109030258322796"/>
          <c:h val="0.4902297971044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6CD93EB6-2057-4C21-8461-67D4784B4B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1CB9266-7F35-4900-9389-F7187B0738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0137DF-AF79-4939-B876-743A7F666B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B679B98-12E5-463D-AD6F-3B455675A2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6923FBC-C44F-482E-A687-F3DC5113C7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E307B88-CBFE-4AFE-A719-90F45FB6E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8E434BF-BF96-4002-ABF7-7A3DAA941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2A330E59-754F-4BB2-99B2-7F873F059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67B186E0-B8FA-4988-8387-DA85CC589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EE8215E8-565E-4E3F-9BB3-5CDF204CF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46A91071-3589-49A4-8FF4-AF7F15CA9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8C235A87-74B7-48F1-8607-9DED2AAF5B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3168D36-F705-48E6-9E40-85D5C9374D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99CD60D-2E7D-43E9-B697-7FAB4E9D9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45899B6-2ECE-4194-B9C8-C8C10E6F2B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7F2729D-A79B-480D-BCAB-8AC1E665C8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C2BB88A-288B-4ED0-980B-9CFE29B557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84410936721373575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  - Danh'!$BE$9:$CA$9</c:f>
              <c:numCache>
                <c:formatCode>_(* #,##0_);_(* \(#,##0\);_(* "-"??_);_(@_)</c:formatCode>
                <c:ptCount val="23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15757.620024037107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5-4642-A8DD-0E3C30D59BC6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102B3D8F-F8A1-414C-B482-DE7196B5C0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E25-4642-A8DD-0E3C30D59B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6FA6E6-C8B2-40EE-B358-39132DFFFF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E25-4642-A8DD-0E3C30D59B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523AAD-599F-453E-82A9-5565913738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25-4642-A8DD-0E3C30D59BC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94F82A-760F-4AFA-88FC-1F7C62EB52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25-4642-A8DD-0E3C30D59B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C47A6BF-8508-4954-B3C4-49FEF79500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25-4642-A8DD-0E3C30D59BC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90CF9A9-0278-4017-A7E7-2D8F246D63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25-4642-A8DD-0E3C30D59BC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F61228-BA32-47D2-9C99-2674E65401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25-4642-A8DD-0E3C30D59BC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B739E08-E2AE-4DB0-AFF3-ABD87A70B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25-4642-A8DD-0E3C30D59BC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530B47A-6A1B-4DCA-9EEB-6A81D0ADE4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25-4642-A8DD-0E3C30D59B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893B783-9799-447C-8A05-012703C9A3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25-4642-A8DD-0E3C30D59B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F0E2844-E43C-4F42-9893-70EB9AB2C2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25-4642-A8DD-0E3C30D59BC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F1C29BA-6B4E-4E14-9988-FA0145C6AB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25-4642-A8DD-0E3C30D59BC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D6E1C1-8417-4B97-918C-D2CA8E960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25-4642-A8DD-0E3C30D59BC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DB1220F-194B-4D27-86D0-3CD47BEC2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25-4642-A8DD-0E3C30D59B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7F22460-7E70-43AE-A753-53839FDD76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25-4642-A8DD-0E3C30D59BC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8816C77-F64C-4A48-9FF6-0CC8557E7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25-4642-A8DD-0E3C30D59BC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0085AC8-CAD4-4E61-8922-64F5A28434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25-4642-A8DD-0E3C30D59BC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1D64C51-F77B-4631-B4BE-F6AFE4606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25-4642-A8DD-0E3C30D59BC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E44055B-A5AF-415E-BE4C-CC5383419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25-4642-A8DD-0E3C30D59BC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692D70B-20BA-4765-BB78-A96335B35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25-4642-A8DD-0E3C30D59BC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C6F5F45-D46B-4E9D-812D-8F3943B0EC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25-4642-A8DD-0E3C30D59BC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D1C0928-6329-4486-B0EB-5FFF389DD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43F-4500-9B83-7BDCA4ED4A9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FF4771D-B2A6-41A2-A464-8F6EFFE17D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38E-4835-9448-C1490FBFBF53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'Vảy PET- Tháng  - Danh'!$BE$15:$CA$15</c:f>
              <c:numCache>
                <c:formatCode>_(* #,##0_);_(* \(#,##0\);_(* "-"??_);_(@_)</c:formatCode>
                <c:ptCount val="23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1354.3672035735217</c:v>
                </c:pt>
                <c:pt idx="15">
                  <c:v>-730.32025888780845</c:v>
                </c:pt>
                <c:pt idx="16">
                  <c:v>639.80204613768728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1402.5317057853827</c:v>
                </c:pt>
                <c:pt idx="20">
                  <c:v>3747.1042630572556</c:v>
                </c:pt>
                <c:pt idx="21">
                  <c:v>4223.0335358810407</c:v>
                </c:pt>
                <c:pt idx="22">
                  <c:v>4344.7699759628922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  - Danh'!$BE$17:$CA$17</c15:f>
                <c15:dlblRangeCache>
                  <c:ptCount val="23"/>
                  <c:pt idx="0">
                    <c:v>4,531
20.1%</c:v>
                  </c:pt>
                  <c:pt idx="1">
                    <c:v>4,245
18.6%</c:v>
                  </c:pt>
                  <c:pt idx="2">
                    <c:v>3,725
16.2%</c:v>
                  </c:pt>
                  <c:pt idx="3">
                    <c:v>3,639
15.7%</c:v>
                  </c:pt>
                  <c:pt idx="4">
                    <c:v>4,272
17.8%</c:v>
                  </c:pt>
                  <c:pt idx="5">
                    <c:v>4,339
18.1%</c:v>
                  </c:pt>
                  <c:pt idx="6">
                    <c:v>6,078
25.4%</c:v>
                  </c:pt>
                  <c:pt idx="7">
                    <c:v>5,471
23.4%</c:v>
                  </c:pt>
                  <c:pt idx="8">
                    <c:v>3,117
14.4%</c:v>
                  </c:pt>
                  <c:pt idx="9">
                    <c:v>2,849
13.5%</c:v>
                  </c:pt>
                  <c:pt idx="10">
                    <c:v>2,942
13.7%</c:v>
                  </c:pt>
                  <c:pt idx="11">
                    <c:v>2,336
11.2%</c:v>
                  </c:pt>
                  <c:pt idx="12">
                    <c:v>2,706
12.9%</c:v>
                  </c:pt>
                  <c:pt idx="13">
                    <c:v>2,087
9.9%</c:v>
                  </c:pt>
                  <c:pt idx="14">
                    <c:v>1,354
6.5%</c:v>
                  </c:pt>
                  <c:pt idx="15">
                    <c:v>-730
-3.7%</c:v>
                  </c:pt>
                  <c:pt idx="16">
                    <c:v>640
3.2%</c:v>
                  </c:pt>
                  <c:pt idx="17">
                    <c:v>677
3.2%</c:v>
                  </c:pt>
                  <c:pt idx="18">
                    <c:v>692
3.3%</c:v>
                  </c:pt>
                  <c:pt idx="19">
                    <c:v>1,403
6.8%</c:v>
                  </c:pt>
                  <c:pt idx="20">
                    <c:v>3,747
18.3%</c:v>
                  </c:pt>
                  <c:pt idx="21">
                    <c:v>4,223
20.9%</c:v>
                  </c:pt>
                  <c:pt idx="22">
                    <c:v>4,345
21.6%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E25-4642-A8DD-0E3C30D59BC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E25-4642-A8DD-0E3C30D59BC6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E25-4642-A8DD-0E3C30D59BC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E25-4642-A8DD-0E3C30D59BC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E25-4642-A8DD-0E3C30D59BC6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E25-4642-A8DD-0E3C30D59BC6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E25-4642-A8DD-0E3C30D59BC6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E25-4642-A8DD-0E3C30D59BC6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Danh'!$BE$2:$CA$3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Danh'!$AS$5:$CA$5</c:f>
              <c:numCache>
                <c:formatCode>_(* #,##0_);_(* \(#,##0\);_(* "-"??_);_(@_)</c:formatCode>
                <c:ptCount val="23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E25-4642-A8DD-0E3C30D59BC6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E25-4642-A8DD-0E3C30D59BC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E25-4642-A8DD-0E3C30D59BC6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E25-4642-A8DD-0E3C30D59BC6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E25-4642-A8DD-0E3C30D59BC6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'Vảy PET- Tháng  - Danh'!$BE$2:$CA$3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Danh'!$AS$9:$CA$9</c:f>
              <c:numCache>
                <c:formatCode>_(* #,##0_);_(* \(#,##0\);_(* "-"??_);_(@_)</c:formatCode>
                <c:ptCount val="23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15757.620024037107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EE25-4642-A8DD-0E3C30D59BC6}"/>
            </c:ext>
          </c:extLst>
        </c:ser>
        <c:ser>
          <c:idx val="9"/>
          <c:order val="7"/>
          <c:tx>
            <c:strRef>
              <c:f>'[36]Vảy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'[36]Vảy PET- Tháng'!$BE$2:$BX$3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'[36]Vảy PET- Tháng'!$AS$13:$AX$13</c:f>
              <c:numCache>
                <c:formatCode>General</c:formatCode>
                <c:ptCount val="6"/>
                <c:pt idx="0">
                  <c:v>23250</c:v>
                </c:pt>
                <c:pt idx="1">
                  <c:v>24630.65</c:v>
                </c:pt>
                <c:pt idx="2">
                  <c:v>23725.200000000001</c:v>
                </c:pt>
                <c:pt idx="3">
                  <c:v>24539.3</c:v>
                </c:pt>
                <c:pt idx="4">
                  <c:v>22689.33</c:v>
                </c:pt>
                <c:pt idx="5">
                  <c:v>20880.349999999999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EE25-4642-A8DD-0E3C30D59BC6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EE25-4642-A8DD-0E3C30D59BC6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EE25-4642-A8DD-0E3C30D59BC6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EE25-4642-A8DD-0E3C30D59BC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'Vảy PET- Tháng  - Danh'!$BE$2:$CA$3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C-EE25-4642-A8DD-0E3C30D59BC6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EE25-4642-A8DD-0E3C30D59BC6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EE25-4642-A8DD-0E3C30D59BC6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F-EE25-4642-A8DD-0E3C30D59BC6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0-EE25-4642-A8DD-0E3C30D59BC6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1-EE25-4642-A8DD-0E3C30D59BC6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2-EE25-4642-A8DD-0E3C30D59BC6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3-EE25-4642-A8DD-0E3C30D59BC6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4-EE25-4642-A8DD-0E3C30D59BC6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5-EE25-4642-A8DD-0E3C30D59BC6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6-EE25-4642-A8DD-0E3C30D59BC6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7-EE25-4642-A8DD-0E3C30D59BC6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8-EE25-4642-A8DD-0E3C30D59BC6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Danh'!$BE$2:$CA$3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Danh'!$AS$6:$CA$6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3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  <c:pt idx="22">
                        <c:v>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EE25-4642-A8DD-0E3C30D59BC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A-EE25-4642-A8DD-0E3C30D59BC6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851393176784585"/>
          <c:y val="0.35296860631835814"/>
          <c:w val="0.14148604619171287"/>
          <c:h val="0.35625582325518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85133300175439974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  - Danh'!$BE$9:$CA$9</c:f>
              <c:numCache>
                <c:formatCode>_(* #,##0_);_(* \(#,##0\);_(* "-"??_);_(@_)</c:formatCode>
                <c:ptCount val="23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15757.620024037107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2-4BAA-A076-CCCA83C78C93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'Vảy PET- Tháng  - Danh'!$BE$15:$CA$15</c:f>
              <c:numCache>
                <c:formatCode>_(* #,##0_);_(* \(#,##0\);_(* "-"??_);_(@_)</c:formatCode>
                <c:ptCount val="23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1354.3672035735217</c:v>
                </c:pt>
                <c:pt idx="15">
                  <c:v>-730.32025888780845</c:v>
                </c:pt>
                <c:pt idx="16">
                  <c:v>639.80204613768728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1402.5317057853827</c:v>
                </c:pt>
                <c:pt idx="20">
                  <c:v>3747.1042630572556</c:v>
                </c:pt>
                <c:pt idx="21">
                  <c:v>4223.0335358810407</c:v>
                </c:pt>
                <c:pt idx="22">
                  <c:v>4344.7699759628922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9"/>
                <c:order val="7"/>
                <c:tx>
                  <c:strRef>
                    <c:extLst>
                      <c:ext uri="{02D57815-91ED-43cb-92C2-25804820EDAC}">
                        <c15:formulaRef>
                          <c15:sqref>'[36]Vảy PET- Tháng'!$AR$13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'[36]Vảy PET- Tháng'!$BE$2:$BX$3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'[36]Vảy PET- Tháng'!$AS$13:$AX$13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23250</c:v>
                      </c:pt>
                      <c:pt idx="1">
                        <c:v>24630.65</c:v>
                      </c:pt>
                      <c:pt idx="2">
                        <c:v>23725.200000000001</c:v>
                      </c:pt>
                      <c:pt idx="3">
                        <c:v>24539.3</c:v>
                      </c:pt>
                      <c:pt idx="4">
                        <c:v>22689.33</c:v>
                      </c:pt>
                      <c:pt idx="5">
                        <c:v>20880.349999999999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92-4BAA-A076-CCCA83C78C9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92-4BAA-A076-CCCA83C78C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92-4BAA-A076-CCCA83C78C9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92-4BAA-A076-CCCA83C78C9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92-4BAA-A076-CCCA83C78C93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92-4BAA-A076-CCCA83C78C93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92-4BAA-A076-CCCA83C78C93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92-4BAA-A076-CCCA83C78C93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92-4BAA-A076-CCCA83C78C93}"/>
                </c:ext>
              </c:extLst>
            </c:dLbl>
            <c:dLbl>
              <c:idx val="18"/>
              <c:layout>
                <c:manualLayout>
                  <c:x val="-2.8765028475005273E-2"/>
                  <c:y val="-6.339508791441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14-431B-B01A-78F2BDB7F255}"/>
                </c:ext>
              </c:extLst>
            </c:dLbl>
            <c:dLbl>
              <c:idx val="20"/>
              <c:layout>
                <c:manualLayout>
                  <c:x val="-2.9801700206942533E-2"/>
                  <c:y val="-2.9354362698655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14-431B-B01A-78F2BDB7F255}"/>
                </c:ext>
              </c:extLst>
            </c:dLbl>
            <c:dLbl>
              <c:idx val="22"/>
              <c:layout>
                <c:manualLayout>
                  <c:x val="-2.6691685011130905E-2"/>
                  <c:y val="-2.708498101760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70-4C87-B79A-95FA4450023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Danh'!$BE$2:$CA$3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Danh'!$AS$5:$CA$5</c:f>
              <c:numCache>
                <c:formatCode>_(* #,##0_);_(* \(#,##0\);_(* "-"??_);_(@_)</c:formatCode>
                <c:ptCount val="23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92-4BAA-A076-CCCA83C78C93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92-4BAA-A076-CCCA83C78C9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892-4BAA-A076-CCCA83C78C93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892-4BAA-A076-CCCA83C78C93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892-4BAA-A076-CCCA83C78C93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892-4BAA-A076-CCCA83C78C93}"/>
                </c:ext>
              </c:extLst>
            </c:dLbl>
            <c:dLbl>
              <c:idx val="20"/>
              <c:layout>
                <c:manualLayout>
                  <c:x val="-4.535177618600144E-2"/>
                  <c:y val="3.162392307117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75-4E06-A61C-147062033DA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'Vảy PET- Tháng  - Danh'!$BE$2:$CA$3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Danh'!$AS$9:$CA$9</c:f>
              <c:numCache>
                <c:formatCode>_(* #,##0_);_(* \(#,##0\);_(* "-"??_);_(@_)</c:formatCode>
                <c:ptCount val="23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15757.620024037107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8892-4BAA-A076-CCCA83C78C93}"/>
            </c:ext>
          </c:extLst>
        </c:ser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E-8892-4BAA-A076-CCCA83C78C93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F-8892-4BAA-A076-CCCA83C78C93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0-8892-4BAA-A076-CCCA83C78C93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1-8892-4BAA-A076-CCCA83C78C9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'Vảy PET- Tháng  - Danh'!$BE$2:$CA$3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2-8892-4BAA-A076-CCCA83C78C93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3-8892-4BAA-A076-CCCA83C78C93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4-8892-4BAA-A076-CCCA83C78C93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5-8892-4BAA-A076-CCCA83C78C93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6-8892-4BAA-A076-CCCA83C78C93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7-8892-4BAA-A076-CCCA83C78C93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8-8892-4BAA-A076-CCCA83C78C93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9-8892-4BAA-A076-CCCA83C78C93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A-8892-4BAA-A076-CCCA83C78C93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B-8892-4BAA-A076-CCCA83C78C93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C-8892-4BAA-A076-CCCA83C78C93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D-8892-4BAA-A076-CCCA83C78C93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E-8892-4BAA-A076-CCCA83C78C93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Danh'!$BE$2:$CA$3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Danh'!$AS$6:$CA$6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3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  <c:pt idx="22">
                        <c:v>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5"/>
          <c:order val="9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907C92E-5A81-4E1B-AE81-25962AA00B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64DCAA-73B1-433A-84B7-6AFFC9E69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17E795-3281-4AE1-A669-578326A127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945816-FDFF-4C04-8AE0-3A4D5C06E9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3D6E209-5789-454F-A1AE-2E6077A293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80728C2-9D4C-4948-9C33-577979B80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75A879-711D-4DE9-AD7C-2AB79C9282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85FAB1C-8E78-4424-B2DA-222CA0DCA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B934C8-2996-495C-8ADF-D09FAA023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1485EA0-2206-4836-A3BE-0FE447F95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50D6F77-6D01-438A-90FD-A5E056EDD8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E0DE4DD-EA10-4B4C-ACE9-008185E3DC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DCB0C0F-45FB-46D1-B5B5-B3F36A3AC9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D0D669C-6013-4EFC-B9E8-3A2D44B98F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C6434F3-B231-4E0A-8D82-679746E757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928A793-53A9-40B1-815E-5A22B5B7F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683AC93-0EDA-46C9-BCB9-363025DC2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9732F59-FA44-4131-9ECC-1C693A0BA7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892-4BAA-A076-CCCA83C78C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A9FE8F-D60A-4B3E-A30A-FAE2A89BA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8892-4BAA-A076-CCCA83C78C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093C384-036B-456B-95C0-066AEA516C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61E90C4-E216-4E36-B652-01436C3566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9262E92-108E-497A-94B6-D35DD82AD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575-4E06-A61C-147062033DA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9466D79-0289-4BE3-8ED8-DDE08D355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770-4C87-B79A-95FA44500238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Danh'!$BE$2:$CA$3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Danh'!$BE$18:$CA$18</c:f>
              <c:numCache>
                <c:formatCode>_(* #,##0_);_(* \(#,##0\);_(* "-"??_);_(@_)</c:formatCode>
                <c:ptCount val="23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20227.01639821324</c:v>
                </c:pt>
                <c:pt idx="15">
                  <c:v>19842.060129443904</c:v>
                </c:pt>
                <c:pt idx="16">
                  <c:v>19879.158976931158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19992.584147107307</c:v>
                </c:pt>
                <c:pt idx="20">
                  <c:v>18625.387868471371</c:v>
                </c:pt>
                <c:pt idx="21">
                  <c:v>18127.942232059479</c:v>
                </c:pt>
                <c:pt idx="22">
                  <c:v>17930.005012018555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Danh'!$BE$15:$CA$15</c15:f>
                <c15:dlblRangeCache>
                  <c:ptCount val="23"/>
                  <c:pt idx="0">
                    <c:v> 4,531 </c:v>
                  </c:pt>
                  <c:pt idx="1">
                    <c:v> 4,245 </c:v>
                  </c:pt>
                  <c:pt idx="2">
                    <c:v> 3,725 </c:v>
                  </c:pt>
                  <c:pt idx="3">
                    <c:v> 3,639 </c:v>
                  </c:pt>
                  <c:pt idx="4">
                    <c:v> 4,272 </c:v>
                  </c:pt>
                  <c:pt idx="5">
                    <c:v> 4,339 </c:v>
                  </c:pt>
                  <c:pt idx="6">
                    <c:v> 6,078 </c:v>
                  </c:pt>
                  <c:pt idx="7">
                    <c:v> 5,471 </c:v>
                  </c:pt>
                  <c:pt idx="8">
                    <c:v> 3,117 </c:v>
                  </c:pt>
                  <c:pt idx="9">
                    <c:v> 2,849 </c:v>
                  </c:pt>
                  <c:pt idx="10">
                    <c:v> 2,942 </c:v>
                  </c:pt>
                  <c:pt idx="11">
                    <c:v> 2,336 </c:v>
                  </c:pt>
                  <c:pt idx="12">
                    <c:v> 2,706 </c:v>
                  </c:pt>
                  <c:pt idx="13">
                    <c:v> 2,087 </c:v>
                  </c:pt>
                  <c:pt idx="14">
                    <c:v> 1,354 </c:v>
                  </c:pt>
                  <c:pt idx="15">
                    <c:v> (730)</c:v>
                  </c:pt>
                  <c:pt idx="16">
                    <c:v> 640 </c:v>
                  </c:pt>
                  <c:pt idx="17">
                    <c:v> 677 </c:v>
                  </c:pt>
                  <c:pt idx="18">
                    <c:v> 692 </c:v>
                  </c:pt>
                  <c:pt idx="19">
                    <c:v> 1,403 </c:v>
                  </c:pt>
                  <c:pt idx="20">
                    <c:v> 3,747 </c:v>
                  </c:pt>
                  <c:pt idx="21">
                    <c:v> 4,223 </c:v>
                  </c:pt>
                  <c:pt idx="22">
                    <c:v> 4,345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DE4047F-D1DB-45F1-9797-F9C2977FF8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B044777-14FF-4B0C-99B7-57F29888C3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A949CD-5F9F-49C1-958E-70B562E26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4BB18B-7E97-4B6D-937C-D2A21A30A2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124E28-BA1D-4599-82F0-D4FC22175C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CEEF04-D7AA-4542-B914-FC2E9B72F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4385D4F-84AE-482D-80E6-68E10C38E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8F41227-38E7-4BB1-B174-B2AC46140C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E90634A-DBE2-43AC-9F45-256B52139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20C04DE-8BAD-400C-BFEA-198AFF3273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718E264-1C2C-4549-8502-407146F2F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614A70A-281D-48A5-9C17-7CD6F5D54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F104194-50F8-4F5F-A623-7E2B7D0497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79F9E43-AA6C-433F-8224-ED89D578AE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0E9957B-5CB8-4A26-B779-A82843101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2203549-93A4-4475-ADB7-232AE5B5EB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DE6EE51-3FD4-41A2-994D-39D41D887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F4E36FF-3E3D-4218-AE5D-E8C3E280B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892-4BAA-A076-CCCA83C78C93}"/>
                </c:ext>
              </c:extLst>
            </c:dLbl>
            <c:dLbl>
              <c:idx val="18"/>
              <c:layout>
                <c:manualLayout>
                  <c:x val="-1.8887319655185527E-2"/>
                  <c:y val="3.5179568583396346E-2"/>
                </c:manualLayout>
              </c:layout>
              <c:tx>
                <c:rich>
                  <a:bodyPr/>
                  <a:lstStyle/>
                  <a:p>
                    <a:fld id="{75F1BC0C-B419-4408-89FC-2B421CD1D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8892-4BAA-A076-CCCA83C78C93}"/>
                </c:ext>
              </c:extLst>
            </c:dLbl>
            <c:dLbl>
              <c:idx val="19"/>
              <c:layout>
                <c:manualLayout>
                  <c:x val="-1.3686284779933781E-2"/>
                  <c:y val="2.8350295323394038E-2"/>
                </c:manualLayout>
              </c:layout>
              <c:tx>
                <c:rich>
                  <a:bodyPr/>
                  <a:lstStyle/>
                  <a:p>
                    <a:fld id="{DD3D6A37-CE4B-4C61-B1E4-DE6DE79463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D38C7EB-A0BF-4826-89F1-B066045C6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3BA4CDD-62A1-435E-B12A-F102F82E5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575-4E06-A61C-147062033DA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C5029D1-14E0-4D0D-88F6-41D13A792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770-4C87-B79A-95FA445002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rgbClr val="FF33CC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'Vảy PET- Tháng  - Danh'!$BE$2:$CA$3</c:f>
              <c:multiLvlStrCache>
                <c:ptCount val="2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Danh'!$BE$18:$CA$18</c:f>
              <c:numCache>
                <c:formatCode>_(* #,##0_);_(* \(#,##0\);_(* "-"??_);_(@_)</c:formatCode>
                <c:ptCount val="23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20227.01639821324</c:v>
                </c:pt>
                <c:pt idx="15">
                  <c:v>19842.060129443904</c:v>
                </c:pt>
                <c:pt idx="16">
                  <c:v>19879.158976931158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19992.584147107307</c:v>
                </c:pt>
                <c:pt idx="20">
                  <c:v>18625.387868471371</c:v>
                </c:pt>
                <c:pt idx="21">
                  <c:v>18127.942232059479</c:v>
                </c:pt>
                <c:pt idx="22">
                  <c:v>17930.005012018555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Danh'!$BE$16:$CA$16</c15:f>
                <c15:dlblRangeCache>
                  <c:ptCount val="23"/>
                  <c:pt idx="0">
                    <c:v>20.1%</c:v>
                  </c:pt>
                  <c:pt idx="1">
                    <c:v>18.6%</c:v>
                  </c:pt>
                  <c:pt idx="2">
                    <c:v>16.2%</c:v>
                  </c:pt>
                  <c:pt idx="3">
                    <c:v>15.7%</c:v>
                  </c:pt>
                  <c:pt idx="4">
                    <c:v>17.8%</c:v>
                  </c:pt>
                  <c:pt idx="5">
                    <c:v>18.1%</c:v>
                  </c:pt>
                  <c:pt idx="6">
                    <c:v>25.4%</c:v>
                  </c:pt>
                  <c:pt idx="7">
                    <c:v>23.4%</c:v>
                  </c:pt>
                  <c:pt idx="8">
                    <c:v>14.4%</c:v>
                  </c:pt>
                  <c:pt idx="9">
                    <c:v>13.5%</c:v>
                  </c:pt>
                  <c:pt idx="10">
                    <c:v>13.7%</c:v>
                  </c:pt>
                  <c:pt idx="11">
                    <c:v>11.2%</c:v>
                  </c:pt>
                  <c:pt idx="12">
                    <c:v>12.9%</c:v>
                  </c:pt>
                  <c:pt idx="13">
                    <c:v>9.9%</c:v>
                  </c:pt>
                  <c:pt idx="14">
                    <c:v>6.5%</c:v>
                  </c:pt>
                  <c:pt idx="15">
                    <c:v>-3.7%</c:v>
                  </c:pt>
                  <c:pt idx="16">
                    <c:v>3.2%</c:v>
                  </c:pt>
                  <c:pt idx="17">
                    <c:v>3.2%</c:v>
                  </c:pt>
                  <c:pt idx="18">
                    <c:v>3.3%</c:v>
                  </c:pt>
                  <c:pt idx="19">
                    <c:v>6.8%</c:v>
                  </c:pt>
                  <c:pt idx="20">
                    <c:v>18.3%</c:v>
                  </c:pt>
                  <c:pt idx="21">
                    <c:v>20.9%</c:v>
                  </c:pt>
                  <c:pt idx="22">
                    <c:v>21.6%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0-8892-4BAA-A076-CCCA83C78C93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3176784585"/>
          <c:y val="0.38028278997426485"/>
          <c:w val="0.14148608467559004"/>
          <c:h val="0.56603025103649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0306281227477E-2"/>
          <c:y val="0.1418741957471672"/>
          <c:w val="0.778368795572427"/>
          <c:h val="0.68623366034405842"/>
        </c:manualLayout>
      </c:layout>
      <c:areaChart>
        <c:grouping val="stacked"/>
        <c:varyColors val="0"/>
        <c:ser>
          <c:idx val="3"/>
          <c:order val="3"/>
          <c:tx>
            <c:strRef>
              <c:f>'HDPE-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'HDPE- Tháng'!$AQ$7:$BZ$7</c:f>
              <c:numCache>
                <c:formatCode>_(* #,##0_);_(* \(#,##0\);_(* "-"??_);_(@_)</c:formatCode>
                <c:ptCount val="24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4"/>
          <c:tx>
            <c:strRef>
              <c:f>'HDPE-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layout>
                <c:manualLayout>
                  <c:x val="-3.9671913277197577E-3"/>
                  <c:y val="1.0049451212921284E-2"/>
                </c:manualLayout>
              </c:layout>
              <c:tx>
                <c:rich>
                  <a:bodyPr/>
                  <a:lstStyle/>
                  <a:p>
                    <a:fld id="{77411C46-C062-42CE-BCB2-FC5C8D7922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F72F21-A641-464E-82EF-B3180A7310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CD1717FD-3A6D-49B1-8A42-E1A81AA37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C2BB6F73-E77E-44EC-8F7A-E41833EC1F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50994E-953A-4935-A0E9-D342735F64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D8A4B74-2B37-4695-84FC-397925C2B1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78566D1-A596-4BC2-B785-26823457DF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73E44F6-7A13-48D3-B153-FD6A6AC95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A1595F1-3A0C-4645-8ED5-724E694B67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59CCE0-B0E0-45D0-A9EF-93B051826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E8D5955-A914-4D99-9167-9EE33CC73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459AE8C-B169-4CA6-B64B-1AEE668B75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F91EE15-ADE7-4C27-B10F-64ABD973F8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12C5C2-9EF8-4711-BE80-BADC8CB86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1067C5C-27CC-4FF5-A33D-EC3408A073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023889-8AC4-449E-A602-5DC3D7643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B584DA4-7083-4AA5-8F7E-C8F6E55D8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D8-4DB7-9630-4ECCFAD326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66-4ABD-8DCE-059F6A9EC86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C9-4C8C-BEEA-5C6A692DB3E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C9-4C8C-BEEA-5C6A692DB3E2}"/>
                </c:ext>
              </c:extLst>
            </c:dLbl>
            <c:dLbl>
              <c:idx val="21"/>
              <c:layout>
                <c:manualLayout>
                  <c:x val="-4.9589891596496967E-3"/>
                  <c:y val="-2.2108792668426823E-2"/>
                </c:manualLayout>
              </c:layout>
              <c:tx>
                <c:rich>
                  <a:bodyPr/>
                  <a:lstStyle/>
                  <a:p>
                    <a:fld id="{0EAC7E0B-34C2-4A71-9767-43AA136C76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5EB-47D1-B7AC-12109CB42F8D}"/>
                </c:ext>
              </c:extLst>
            </c:dLbl>
            <c:dLbl>
              <c:idx val="22"/>
              <c:layout>
                <c:manualLayout>
                  <c:x val="-1.4546200162693555E-16"/>
                  <c:y val="-1.2059341455505541E-2"/>
                </c:manualLayout>
              </c:layout>
              <c:tx>
                <c:rich>
                  <a:bodyPr/>
                  <a:lstStyle/>
                  <a:p>
                    <a:fld id="{08CE1DB8-CAA4-4C2B-8B70-FC70DACC6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95D-4CE8-9C9F-88897016EA5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74D874B-6F86-4E24-B894-4CD8B2562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FB9-4E8E-8372-3011BCE2DD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'HDPE- Tháng'!$AQ$10:$BZ$10</c:f>
              <c:numCache>
                <c:formatCode>_(* #,##0_);_(* \(#,##0\);_(* "-"??_);_(@_)</c:formatCode>
                <c:ptCount val="24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1197.5900000000001</c:v>
                </c:pt>
                <c:pt idx="16">
                  <c:v>817.11999999999898</c:v>
                </c:pt>
                <c:pt idx="17">
                  <c:v>58.040000000000873</c:v>
                </c:pt>
                <c:pt idx="18">
                  <c:v>91.360000000000582</c:v>
                </c:pt>
                <c:pt idx="19">
                  <c:v>-285.54999999999927</c:v>
                </c:pt>
                <c:pt idx="20">
                  <c:v>-215.65999999999985</c:v>
                </c:pt>
                <c:pt idx="21">
                  <c:v>2077.3149999999987</c:v>
                </c:pt>
                <c:pt idx="22">
                  <c:v>2016.1349999999984</c:v>
                </c:pt>
                <c:pt idx="23">
                  <c:v>2075.7050000000017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'HDPE- Tháng'!$AQ$9:$BZ$9</c15:f>
                <c15:dlblRangeCache>
                  <c:ptCount val="24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  <c:pt idx="16">
                    <c:v>4%</c:v>
                  </c:pt>
                  <c:pt idx="17">
                    <c:v>0%</c:v>
                  </c:pt>
                  <c:pt idx="18">
                    <c:v>0%</c:v>
                  </c:pt>
                  <c:pt idx="19">
                    <c:v>-1%</c:v>
                  </c:pt>
                  <c:pt idx="20">
                    <c:v>-1%</c:v>
                  </c:pt>
                  <c:pt idx="21">
                    <c:v>11%</c:v>
                  </c:pt>
                  <c:pt idx="22">
                    <c:v>11%</c:v>
                  </c:pt>
                  <c:pt idx="23">
                    <c:v>11%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3"/>
              <c:layout>
                <c:manualLayout>
                  <c:x val="-3.6630219183270703E-2"/>
                  <c:y val="-3.225873839347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B-4168-BB64-00A8C689F0B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C7C-8A32-4B9808BC4AC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C7C-8A32-4B9808BC4AC1}"/>
                </c:ext>
              </c:extLst>
            </c:dLbl>
            <c:dLbl>
              <c:idx val="19"/>
              <c:layout>
                <c:manualLayout>
                  <c:x val="-3.2643256551077977E-2"/>
                  <c:y val="-4.6327970091567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C9-4C8C-BEEA-5C6A692DB3E2}"/>
                </c:ext>
              </c:extLst>
            </c:dLbl>
            <c:dLbl>
              <c:idx val="20"/>
              <c:layout>
                <c:manualLayout>
                  <c:x val="-2.4669331286692516E-2"/>
                  <c:y val="-5.235764081931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C9-4C8C-BEEA-5C6A692DB3E2}"/>
                </c:ext>
              </c:extLst>
            </c:dLbl>
            <c:dLbl>
              <c:idx val="21"/>
              <c:layout>
                <c:manualLayout>
                  <c:x val="-2.6778541462108365E-2"/>
                  <c:y val="-3.1957254857089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2E-4935-AAE2-2BF47496B81E}"/>
                </c:ext>
              </c:extLst>
            </c:dLbl>
            <c:dLbl>
              <c:idx val="22"/>
              <c:layout>
                <c:manualLayout>
                  <c:x val="-2.3803147966318546E-2"/>
                  <c:y val="-1.9897913401584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5D-4CE8-9C9F-88897016EA5D}"/>
                </c:ext>
              </c:extLst>
            </c:dLbl>
            <c:dLbl>
              <c:idx val="23"/>
              <c:layout>
                <c:manualLayout>
                  <c:x val="-1.6860563142808972E-2"/>
                  <c:y val="-2.7937474371921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B9-4E8E-8372-3011BCE2DDB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'HDPE-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'HDPE- Tháng'!$AQ$5:$BZ$5</c:f>
              <c:numCache>
                <c:formatCode>_(* #,##0_);_(* \(#,##0\);_(* "-"??_);_(@_)</c:formatCode>
                <c:ptCount val="24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22697.59</c:v>
                </c:pt>
                <c:pt idx="16">
                  <c:v>22317.119999999999</c:v>
                </c:pt>
                <c:pt idx="17">
                  <c:v>21558.04</c:v>
                </c:pt>
                <c:pt idx="18">
                  <c:v>21591.360000000001</c:v>
                </c:pt>
                <c:pt idx="19">
                  <c:v>21214.45</c:v>
                </c:pt>
                <c:pt idx="20">
                  <c:v>21284.34</c:v>
                </c:pt>
                <c:pt idx="21">
                  <c:v>21077.314999999999</c:v>
                </c:pt>
                <c:pt idx="22">
                  <c:v>21016.134999999998</c:v>
                </c:pt>
                <c:pt idx="23">
                  <c:v>21075.705000000002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9-4C8C-BEEA-5C6A692DB3E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EF-468D-A64E-ADB4C0D7F173}"/>
                </c:ext>
              </c:extLst>
            </c:dLbl>
            <c:dLbl>
              <c:idx val="16"/>
              <c:layout>
                <c:manualLayout>
                  <c:x val="-1.8688887338403421E-2"/>
                  <c:y val="3.0248848150892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91-45CC-97F9-AB760894C5F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91-45CC-97F9-AB760894C5F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C7C-8A32-4B9808BC4AC1}"/>
                </c:ext>
              </c:extLst>
            </c:dLbl>
            <c:dLbl>
              <c:idx val="20"/>
              <c:layout>
                <c:manualLayout>
                  <c:x val="-3.9620441157415254E-2"/>
                  <c:y val="3.6278518878645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C9-4C8C-BEEA-5C6A692DB3E2}"/>
                </c:ext>
              </c:extLst>
            </c:dLbl>
            <c:dLbl>
              <c:idx val="21"/>
              <c:layout>
                <c:manualLayout>
                  <c:x val="-1.884415880666885E-2"/>
                  <c:y val="-4.4016596312595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EB-47D1-B7AC-12109CB42F8D}"/>
                </c:ext>
              </c:extLst>
            </c:dLbl>
            <c:dLbl>
              <c:idx val="22"/>
              <c:layout>
                <c:manualLayout>
                  <c:x val="-2.5786743630178424E-2"/>
                  <c:y val="1.989791340158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5D-4CE8-9C9F-88897016EA5D}"/>
                </c:ext>
              </c:extLst>
            </c:dLbl>
            <c:dLbl>
              <c:idx val="23"/>
              <c:layout>
                <c:manualLayout>
                  <c:x val="-3.9671913277197577E-3"/>
                  <c:y val="-6.230659752011269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B9-4E8E-8372-3011BCE2DDB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'HDPE-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'HDPE- Tháng'!$AQ$6:$BZ$6</c:f>
              <c:numCache>
                <c:formatCode>_(* #,##0_);_(* \(#,##0\);_(* "-"??_);_(@_)</c:formatCode>
                <c:ptCount val="24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C9-4C8C-BEEA-5C6A692DB3E2}"/>
                </c:ext>
              </c:extLst>
            </c:dLbl>
            <c:dLbl>
              <c:idx val="5"/>
              <c:layout>
                <c:manualLayout>
                  <c:x val="-2.2645476849756378E-2"/>
                  <c:y val="2.818008553269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2.7230797810843581E-2"/>
                  <c:y val="2.6311520643392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dLbl>
              <c:idx val="16"/>
              <c:layout>
                <c:manualLayout>
                  <c:x val="-3.6879404347782752E-2"/>
                  <c:y val="2.1907803644168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D8-4DB7-9630-4ECCFAD3269D}"/>
                </c:ext>
              </c:extLst>
            </c:dLbl>
            <c:dLbl>
              <c:idx val="17"/>
              <c:layout>
                <c:manualLayout>
                  <c:x val="-2.4918516451204707E-2"/>
                  <c:y val="2.3917693886752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EF-468D-A64E-ADB4C0D7F173}"/>
                </c:ext>
              </c:extLst>
            </c:dLbl>
            <c:dLbl>
              <c:idx val="18"/>
              <c:layout>
                <c:manualLayout>
                  <c:x val="-2.0931553819011833E-2"/>
                  <c:y val="2.592758412933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91-45CC-97F9-AB760894C5F0}"/>
                </c:ext>
              </c:extLst>
            </c:dLbl>
            <c:dLbl>
              <c:idx val="19"/>
              <c:layout>
                <c:manualLayout>
                  <c:x val="-2.1844230106780702E-2"/>
                  <c:y val="2.2108792668426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C7C-8A32-4B9808BC4AC1}"/>
                </c:ext>
              </c:extLst>
            </c:dLbl>
            <c:dLbl>
              <c:idx val="20"/>
              <c:layout>
                <c:manualLayout>
                  <c:x val="-2.3803147966318546E-2"/>
                  <c:y val="-1.989791340158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C9-4C8C-BEEA-5C6A692DB3E2}"/>
                </c:ext>
              </c:extLst>
            </c:dLbl>
            <c:dLbl>
              <c:idx val="22"/>
              <c:layout>
                <c:manualLayout>
                  <c:x val="-2.2811350134388605E-2"/>
                  <c:y val="2.3917693886752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5D-4CE8-9C9F-88897016EA5D}"/>
                </c:ext>
              </c:extLst>
            </c:dLbl>
            <c:dLbl>
              <c:idx val="23"/>
              <c:layout>
                <c:manualLayout>
                  <c:x val="-1.2893371815089212E-2"/>
                  <c:y val="2.1907803644168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B9-4E8E-8372-3011BCE2DDB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'HDPE-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'HDPE- Tháng'!$AQ$8:$BZ$8</c:f>
              <c:numCache>
                <c:formatCode>_(* #,##0_);_(* \(#,##0\);_(* "-"??_);_(@_)</c:formatCode>
                <c:ptCount val="24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19979.617936800256</c:v>
                </c:pt>
                <c:pt idx="17">
                  <c:v>19768.934034094738</c:v>
                </c:pt>
                <c:pt idx="18">
                  <c:v>19426.363343013876</c:v>
                </c:pt>
                <c:pt idx="19">
                  <c:v>19500</c:v>
                </c:pt>
                <c:pt idx="20">
                  <c:v>19470.421972249187</c:v>
                </c:pt>
                <c:pt idx="21">
                  <c:v>18500</c:v>
                </c:pt>
                <c:pt idx="22">
                  <c:v>18018.325170230557</c:v>
                </c:pt>
                <c:pt idx="23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6"/>
          <c:tx>
            <c:strRef>
              <c:f>'HDPE-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'HDPE-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306741593478641"/>
          <c:y val="0.22029125050464859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F8A3F2-48C9-4920-B25A-5DBEDE08D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9E7269-3C8B-4A2F-8259-CB8180EE25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656EAC-8FCD-40F1-AA8C-D3A11A63AC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180893-737A-45BF-81BD-BA4B8D1E5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CF7589-DBDF-4421-973F-CD32092A1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82288F-3449-426B-9A38-3EBF2D12C1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85EA1D3-5FF3-4E96-8011-F95A10C0E6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A36C88-D504-4C54-B9DF-5AE40941AC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231E091-972A-4CD7-8A3D-8F944CDFF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FFE215B-327F-4AD1-B701-B95AFEDF1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076D08B-04E6-4E24-8D7F-7A3FAC7FD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140E13A-1BB5-4D21-8BC0-A5D5E7ACD8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E897ABC-122C-490A-9BE0-416C25AAB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1534D9E-B0AD-4D08-A44E-D41A27DDCD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4F870DD-29A6-44B4-8268-215A598C55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32A981F-26AD-48AC-B5FD-B8F526DAC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10012BC-AE87-4E4E-A914-67483ADF3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EB077EA-BD62-4E43-928D-4BB207D0C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53599B3-972D-477A-8F3F-6D6AEEC85B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811479699614922E-2"/>
          <c:y val="0.14630220879284678"/>
          <c:w val="0.78912080980946397"/>
          <c:h val="0.7193734484808223"/>
        </c:manualLayout>
      </c:layout>
      <c:areaChart>
        <c:grouping val="stacked"/>
        <c:varyColors val="0"/>
        <c:ser>
          <c:idx val="3"/>
          <c:order val="3"/>
          <c:tx>
            <c:strRef>
              <c:f>'PP-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'PP- Tháng'!$AQ$9:$BZ$9</c:f>
              <c:numCache>
                <c:formatCode>_(* #,##0_);_(* \(#,##0\);_(* "-"??_);_(@_)</c:formatCode>
                <c:ptCount val="24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868F66EE-1EB9-4D33-9473-AC22A24C1B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388CAB-1CEB-4825-9872-46399582F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61B397-8689-430C-83FA-FC7C53442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9ED50F7-60FD-4D0F-B2AC-6B6B1ED60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9C5F1E-1C1E-4646-9AAA-8BE0EDF5E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9B122D-F6C5-4096-BD06-6B28373B0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B12DE31-ED66-4E32-A924-991A68BC56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301B7F-1C8F-40CF-8865-0F32D628B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F6290D2-3A5D-4267-8C7B-3D28CF041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F93D7C3-7397-4CCD-BAD3-9934B4B0BA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0B2B7FF-9C53-455F-BDD9-FF62D2DA79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3C6263-546D-4999-AEDB-A91DEACC7B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BAA2181-3D25-4B20-8333-30A1CE3697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3E953BB-1443-4627-8063-FA9D1CA90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A4A42E2-5AB8-40A3-B34E-C58C61899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C849581-8093-46A4-BBC4-43232D00B8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60FD96B-3C0E-46ED-9310-1BB19354B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A3-40AE-A0C9-D0743F43F4B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E874A21-CCC1-4202-9D0E-2AFEE029D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19B-4A6C-B389-4387A0025BB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C3B627B-9470-44DF-A2B7-2EC07BF18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EF1-423A-A64F-E75F65D5A6A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7BCCDCC-4F12-458B-A4A1-B00F16974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23-468A-9BC6-AB0BE5744D4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2222B0C-08F6-4020-AC2D-8D224639F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D0-404D-857D-D935F331F877}"/>
                </c:ext>
              </c:extLst>
            </c:dLbl>
            <c:dLbl>
              <c:idx val="21"/>
              <c:layout>
                <c:manualLayout>
                  <c:x val="0"/>
                  <c:y val="-7.0111644973767937E-3"/>
                </c:manualLayout>
              </c:layout>
              <c:tx>
                <c:rich>
                  <a:bodyPr/>
                  <a:lstStyle/>
                  <a:p>
                    <a:fld id="{50F8D846-84A1-4A7F-B02C-D142E1201E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C38-4D5F-8515-A33360A082C0}"/>
                </c:ext>
              </c:extLst>
            </c:dLbl>
            <c:dLbl>
              <c:idx val="22"/>
              <c:layout>
                <c:manualLayout>
                  <c:x val="0"/>
                  <c:y val="-9.3482193298357261E-3"/>
                </c:manualLayout>
              </c:layout>
              <c:tx>
                <c:rich>
                  <a:bodyPr/>
                  <a:lstStyle/>
                  <a:p>
                    <a:fld id="{7E0948E2-E7B1-403F-BC26-83247360EF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38F-4CCA-927F-0437D67A75E6}"/>
                </c:ext>
              </c:extLst>
            </c:dLbl>
            <c:dLbl>
              <c:idx val="23"/>
              <c:layout>
                <c:manualLayout>
                  <c:x val="-1.0892466992823151E-3"/>
                  <c:y val="-9.3482193298357261E-3"/>
                </c:manualLayout>
              </c:layout>
              <c:tx>
                <c:rich>
                  <a:bodyPr/>
                  <a:lstStyle/>
                  <a:p>
                    <a:fld id="{69F144C1-B5DE-473B-BF41-B2FD91AAA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8D1-460E-AC4C-6A09B85887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'PP- Tháng'!$AQ$11:$BZ$11</c:f>
              <c:numCache>
                <c:formatCode>_(* #,##0_);_(* \(#,##0\);_(* "-"??_);_(@_)</c:formatCode>
                <c:ptCount val="24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5568.9000000000015</c:v>
                </c:pt>
                <c:pt idx="16">
                  <c:v>5073.5600000000013</c:v>
                </c:pt>
                <c:pt idx="17">
                  <c:v>4874.2999999999993</c:v>
                </c:pt>
                <c:pt idx="18">
                  <c:v>4794.5600000000013</c:v>
                </c:pt>
                <c:pt idx="19">
                  <c:v>4296.8499999999985</c:v>
                </c:pt>
                <c:pt idx="20">
                  <c:v>3776.5999999999985</c:v>
                </c:pt>
                <c:pt idx="21">
                  <c:v>3046.0859999999993</c:v>
                </c:pt>
                <c:pt idx="22">
                  <c:v>2668.8100000000013</c:v>
                </c:pt>
                <c:pt idx="23">
                  <c:v>2730.2299999999996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'PP- Tháng'!$AQ$10:$BZ$10</c15:f>
                <c15:dlblRangeCache>
                  <c:ptCount val="24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23%</c:v>
                  </c:pt>
                  <c:pt idx="16">
                    <c:v>21%</c:v>
                  </c:pt>
                  <c:pt idx="17">
                    <c:v>20%</c:v>
                  </c:pt>
                  <c:pt idx="18">
                    <c:v>20%</c:v>
                  </c:pt>
                  <c:pt idx="19">
                    <c:v>18%</c:v>
                  </c:pt>
                  <c:pt idx="20">
                    <c:v>17%</c:v>
                  </c:pt>
                  <c:pt idx="21">
                    <c:v>14%</c:v>
                  </c:pt>
                  <c:pt idx="22">
                    <c:v>12%</c:v>
                  </c:pt>
                  <c:pt idx="23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7"/>
              <c:layout>
                <c:manualLayout>
                  <c:x val="-2.1512622310825763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23-468A-9BC6-AB0BE5744D4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9"/>
              <c:layout>
                <c:manualLayout>
                  <c:x val="-3.1315842604366519E-2"/>
                  <c:y val="-3.75097300609658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8F-4CCA-927F-0437D67A75E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A3-40AE-A0C9-D0743F43F4B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A3-40AE-A0C9-D0743F43F4BF}"/>
                </c:ext>
              </c:extLst>
            </c:dLbl>
            <c:dLbl>
              <c:idx val="16"/>
              <c:layout>
                <c:manualLayout>
                  <c:x val="-2.3691115709390354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59-47A5-A88B-07CDE38B8E5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7A5-A88B-07CDE38B8E5C}"/>
                </c:ext>
              </c:extLst>
            </c:dLbl>
            <c:dLbl>
              <c:idx val="18"/>
              <c:layout>
                <c:manualLayout>
                  <c:x val="-3.8940569499342763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D0-404D-857D-D935F331F877}"/>
                </c:ext>
              </c:extLst>
            </c:dLbl>
            <c:dLbl>
              <c:idx val="20"/>
              <c:layout>
                <c:manualLayout>
                  <c:x val="-4.9833036492165916E-2"/>
                  <c:y val="-4.2183839725883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38-4D5F-8515-A33360A082C0}"/>
                </c:ext>
              </c:extLst>
            </c:dLbl>
            <c:dLbl>
              <c:idx val="21"/>
              <c:layout>
                <c:manualLayout>
                  <c:x val="-3.5672829401495819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8F-4CCA-927F-0437D67A75E6}"/>
                </c:ext>
              </c:extLst>
            </c:dLbl>
            <c:dLbl>
              <c:idx val="22"/>
              <c:layout>
                <c:manualLayout>
                  <c:x val="-2.1512622310825721E-2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8F-4CCA-927F-0437D67A75E6}"/>
                </c:ext>
              </c:extLst>
            </c:dLbl>
            <c:dLbl>
              <c:idx val="23"/>
              <c:layout>
                <c:manualLayout>
                  <c:x val="-1.0620155318002571E-2"/>
                  <c:y val="-3.5172675228507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D1-460E-AC4C-6A09B85887E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'PP- Tháng'!$AQ$5:$BZ$5</c:f>
              <c:numCache>
                <c:formatCode>_(* #,##0_);_(* \(#,##0\);_(* "-"??_);_(@_)</c:formatCode>
                <c:ptCount val="24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24568.9</c:v>
                </c:pt>
                <c:pt idx="16">
                  <c:v>24073.56</c:v>
                </c:pt>
                <c:pt idx="17">
                  <c:v>23874.3</c:v>
                </c:pt>
                <c:pt idx="18">
                  <c:v>23794.560000000001</c:v>
                </c:pt>
                <c:pt idx="19">
                  <c:v>23296.85</c:v>
                </c:pt>
                <c:pt idx="20">
                  <c:v>22776.6</c:v>
                </c:pt>
                <c:pt idx="21">
                  <c:v>22046.085999999999</c:v>
                </c:pt>
                <c:pt idx="22">
                  <c:v>21668.81</c:v>
                </c:pt>
                <c:pt idx="23">
                  <c:v>21730.23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A3-40AE-A0C9-D0743F43F4BF}"/>
                </c:ext>
              </c:extLst>
            </c:dLbl>
            <c:dLbl>
              <c:idx val="16"/>
              <c:layout>
                <c:manualLayout>
                  <c:x val="-4.2208309597189707E-2"/>
                  <c:y val="-3.5172675228507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9B-4A6C-B389-4387A0025BBB}"/>
                </c:ext>
              </c:extLst>
            </c:dLbl>
            <c:dLbl>
              <c:idx val="17"/>
              <c:layout>
                <c:manualLayout>
                  <c:x val="-2.5052674083493327E-2"/>
                  <c:y val="-3.0381712821966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BE-4E6F-913C-40F19984465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D0-404D-857D-D935F331F877}"/>
                </c:ext>
              </c:extLst>
            </c:dLbl>
            <c:dLbl>
              <c:idx val="20"/>
              <c:layout>
                <c:manualLayout>
                  <c:x val="-4.5476049695036734E-2"/>
                  <c:y val="-3.2835620396048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38-4D5F-8515-A33360A082C0}"/>
                </c:ext>
              </c:extLst>
            </c:dLbl>
            <c:dLbl>
              <c:idx val="21"/>
              <c:layout>
                <c:manualLayout>
                  <c:x val="-3.2405089303648875E-2"/>
                  <c:y val="-2.5824455898671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BD-4F97-A994-3FAD02DDCF0A}"/>
                </c:ext>
              </c:extLst>
            </c:dLbl>
            <c:dLbl>
              <c:idx val="22"/>
              <c:layout>
                <c:manualLayout>
                  <c:x val="-2.3691115709390354E-2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8F-4CCA-927F-0437D67A75E6}"/>
                </c:ext>
              </c:extLst>
            </c:dLbl>
            <c:dLbl>
              <c:idx val="23"/>
              <c:layout>
                <c:manualLayout>
                  <c:x val="-1.3887895415849517E-2"/>
                  <c:y val="-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D1-460E-AC4C-6A09B85887E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'PP- Tháng'!$AQ$6:$BZ$6</c:f>
              <c:numCache>
                <c:formatCode>_(* #,##0_);_(* \(#,##0\);_(* "-"??_);_(@_)</c:formatCode>
                <c:ptCount val="24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chemeClr val="accent6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8511589842182734E-2"/>
                  <c:y val="2.912632793479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dLbl>
              <c:idx val="12"/>
              <c:layout>
                <c:manualLayout>
                  <c:x val="-1.6883323838875884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59-47A5-A88B-07CDE38B8E5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A3-40AE-A0C9-D0743F43F4BF}"/>
                </c:ext>
              </c:extLst>
            </c:dLbl>
            <c:dLbl>
              <c:idx val="16"/>
              <c:layout>
                <c:manualLayout>
                  <c:x val="-5.2828464915192358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9B-4A6C-B389-4387A0025BB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BE-4E6F-913C-40F199844651}"/>
                </c:ext>
              </c:extLst>
            </c:dLbl>
            <c:dLbl>
              <c:idx val="20"/>
              <c:layout>
                <c:manualLayout>
                  <c:x val="-3.7579011125239953E-2"/>
                  <c:y val="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38-4D5F-8515-A33360A082C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38-4D5F-8515-A33360A082C0}"/>
                </c:ext>
              </c:extLst>
            </c:dLbl>
            <c:dLbl>
              <c:idx val="23"/>
              <c:layout>
                <c:manualLayout>
                  <c:x val="-2.0151063936722828E-2"/>
                  <c:y val="3.2835620396047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D1-460E-AC4C-6A09B85887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'PP-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'PP- Tháng'!$AQ$8:$BZ$8</c:f>
              <c:numCache>
                <c:formatCode>_(* #,##0_);_(* \(#,##0\);_(* "-"??_);_(@_)</c:formatCode>
                <c:ptCount val="24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14200</c:v>
                </c:pt>
                <c:pt idx="18">
                  <c:v>19000</c:v>
                </c:pt>
                <c:pt idx="19">
                  <c:v>18044.318943237293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'PP-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Tháng'!$AQ$3:$BZ$3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strCache>
            </c:strRef>
          </c:cat>
          <c:val>
            <c:numRef>
              <c:f>'PP-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'PP- Tháng'!$AQ$10:$BZ$10</c:f>
              <c:numCache>
                <c:formatCode>0%</c:formatCode>
                <c:ptCount val="24"/>
                <c:pt idx="0">
                  <c:v>0.31336734310712006</c:v>
                </c:pt>
                <c:pt idx="1">
                  <c:v>0.33129005293953739</c:v>
                </c:pt>
                <c:pt idx="2">
                  <c:v>0.3400728394603445</c:v>
                </c:pt>
                <c:pt idx="3">
                  <c:v>0.34739613095638683</c:v>
                </c:pt>
                <c:pt idx="4">
                  <c:v>0.37318689412147249</c:v>
                </c:pt>
                <c:pt idx="5">
                  <c:v>0.38179183772035741</c:v>
                </c:pt>
                <c:pt idx="6">
                  <c:v>0.37925308627606169</c:v>
                </c:pt>
                <c:pt idx="7">
                  <c:v>0.34361936486968792</c:v>
                </c:pt>
                <c:pt idx="8">
                  <c:v>0.31839191612812534</c:v>
                </c:pt>
                <c:pt idx="9">
                  <c:v>0.31507934163714013</c:v>
                </c:pt>
                <c:pt idx="10">
                  <c:v>0.34200136863715325</c:v>
                </c:pt>
                <c:pt idx="11">
                  <c:v>0.33704587642535139</c:v>
                </c:pt>
                <c:pt idx="12">
                  <c:v>0.2458614097092286</c:v>
                </c:pt>
                <c:pt idx="13">
                  <c:v>0.22996646301306017</c:v>
                </c:pt>
                <c:pt idx="14">
                  <c:v>0.23670255503776313</c:v>
                </c:pt>
                <c:pt idx="15">
                  <c:v>0.22666460443894521</c:v>
                </c:pt>
                <c:pt idx="16">
                  <c:v>0.21075237729691831</c:v>
                </c:pt>
                <c:pt idx="17">
                  <c:v>0.20416514829754168</c:v>
                </c:pt>
                <c:pt idx="18">
                  <c:v>0.20149815756206466</c:v>
                </c:pt>
                <c:pt idx="19">
                  <c:v>0.18443909798964234</c:v>
                </c:pt>
                <c:pt idx="20">
                  <c:v>0.16581052483689396</c:v>
                </c:pt>
                <c:pt idx="21">
                  <c:v>0.13816901557945477</c:v>
                </c:pt>
                <c:pt idx="22">
                  <c:v>0.12316366242539398</c:v>
                </c:pt>
                <c:pt idx="23">
                  <c:v>0.12564202035597413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793621371328999"/>
          <c:y val="0.13479212173295377"/>
          <c:w val="0.12816239621923328"/>
          <c:h val="0.67034259015603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EEDEF916-4806-4B72-80C1-5DD86558D1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913789-E754-4B57-B777-EDA9BE892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A2BE66-C209-49B4-9DBE-984A74FE6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26FF4E70-0DCE-479F-876F-FD2DE35A38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F59E82B-0F1C-4DEF-861D-B0CC575D5F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D540660-026C-41DF-BC8B-14EEF3EE9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3EA954C-D10D-4CFC-9894-05E8567AF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5B70E2F-B1FC-4024-B11C-287CD9C85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6A4B08B-DB32-4836-A378-668112343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9009F7C-FE51-4810-AAC6-1F61459DC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26C16BA-1601-43E2-8FC3-950C4171FB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BE68A43-FC06-4F96-AB85-E057737B2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716B5B0-3296-4C54-B366-8F3D8ABD82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17D24D8-F207-41DC-8877-6434922E3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B6983C6-ECD9-4002-98AC-8F65A25DC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406A5CD-0D53-4D24-BF5E-9361CBE1EA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2509679-0EC2-49F6-99D7-6F6FD9988E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'Giá mua thực tế PET'!$B$61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dLbl>
              <c:idx val="28"/>
              <c:layout>
                <c:manualLayout>
                  <c:x val="-1.8368963703167214E-2"/>
                  <c:y val="-3.1122735879762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A-43DC-8698-67A3754F9C11}"/>
                </c:ext>
              </c:extLst>
            </c:dLbl>
            <c:dLbl>
              <c:idx val="31"/>
              <c:layout>
                <c:manualLayout>
                  <c:x val="-3.3974396732572962E-3"/>
                  <c:y val="-3.67047314580164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CE-4E95-8DD9-A38279140DEF}"/>
                </c:ext>
              </c:extLst>
            </c:dLbl>
            <c:dLbl>
              <c:idx val="32"/>
              <c:layout>
                <c:manualLayout>
                  <c:x val="-3.3849128304988567E-3"/>
                  <c:y val="-2.1249784516470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41-4DD9-800C-5AEF18AB0F8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PET'!$O$48:$AW$48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f>'Giá mua thực tế PET'!$O$61:$AW$61</c:f>
              <c:numCache>
                <c:formatCode>#,##0_ ;\-#,##0\ </c:formatCode>
                <c:ptCount val="35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 formatCode="_(* #,##0_);_(* \(#,##0\);_(* &quot;-&quot;??_);_(@_)">
                  <c:v>19638.66678698326</c:v>
                </c:pt>
                <c:pt idx="16" formatCode="_(* #,##0_);_(* \(#,##0\);_(* &quot;-&quot;??_);_(@_)">
                  <c:v>19875.003369693546</c:v>
                </c:pt>
                <c:pt idx="17" formatCode="_(* #,##0_);_(* \(#,##0\);_(* &quot;-&quot;??_);_(@_)">
                  <c:v>19827.456526153295</c:v>
                </c:pt>
                <c:pt idx="18" formatCode="_(* #,##0_);_(* \(#,##0\);_(* &quot;-&quot;??_);_(@_)">
                  <c:v>18009.735967778812</c:v>
                </c:pt>
                <c:pt idx="19" formatCode="_(* #,##0_);_(* \(#,##0\);_(* &quot;-&quot;??_);_(@_)">
                  <c:v>18071.759198440013</c:v>
                </c:pt>
                <c:pt idx="20" formatCode="_(* #,##0_);_(* \(#,##0\);_(* &quot;-&quot;??_);_(@_)">
                  <c:v>18638.220278907433</c:v>
                </c:pt>
                <c:pt idx="21" formatCode="_(* #,##0_);_(* \(#,##0\);_(* &quot;-&quot;??_);_(@_)">
                  <c:v>18318.106702226545</c:v>
                </c:pt>
                <c:pt idx="22" formatCode="_(* #,##0_);_(* \(#,##0\);_(* &quot;-&quot;??_);_(@_)">
                  <c:v>18531.213367518943</c:v>
                </c:pt>
                <c:pt idx="23" formatCode="_(* #,##0_);_(* \(#,##0\);_(* &quot;-&quot;??_);_(@_)">
                  <c:v>18573.924747687332</c:v>
                </c:pt>
                <c:pt idx="24" formatCode="_(* #,##0_);_(* \(#,##0\);_(* &quot;-&quot;??_);_(@_)">
                  <c:v>18380.106730189174</c:v>
                </c:pt>
                <c:pt idx="25" formatCode="_(* #,##0_);_(* \(#,##0\);_(* &quot;-&quot;??_);_(@_)">
                  <c:v>19051.959408024035</c:v>
                </c:pt>
                <c:pt idx="26" formatCode="_(* #,##0_);_(* \(#,##0\);_(* &quot;-&quot;??_);_(@_)">
                  <c:v>19580.029117326318</c:v>
                </c:pt>
                <c:pt idx="27" formatCode="_(* #,##0_);_(* \(#,##0\);_(* &quot;-&quot;??_);_(@_)">
                  <c:v>20282.386217249299</c:v>
                </c:pt>
                <c:pt idx="28" formatCode="_(* #,##0_);_(* \(#,##0\);_(* &quot;-&quot;??_);_(@_)">
                  <c:v>19485.820001223921</c:v>
                </c:pt>
                <c:pt idx="29" formatCode="_(* #,##0_);_(* \(#,##0\);_(* &quot;-&quot;??_);_(@_)">
                  <c:v>20355.359582911649</c:v>
                </c:pt>
                <c:pt idx="30" formatCode="_(* #,##0_);_(* \(#,##0\);_(* &quot;-&quot;??_);_(@_)">
                  <c:v>20339.853346218166</c:v>
                </c:pt>
                <c:pt idx="31" formatCode="_(* #,##0_);_(* \(#,##0\);_(* &quot;-&quot;??_);_(@_)">
                  <c:v>19342.628291244389</c:v>
                </c:pt>
                <c:pt idx="32" formatCode="_(* #,##0_);_(* \(#,##0\);_(* &quot;-&quot;??_);_(@_)">
                  <c:v>16728.955236194914</c:v>
                </c:pt>
                <c:pt idx="33" formatCode="_(* #,##0_);_(* \(#,##0\);_(* &quot;-&quot;??_);_(@_)">
                  <c:v>16041.349095785541</c:v>
                </c:pt>
                <c:pt idx="34" formatCode="_(* #,##0_);_(* \(#,##0\);_(* &quot;-&quot;??_);_(@_)">
                  <c:v>16027.580781948138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'Giá mua thực tế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8446278094E-2"/>
                  <c:y val="-2.7390228781075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2.0954035096344952E-2"/>
                  <c:y val="-2.3506117705556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8743476983377503E-2"/>
                  <c:y val="-3.3977119363140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2.018593243679884E-2"/>
                  <c:y val="-3.44133901293597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dLbl>
              <c:idx val="31"/>
              <c:layout>
                <c:manualLayout>
                  <c:x val="-2.3376474535993751E-2"/>
                  <c:y val="3.483810298355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CE-4E95-8DD9-A38279140D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PET'!$O$48:$AW$48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f>'Giá mua thực tế PET'!$O$50:$AW$50</c:f>
              <c:numCache>
                <c:formatCode>#,##0_ ;\-#,##0\ </c:formatCode>
                <c:ptCount val="35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 formatCode="_(* #,##0_);_(* \(#,##0\);_(* &quot;-&quot;??_);_(@_)">
                  <c:v>16623.126766688412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17312.462454629211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14775.020828893066</c:v>
                </c:pt>
                <c:pt idx="34" formatCode="_(* #,##0_);_(* \(#,##0\);_(* &quot;-&quot;??_);_(@_)">
                  <c:v>14842.864383174638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'Giá mua thực tế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32"/>
              <c:layout>
                <c:manualLayout>
                  <c:x val="-5.0773692457481362E-3"/>
                  <c:y val="-2.1249784516470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1-4DD9-800C-5AEF18AB0F86}"/>
                </c:ext>
              </c:extLst>
            </c:dLbl>
            <c:dLbl>
              <c:idx val="33"/>
              <c:layout>
                <c:manualLayout>
                  <c:x val="-5.473133233490227E-3"/>
                  <c:y val="-4.92819139619104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BC-4B11-84D9-E26C7CA85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PET'!$O$48:$AW$48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f>'Giá mua thực tế PET'!$O$52:$AW$52</c:f>
              <c:numCache>
                <c:formatCode>#,##0_ ;\-#,##0\ </c:formatCode>
                <c:ptCount val="35"/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  <c:pt idx="33" formatCode="_(* #,##0_);_(* \(#,##0\);_(* &quot;-&quot;??_);_(@_)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'Giá mua thực tế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18"/>
              <c:layout>
                <c:manualLayout>
                  <c:x val="-1.4304053293038237E-2"/>
                  <c:y val="-2.8891973060826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EE-462D-97BB-ACD53D23D8FB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dLbl>
              <c:idx val="31"/>
              <c:layout>
                <c:manualLayout>
                  <c:x val="-6.8849126972345721E-3"/>
                  <c:y val="-1.9300263001197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3A-4016-BC5C-8C07FD3FF168}"/>
                </c:ext>
              </c:extLst>
            </c:dLbl>
            <c:dLbl>
              <c:idx val="32"/>
              <c:layout>
                <c:manualLayout>
                  <c:x val="-1.0274289141676839E-2"/>
                  <c:y val="-2.76204379100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41-4DD9-800C-5AEF18AB0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PET'!$O$48:$AW$48</c:f>
              <c:strCache>
                <c:ptCount val="35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</c:strCache>
            </c:strRef>
          </c:cat>
          <c:val>
            <c:numRef>
              <c:f>'Giá mua thực tế PET'!$O$49:$AW$49</c:f>
              <c:numCache>
                <c:formatCode>#,##0_ ;\-#,##0\ </c:formatCode>
                <c:ptCount val="35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12060.749044568583</c:v>
                </c:pt>
                <c:pt idx="25" formatCode="_(* #,##0_);_(* \(#,##0\);_(* &quot;-&quot;??_);_(@_)">
                  <c:v>12125.30520627686</c:v>
                </c:pt>
                <c:pt idx="26" formatCode="_(* #,##0_);_(* \(#,##0\);_(* &quot;-&quot;??_);_(@_)">
                  <c:v>12519.735678207491</c:v>
                </c:pt>
                <c:pt idx="27" formatCode="_(* #,##0_);_(* \(#,##0\);_(* &quot;-&quot;??_);_(@_)">
                  <c:v>13075.123142406088</c:v>
                </c:pt>
                <c:pt idx="28" formatCode="_(* #,##0_);_(* \(#,##0\);_(* &quot;-&quot;??_);_(@_)">
                  <c:v>12848.71613254449</c:v>
                </c:pt>
                <c:pt idx="29" formatCode="_(* #,##0_);_(* \(#,##0\);_(* &quot;-&quot;??_);_(@_)">
                  <c:v>13370.127303138097</c:v>
                </c:pt>
                <c:pt idx="30" formatCode="_(* #,##0_);_(* \(#,##0\);_(* &quot;-&quot;??_);_(@_)">
                  <c:v>13565.086207572547</c:v>
                </c:pt>
                <c:pt idx="31" formatCode="_(* #,##0_);_(* \(#,##0\);_(* &quot;-&quot;??_);_(@_)">
                  <c:v>12327.305958623994</c:v>
                </c:pt>
                <c:pt idx="32" formatCode="_(* #,##0_);_(* \(#,##0\);_(* &quot;-&quot;??_);_(@_)">
                  <c:v>9962.9822884596651</c:v>
                </c:pt>
                <c:pt idx="33" formatCode="_(* #,##0_);_(* \(#,##0\);_(* &quot;-&quot;??_);_(@_)">
                  <c:v>9535.2548102432702</c:v>
                </c:pt>
                <c:pt idx="34" formatCode="_(* #,##0_);_(* \(#,##0\);_(* &quot;-&quot;??_);_(@_)">
                  <c:v>9556.9816456471362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'Giá mua thực tế PET'!$B$62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mua thực tế PET'!$O$62:$AC$62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17592.653077881456</c:v>
                      </c:pt>
                      <c:pt idx="13">
                        <c:v>18299.45137973185</c:v>
                      </c:pt>
                      <c:pt idx="14">
                        <c:v>18940.193110312663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PET'!$O$51:$AP$51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7">
                        <c:v>13967.501760206851</c:v>
                      </c:pt>
                      <c:pt idx="8">
                        <c:v>15143.393839194479</c:v>
                      </c:pt>
                      <c:pt idx="9">
                        <c:v>16026.366844380624</c:v>
                      </c:pt>
                      <c:pt idx="10">
                        <c:v>16453.472872020546</c:v>
                      </c:pt>
                      <c:pt idx="11">
                        <c:v>16480.88636970046</c:v>
                      </c:pt>
                      <c:pt idx="12">
                        <c:v>16468.716414593451</c:v>
                      </c:pt>
                      <c:pt idx="13">
                        <c:v>16420.591799801834</c:v>
                      </c:pt>
                      <c:pt idx="14">
                        <c:v>16566.959487719949</c:v>
                      </c:pt>
                      <c:pt idx="15" formatCode="_(* #,##0_);_(* \(#,##0\);_(* &quot;-&quot;??_);_(@_)">
                        <c:v>17802.054548870256</c:v>
                      </c:pt>
                      <c:pt idx="16" formatCode="_(* #,##0_);_(* \(#,##0\);_(* &quot;-&quot;??_);_(@_)">
                        <c:v>17283.849347682553</c:v>
                      </c:pt>
                      <c:pt idx="17" formatCode="_(* #,##0_);_(* \(#,##0\);_(* &quot;-&quot;??_);_(@_)">
                        <c:v>17228.391181794359</c:v>
                      </c:pt>
                      <c:pt idx="18" formatCode="_(* #,##0_);_(* \(#,##0\);_(* &quot;-&quot;??_);_(@_)">
                        <c:v>16215.032660924704</c:v>
                      </c:pt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15430.158488170451</c:v>
                      </c:pt>
                      <c:pt idx="24" formatCode="_(* #,##0_);_(* \(#,##0\);_(* &quot;-&quot;??_);_(@_)">
                        <c:v>15926.472477439407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16453.862940114988</c:v>
                      </c:pt>
                      <c:pt idx="27" formatCode="_(* #,##0_);_(* \(#,##0\);_(* &quot;-&quot;??_);_(@_)">
                        <c:v>16477.614840217026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PET'!$O$53:$AC$53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PET'!$O$54:$AP$54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18252.968449033055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PET'!$O$55:$AP$55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  <c:pt idx="27" formatCode="_(* #,##0_);_(* \(#,##0\);_(* &quot;-&quot;??_);_(@_)">
                        <c:v>17500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PET'!$O$56:$AC$56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PET'!$O$57:$AC$57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PET'!$B$69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PET'!$O$48:$AW$48</c15:sqref>
                        </c15:formulaRef>
                      </c:ext>
                    </c:extLst>
                    <c:strCache>
                      <c:ptCount val="35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PET'!$O$69:$AP$69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CHAI &amp;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-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(VND/KG)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05173498776975E-2"/>
          <c:y val="0.13242813347107507"/>
          <c:w val="0.81813749701247274"/>
          <c:h val="0.77522654214683639"/>
        </c:manualLayout>
      </c:layout>
      <c:lineChart>
        <c:grouping val="standard"/>
        <c:varyColors val="0"/>
        <c:ser>
          <c:idx val="1"/>
          <c:order val="1"/>
          <c:tx>
            <c:strRef>
              <c:f>'Giá duyệt PET'!$B$47</c:f>
              <c:strCache>
                <c:ptCount val="1"/>
                <c:pt idx="0">
                  <c:v>Vảy A5.1 (rửa nóng)</c:v>
                </c:pt>
              </c:strCache>
            </c:strRef>
          </c:tx>
          <c:spPr>
            <a:ln w="41275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50C-483D-8530-6DEC5E953A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50C-483D-8530-6DEC5E953A09}"/>
                </c:ext>
              </c:extLst>
            </c:dLbl>
            <c:dLbl>
              <c:idx val="6"/>
              <c:layout>
                <c:manualLayout>
                  <c:x val="-6.9594637267407665E-3"/>
                  <c:y val="-2.9740634005763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50C-483D-8530-6DEC5E953A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50C-483D-8530-6DEC5E953A0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50C-483D-8530-6DEC5E953A0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50C-483D-8530-6DEC5E953A09}"/>
                </c:ext>
              </c:extLst>
            </c:dLbl>
            <c:dLbl>
              <c:idx val="16"/>
              <c:layout>
                <c:manualLayout>
                  <c:x val="-1.0439195590111213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50C-483D-8530-6DEC5E953A09}"/>
                </c:ext>
              </c:extLst>
            </c:dLbl>
            <c:dLbl>
              <c:idx val="18"/>
              <c:layout>
                <c:manualLayout>
                  <c:x val="-7.8293966925833628E-3"/>
                  <c:y val="-2.0518731988472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50C-483D-8530-6DEC5E953A09}"/>
                </c:ext>
              </c:extLst>
            </c:dLbl>
            <c:dLbl>
              <c:idx val="20"/>
              <c:layout>
                <c:manualLayout>
                  <c:x val="-2.4126601106698342E-2"/>
                  <c:y val="-3.06413301662707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4E-4A6A-854A-6FF9893619AE}"/>
                </c:ext>
              </c:extLst>
            </c:dLbl>
            <c:dLbl>
              <c:idx val="22"/>
              <c:layout>
                <c:manualLayout>
                  <c:x val="-1.6343826556150565E-2"/>
                  <c:y val="-3.301662707838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E-4A6A-854A-6FF9893619A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50C-483D-8530-6DEC5E953A09}"/>
                </c:ext>
              </c:extLst>
            </c:dLbl>
            <c:dLbl>
              <c:idx val="30"/>
              <c:layout>
                <c:manualLayout>
                  <c:x val="-9.7587175207875746E-3"/>
                  <c:y val="-2.1205835905036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AD-4CBC-94C4-3C42E3BCDB53}"/>
                </c:ext>
              </c:extLst>
            </c:dLbl>
            <c:dLbl>
              <c:idx val="31"/>
              <c:layout>
                <c:manualLayout>
                  <c:x val="-1.2322121930443276E-2"/>
                  <c:y val="-3.5707219464521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19-48EE-8E68-299AB2E061CD}"/>
                </c:ext>
              </c:extLst>
            </c:dLbl>
            <c:dLbl>
              <c:idx val="32"/>
              <c:layout>
                <c:manualLayout>
                  <c:x val="-1.358143184422108E-2"/>
                  <c:y val="-3.5927020405109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F7-4021-80C8-A1197D073935}"/>
                </c:ext>
              </c:extLst>
            </c:dLbl>
            <c:dLbl>
              <c:idx val="33"/>
              <c:layout>
                <c:manualLayout>
                  <c:x val="-1.9456936376369697E-2"/>
                  <c:y val="-2.5890736342042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81-4D56-9AD0-3B7F1FEC014A}"/>
                </c:ext>
              </c:extLst>
            </c:dLbl>
            <c:dLbl>
              <c:idx val="34"/>
              <c:layout>
                <c:manualLayout>
                  <c:x val="-2.0235213831424483E-2"/>
                  <c:y val="3.11163895486935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50-4277-906D-DDE8A02262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PET'!$C$40:$AL$40</c:f>
              <c:strCache>
                <c:ptCount val="36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f>'Giá duyệt PET'!$C$47:$AL$47</c:f>
              <c:numCache>
                <c:formatCode>_(* #,##0_);_(* \(#,##0\);_(* "-"??_);_(@_)</c:formatCode>
                <c:ptCount val="36"/>
                <c:pt idx="0">
                  <c:v>17500</c:v>
                </c:pt>
                <c:pt idx="1">
                  <c:v>17500</c:v>
                </c:pt>
                <c:pt idx="2">
                  <c:v>18500</c:v>
                </c:pt>
                <c:pt idx="3">
                  <c:v>18500</c:v>
                </c:pt>
                <c:pt idx="4">
                  <c:v>18500</c:v>
                </c:pt>
                <c:pt idx="5">
                  <c:v>17500</c:v>
                </c:pt>
                <c:pt idx="6">
                  <c:v>16000</c:v>
                </c:pt>
                <c:pt idx="7">
                  <c:v>16000</c:v>
                </c:pt>
                <c:pt idx="8">
                  <c:v>16500</c:v>
                </c:pt>
                <c:pt idx="9">
                  <c:v>17500</c:v>
                </c:pt>
                <c:pt idx="10">
                  <c:v>18000</c:v>
                </c:pt>
                <c:pt idx="11">
                  <c:v>18000</c:v>
                </c:pt>
                <c:pt idx="12">
                  <c:v>18000</c:v>
                </c:pt>
                <c:pt idx="13">
                  <c:v>18500</c:v>
                </c:pt>
                <c:pt idx="14">
                  <c:v>18800</c:v>
                </c:pt>
                <c:pt idx="15">
                  <c:v>19300</c:v>
                </c:pt>
                <c:pt idx="16">
                  <c:v>19500</c:v>
                </c:pt>
                <c:pt idx="17">
                  <c:v>19500</c:v>
                </c:pt>
                <c:pt idx="18">
                  <c:v>18000</c:v>
                </c:pt>
                <c:pt idx="19">
                  <c:v>18000</c:v>
                </c:pt>
                <c:pt idx="20">
                  <c:v>18300</c:v>
                </c:pt>
                <c:pt idx="21">
                  <c:v>18000</c:v>
                </c:pt>
                <c:pt idx="22">
                  <c:v>18200</c:v>
                </c:pt>
                <c:pt idx="23">
                  <c:v>18200</c:v>
                </c:pt>
                <c:pt idx="24">
                  <c:v>18200</c:v>
                </c:pt>
                <c:pt idx="25">
                  <c:v>18750</c:v>
                </c:pt>
                <c:pt idx="26">
                  <c:v>19200</c:v>
                </c:pt>
                <c:pt idx="27">
                  <c:v>19700</c:v>
                </c:pt>
                <c:pt idx="28">
                  <c:v>19000</c:v>
                </c:pt>
                <c:pt idx="29">
                  <c:v>19500</c:v>
                </c:pt>
                <c:pt idx="30">
                  <c:v>19500</c:v>
                </c:pt>
                <c:pt idx="31">
                  <c:v>18000</c:v>
                </c:pt>
                <c:pt idx="32">
                  <c:v>16666.666666666668</c:v>
                </c:pt>
                <c:pt idx="33">
                  <c:v>16150</c:v>
                </c:pt>
                <c:pt idx="34">
                  <c:v>16000</c:v>
                </c:pt>
                <c:pt idx="35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E-4E7F-826A-EC70CE2CB8CA}"/>
            </c:ext>
          </c:extLst>
        </c:ser>
        <c:ser>
          <c:idx val="6"/>
          <c:order val="4"/>
          <c:tx>
            <c:strRef>
              <c:f>'Giá duyệt PET'!$B$42</c:f>
              <c:strCache>
                <c:ptCount val="1"/>
                <c:pt idx="0">
                  <c:v>Chai B1</c:v>
                </c:pt>
              </c:strCache>
            </c:strRef>
          </c:tx>
          <c:spPr>
            <a:ln w="4127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50C-483D-8530-6DEC5E953A09}"/>
                </c:ext>
              </c:extLst>
            </c:dLbl>
            <c:dLbl>
              <c:idx val="5"/>
              <c:layout>
                <c:manualLayout>
                  <c:x val="-8.469108480023602E-3"/>
                  <c:y val="-7.3718085856094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7F-4561-8B30-A4773173E0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E0-4065-A45C-4A6400E2A73B}"/>
                </c:ext>
              </c:extLst>
            </c:dLbl>
            <c:dLbl>
              <c:idx val="7"/>
              <c:layout>
                <c:manualLayout>
                  <c:x val="-3.8712016979995517E-2"/>
                  <c:y val="-2.61077893550454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E0-4065-A45C-4A6400E2A73B}"/>
                </c:ext>
              </c:extLst>
            </c:dLbl>
            <c:dLbl>
              <c:idx val="10"/>
              <c:layout>
                <c:manualLayout>
                  <c:x val="-1.6093759868088024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0C-483D-8530-6DEC5E953A09}"/>
                </c:ext>
              </c:extLst>
            </c:dLbl>
            <c:dLbl>
              <c:idx val="15"/>
              <c:layout>
                <c:manualLayout>
                  <c:x val="-1.4917126372967545E-2"/>
                  <c:y val="2.293875768107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C-483D-8530-6DEC5E953A0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50C-483D-8530-6DEC5E953A0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E0-4065-A45C-4A6400E2A73B}"/>
                </c:ext>
              </c:extLst>
            </c:dLbl>
            <c:dLbl>
              <c:idx val="19"/>
              <c:layout>
                <c:manualLayout>
                  <c:x val="-3.784208401415292E-2"/>
                  <c:y val="-2.85029993876183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E0-4065-A45C-4A6400E2A73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50C-483D-8530-6DEC5E953A09}"/>
                </c:ext>
              </c:extLst>
            </c:dLbl>
            <c:dLbl>
              <c:idx val="23"/>
              <c:layout>
                <c:manualLayout>
                  <c:x val="-3.6102218082467726E-2"/>
                  <c:y val="-2.5129682997118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50C-483D-8530-6DEC5E953A09}"/>
                </c:ext>
              </c:extLst>
            </c:dLbl>
            <c:dLbl>
              <c:idx val="25"/>
              <c:layout>
                <c:manualLayout>
                  <c:x val="-1.7833625799773215E-2"/>
                  <c:y val="2.559077809798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50C-483D-8530-6DEC5E953A0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50C-483D-8530-6DEC5E953A09}"/>
                </c:ext>
              </c:extLst>
            </c:dLbl>
            <c:dLbl>
              <c:idx val="29"/>
              <c:layout>
                <c:manualLayout>
                  <c:x val="-1.7719966199514325E-2"/>
                  <c:y val="-3.33491148507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F-416B-BFF3-85A15E10DDA7}"/>
                </c:ext>
              </c:extLst>
            </c:dLbl>
            <c:dLbl>
              <c:idx val="30"/>
              <c:layout>
                <c:manualLayout>
                  <c:x val="-1.3483964489311429E-2"/>
                  <c:y val="-1.396445718454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AD-4CBC-94C4-3C42E3BCDB53}"/>
                </c:ext>
              </c:extLst>
            </c:dLbl>
            <c:dLbl>
              <c:idx val="31"/>
              <c:layout>
                <c:manualLayout>
                  <c:x val="-1.112501660733782E-2"/>
                  <c:y val="-2.14827837731684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A6-415F-8AF3-60D27DA3BDEE}"/>
                </c:ext>
              </c:extLst>
            </c:dLbl>
            <c:dLbl>
              <c:idx val="32"/>
              <c:layout>
                <c:manualLayout>
                  <c:x val="-8.1732001935520878E-3"/>
                  <c:y val="-2.6310434473600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F7-4021-80C8-A1197D073935}"/>
                </c:ext>
              </c:extLst>
            </c:dLbl>
            <c:dLbl>
              <c:idx val="33"/>
              <c:layout>
                <c:manualLayout>
                  <c:x val="-4.2805260028014229E-3"/>
                  <c:y val="-2.8266033254156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81-4D56-9AD0-3B7F1FEC014A}"/>
                </c:ext>
              </c:extLst>
            </c:dLbl>
            <c:dLbl>
              <c:idx val="34"/>
              <c:layout>
                <c:manualLayout>
                  <c:x val="-1.3325554332694287E-2"/>
                  <c:y val="-3.3030793861825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50-4277-906D-DDE8A0226295}"/>
                </c:ext>
              </c:extLst>
            </c:dLbl>
            <c:dLbl>
              <c:idx val="35"/>
              <c:layout>
                <c:manualLayout>
                  <c:x val="-7.8388219875683597E-3"/>
                  <c:y val="-2.3543400713436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4E-4A6A-854A-6FF9893619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PET'!$C$40:$AL$40</c:f>
              <c:strCache>
                <c:ptCount val="36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f>'Giá duyệt PET'!$C$42:$AL$42</c:f>
              <c:numCache>
                <c:formatCode>_(* #,##0_);_(* \(#,##0\);_(* "-"??_);_(@_)</c:formatCode>
                <c:ptCount val="36"/>
                <c:pt idx="0">
                  <c:v>14500</c:v>
                </c:pt>
                <c:pt idx="1">
                  <c:v>14500</c:v>
                </c:pt>
                <c:pt idx="2">
                  <c:v>15500</c:v>
                </c:pt>
                <c:pt idx="3">
                  <c:v>15500</c:v>
                </c:pt>
                <c:pt idx="4">
                  <c:v>15500</c:v>
                </c:pt>
                <c:pt idx="5">
                  <c:v>13500</c:v>
                </c:pt>
                <c:pt idx="6">
                  <c:v>13000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16000</c:v>
                </c:pt>
                <c:pt idx="16">
                  <c:v>16500</c:v>
                </c:pt>
                <c:pt idx="17">
                  <c:v>16500</c:v>
                </c:pt>
                <c:pt idx="18">
                  <c:v>15000</c:v>
                </c:pt>
                <c:pt idx="19">
                  <c:v>15000</c:v>
                </c:pt>
                <c:pt idx="20">
                  <c:v>16000</c:v>
                </c:pt>
                <c:pt idx="21">
                  <c:v>15700</c:v>
                </c:pt>
                <c:pt idx="22">
                  <c:v>16500</c:v>
                </c:pt>
                <c:pt idx="23">
                  <c:v>16500</c:v>
                </c:pt>
                <c:pt idx="24">
                  <c:v>17000</c:v>
                </c:pt>
                <c:pt idx="25">
                  <c:v>16800</c:v>
                </c:pt>
                <c:pt idx="26">
                  <c:v>17200</c:v>
                </c:pt>
                <c:pt idx="27">
                  <c:v>18000</c:v>
                </c:pt>
                <c:pt idx="28">
                  <c:v>17500</c:v>
                </c:pt>
                <c:pt idx="29">
                  <c:v>17500</c:v>
                </c:pt>
                <c:pt idx="30">
                  <c:v>17800</c:v>
                </c:pt>
                <c:pt idx="31">
                  <c:v>16150</c:v>
                </c:pt>
                <c:pt idx="32">
                  <c:v>13666.666666666666</c:v>
                </c:pt>
                <c:pt idx="33">
                  <c:v>12850</c:v>
                </c:pt>
                <c:pt idx="34">
                  <c:v>11200</c:v>
                </c:pt>
                <c:pt idx="35">
                  <c:v>11200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E-4E7F-826A-EC70CE2CB8CA}"/>
            </c:ext>
          </c:extLst>
        </c:ser>
        <c:ser>
          <c:idx val="5"/>
          <c:order val="9"/>
          <c:tx>
            <c:strRef>
              <c:f>'Giá duyệt PET'!$B$41</c:f>
              <c:strCache>
                <c:ptCount val="1"/>
                <c:pt idx="0">
                  <c:v>Chai B0</c:v>
                </c:pt>
              </c:strCache>
            </c:strRef>
          </c:tx>
          <c:spPr>
            <a:ln w="4127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0C-483D-8530-6DEC5E953A09}"/>
                </c:ext>
              </c:extLst>
            </c:dLbl>
            <c:dLbl>
              <c:idx val="15"/>
              <c:layout>
                <c:manualLayout>
                  <c:x val="-1.5176410373568277E-2"/>
                  <c:y val="4.2517814726840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81-4D56-9AD0-3B7F1FEC014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C-483D-8530-6DEC5E953A09}"/>
                </c:ext>
              </c:extLst>
            </c:dLbl>
            <c:dLbl>
              <c:idx val="18"/>
              <c:layout>
                <c:manualLayout>
                  <c:x val="-9.7171512284619233E-3"/>
                  <c:y val="3.2046109510086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50C-483D-8530-6DEC5E953A0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0C-483D-8530-6DEC5E953A09}"/>
                </c:ext>
              </c:extLst>
            </c:dLbl>
            <c:dLbl>
              <c:idx val="24"/>
              <c:layout>
                <c:manualLayout>
                  <c:x val="-1.5223826902245427E-2"/>
                  <c:y val="3.2046109510086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0C-483D-8530-6DEC5E953A0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50C-483D-8530-6DEC5E953A09}"/>
                </c:ext>
              </c:extLst>
            </c:dLbl>
            <c:dLbl>
              <c:idx val="27"/>
              <c:layout>
                <c:manualLayout>
                  <c:x val="-3.4897964791574053E-2"/>
                  <c:y val="-1.9659711880555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0C-483D-8530-6DEC5E953A09}"/>
                </c:ext>
              </c:extLst>
            </c:dLbl>
            <c:dLbl>
              <c:idx val="30"/>
              <c:layout>
                <c:manualLayout>
                  <c:x val="-2.5661125215687745E-2"/>
                  <c:y val="-2.419162132898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AD-4CBC-94C4-3C42E3BCDB53}"/>
                </c:ext>
              </c:extLst>
            </c:dLbl>
            <c:dLbl>
              <c:idx val="31"/>
              <c:layout>
                <c:manualLayout>
                  <c:x val="-3.3697627165548347E-2"/>
                  <c:y val="1.9068963963972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F7-4021-80C8-A1197D073935}"/>
                </c:ext>
              </c:extLst>
            </c:dLbl>
            <c:dLbl>
              <c:idx val="32"/>
              <c:layout>
                <c:manualLayout>
                  <c:x val="-2.6850572199390025E-2"/>
                  <c:y val="2.1140142517814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50-4277-906D-DDE8A0226295}"/>
                </c:ext>
              </c:extLst>
            </c:dLbl>
            <c:dLbl>
              <c:idx val="33"/>
              <c:layout>
                <c:manualLayout>
                  <c:x val="-2.1402630014006541E-2"/>
                  <c:y val="2.8266033254156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81-4D56-9AD0-3B7F1FEC014A}"/>
                </c:ext>
              </c:extLst>
            </c:dLbl>
            <c:dLbl>
              <c:idx val="35"/>
              <c:layout>
                <c:manualLayout>
                  <c:x val="-1.4259410695183255E-2"/>
                  <c:y val="3.3055885850178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4E-4A6A-854A-6FF9893619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PET'!$C$40:$AL$40</c:f>
              <c:strCache>
                <c:ptCount val="36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f>'Giá duyệt PET'!$C$41:$AL$41</c:f>
              <c:numCache>
                <c:formatCode>_(* #,##0_);_(* \(#,##0\);_(* "-"??_);_(@_)</c:formatCode>
                <c:ptCount val="36"/>
                <c:pt idx="0">
                  <c:v>8800</c:v>
                </c:pt>
                <c:pt idx="1">
                  <c:v>9500</c:v>
                </c:pt>
                <c:pt idx="2">
                  <c:v>10500</c:v>
                </c:pt>
                <c:pt idx="3">
                  <c:v>11000</c:v>
                </c:pt>
                <c:pt idx="4">
                  <c:v>10000</c:v>
                </c:pt>
                <c:pt idx="5">
                  <c:v>9500</c:v>
                </c:pt>
                <c:pt idx="6">
                  <c:v>9500</c:v>
                </c:pt>
                <c:pt idx="7">
                  <c:v>9500</c:v>
                </c:pt>
                <c:pt idx="8">
                  <c:v>9500</c:v>
                </c:pt>
                <c:pt idx="9">
                  <c:v>10500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11500</c:v>
                </c:pt>
                <c:pt idx="20">
                  <c:v>12000</c:v>
                </c:pt>
                <c:pt idx="21">
                  <c:v>11700</c:v>
                </c:pt>
                <c:pt idx="22">
                  <c:v>12000</c:v>
                </c:pt>
                <c:pt idx="23">
                  <c:v>12000</c:v>
                </c:pt>
                <c:pt idx="24">
                  <c:v>12300</c:v>
                </c:pt>
                <c:pt idx="25">
                  <c:v>12300</c:v>
                </c:pt>
                <c:pt idx="26">
                  <c:v>12500</c:v>
                </c:pt>
                <c:pt idx="27">
                  <c:v>13500</c:v>
                </c:pt>
                <c:pt idx="28">
                  <c:v>13000</c:v>
                </c:pt>
                <c:pt idx="29">
                  <c:v>13500</c:v>
                </c:pt>
                <c:pt idx="30">
                  <c:v>13800</c:v>
                </c:pt>
                <c:pt idx="31">
                  <c:v>12350</c:v>
                </c:pt>
                <c:pt idx="32">
                  <c:v>10266.666666666666</c:v>
                </c:pt>
                <c:pt idx="33">
                  <c:v>9850</c:v>
                </c:pt>
                <c:pt idx="34">
                  <c:v>9700</c:v>
                </c:pt>
                <c:pt idx="35">
                  <c:v>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E-4E7F-826A-EC70CE2CB8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'Giá duyệt PET'!$B$46</c15:sqref>
                        </c15:formulaRef>
                      </c:ext>
                    </c:extLst>
                    <c:strCache>
                      <c:ptCount val="1"/>
                      <c:pt idx="0">
                        <c:v>Vảy A4 (rửa nóng)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C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duyệt PET'!$C$40:$AL$40</c15:sqref>
                        </c15:formulaRef>
                      </c:ext>
                    </c:extLst>
                    <c:strCache>
                      <c:ptCount val="36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duyệt PET'!$C$46:$R$46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18000</c:v>
                      </c:pt>
                      <c:pt idx="1">
                        <c:v>18000</c:v>
                      </c:pt>
                      <c:pt idx="2">
                        <c:v>19000</c:v>
                      </c:pt>
                      <c:pt idx="3">
                        <c:v>19000</c:v>
                      </c:pt>
                      <c:pt idx="4">
                        <c:v>19000</c:v>
                      </c:pt>
                      <c:pt idx="5">
                        <c:v>18000</c:v>
                      </c:pt>
                      <c:pt idx="6">
                        <c:v>16500</c:v>
                      </c:pt>
                      <c:pt idx="7">
                        <c:v>16500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1FE-4E7F-826A-EC70CE2CB8CA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PET'!$B$50</c15:sqref>
                        </c15:formulaRef>
                      </c:ext>
                    </c:extLst>
                    <c:strCache>
                      <c:ptCount val="1"/>
                      <c:pt idx="0">
                        <c:v>Vảy A6.B3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50C-483D-8530-6DEC5E953A09}"/>
                      </c:ext>
                    </c:extLst>
                  </c:dLbl>
                  <c:dLbl>
                    <c:idx val="15"/>
                    <c:layout>
                      <c:manualLayout>
                        <c:x val="-1.1857203014410123E-2"/>
                        <c:y val="-1.526051243218242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3399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PET'!$C$40:$AL$40</c15:sqref>
                        </c15:formulaRef>
                      </c:ext>
                    </c:extLst>
                    <c:strCache>
                      <c:ptCount val="36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PET'!$C$50:$R$50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17200</c:v>
                      </c:pt>
                      <c:pt idx="3">
                        <c:v>17200</c:v>
                      </c:pt>
                      <c:pt idx="4">
                        <c:v>17200</c:v>
                      </c:pt>
                      <c:pt idx="5">
                        <c:v>16200</c:v>
                      </c:pt>
                      <c:pt idx="6">
                        <c:v>16000</c:v>
                      </c:pt>
                      <c:pt idx="7">
                        <c:v>16000</c:v>
                      </c:pt>
                      <c:pt idx="8">
                        <c:v>16500</c:v>
                      </c:pt>
                      <c:pt idx="9">
                        <c:v>17000</c:v>
                      </c:pt>
                      <c:pt idx="10">
                        <c:v>17000</c:v>
                      </c:pt>
                      <c:pt idx="11">
                        <c:v>17300</c:v>
                      </c:pt>
                      <c:pt idx="12">
                        <c:v>17300</c:v>
                      </c:pt>
                      <c:pt idx="13">
                        <c:v>17500</c:v>
                      </c:pt>
                      <c:pt idx="14">
                        <c:v>17500</c:v>
                      </c:pt>
                      <c:pt idx="15">
                        <c:v>17800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1FE-4E7F-826A-EC70CE2CB8CA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chemeClr val="accent4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E50C-483D-8530-6DEC5E953A09}"/>
                      </c:ext>
                    </c:extLst>
                  </c:dLbl>
                  <c:dLbl>
                    <c:idx val="13"/>
                    <c:layout>
                      <c:manualLayout>
                        <c:x val="-7.3557425486451052E-3"/>
                        <c:y val="5.854662002283824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E50C-483D-8530-6DEC5E953A09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accent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PET'!$C$40:$AL$40</c15:sqref>
                        </c15:formulaRef>
                      </c:ext>
                    </c:extLst>
                    <c:strCache>
                      <c:ptCount val="36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PET'!$C$48:$R$48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17000</c:v>
                      </c:pt>
                      <c:pt idx="1">
                        <c:v>17000</c:v>
                      </c:pt>
                      <c:pt idx="2">
                        <c:v>18000</c:v>
                      </c:pt>
                      <c:pt idx="3">
                        <c:v>18000</c:v>
                      </c:pt>
                      <c:pt idx="4">
                        <c:v>18000</c:v>
                      </c:pt>
                      <c:pt idx="5">
                        <c:v>17000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16500</c:v>
                      </c:pt>
                      <c:pt idx="10">
                        <c:v>17000</c:v>
                      </c:pt>
                      <c:pt idx="11">
                        <c:v>17500</c:v>
                      </c:pt>
                      <c:pt idx="12">
                        <c:v>17500</c:v>
                      </c:pt>
                      <c:pt idx="13">
                        <c:v>18000</c:v>
                      </c:pt>
                      <c:pt idx="14">
                        <c:v>18300</c:v>
                      </c:pt>
                      <c:pt idx="15">
                        <c:v>18800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FE-4E7F-826A-EC70CE2CB8CA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PET'!$C$40:$AL$40</c15:sqref>
                        </c15:formulaRef>
                      </c:ext>
                    </c:extLst>
                    <c:strCache>
                      <c:ptCount val="36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PET'!$C$43:$L$43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1FE-4E7F-826A-EC70CE2CB8CA}"/>
                  </c:ext>
                </c:extLst>
              </c15:ser>
            </c15:filteredLineSeries>
            <c15:filteredLineSeries>
              <c15:ser>
                <c:idx val="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PET'!$B$44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E50C-483D-8530-6DEC5E953A09}"/>
                      </c:ext>
                    </c:extLst>
                  </c:dLbl>
                  <c:dLbl>
                    <c:idx val="14"/>
                    <c:layout>
                      <c:manualLayout>
                        <c:x val="-2.5012215232672497E-2"/>
                        <c:y val="2.50502751245258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PET'!$C$40:$AL$40</c15:sqref>
                        </c15:formulaRef>
                      </c:ext>
                    </c:extLst>
                    <c:strCache>
                      <c:ptCount val="36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PET'!$C$44:$AD$44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14500</c:v>
                      </c:pt>
                      <c:pt idx="1">
                        <c:v>14500</c:v>
                      </c:pt>
                      <c:pt idx="2">
                        <c:v>15000</c:v>
                      </c:pt>
                      <c:pt idx="3">
                        <c:v>15000</c:v>
                      </c:pt>
                      <c:pt idx="4">
                        <c:v>15000</c:v>
                      </c:pt>
                      <c:pt idx="5">
                        <c:v>15000</c:v>
                      </c:pt>
                      <c:pt idx="6">
                        <c:v>14500</c:v>
                      </c:pt>
                      <c:pt idx="7">
                        <c:v>14500</c:v>
                      </c:pt>
                      <c:pt idx="8">
                        <c:v>15000</c:v>
                      </c:pt>
                      <c:pt idx="9">
                        <c:v>14500</c:v>
                      </c:pt>
                      <c:pt idx="10">
                        <c:v>15000</c:v>
                      </c:pt>
                      <c:pt idx="11">
                        <c:v>15000</c:v>
                      </c:pt>
                      <c:pt idx="12">
                        <c:v>16500</c:v>
                      </c:pt>
                      <c:pt idx="13">
                        <c:v>16500</c:v>
                      </c:pt>
                      <c:pt idx="14">
                        <c:v>16500</c:v>
                      </c:pt>
                      <c:pt idx="15">
                        <c:v>16500</c:v>
                      </c:pt>
                      <c:pt idx="16">
                        <c:v>16000</c:v>
                      </c:pt>
                      <c:pt idx="20">
                        <c:v>16000</c:v>
                      </c:pt>
                      <c:pt idx="21">
                        <c:v>15700</c:v>
                      </c:pt>
                      <c:pt idx="22">
                        <c:v>16500</c:v>
                      </c:pt>
                      <c:pt idx="23">
                        <c:v>16500</c:v>
                      </c:pt>
                      <c:pt idx="24">
                        <c:v>16800</c:v>
                      </c:pt>
                      <c:pt idx="25">
                        <c:v>16800</c:v>
                      </c:pt>
                      <c:pt idx="26">
                        <c:v>17200</c:v>
                      </c:pt>
                      <c:pt idx="27">
                        <c:v>18000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1FE-4E7F-826A-EC70CE2CB8CA}"/>
                  </c:ext>
                </c:extLst>
              </c15:ser>
            </c15:filteredLineSeries>
            <c15:filteredLineSeries>
              <c15:ser>
                <c:idx val="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PET'!$C$40:$AL$40</c15:sqref>
                        </c15:formulaRef>
                      </c:ext>
                    </c:extLst>
                    <c:strCache>
                      <c:ptCount val="36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PET'!$C$49:$K$49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9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16500</c:v>
                      </c:pt>
                      <c:pt idx="6">
                        <c:v>15000</c:v>
                      </c:pt>
                      <c:pt idx="7">
                        <c:v>15000</c:v>
                      </c:pt>
                      <c:pt idx="8">
                        <c:v>15500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FE-4E7F-826A-EC70CE2CB8CA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E50C-483D-8530-6DEC5E953A09}"/>
                      </c:ext>
                    </c:extLst>
                  </c:dLbl>
                  <c:dLbl>
                    <c:idx val="18"/>
                    <c:layout>
                      <c:manualLayout>
                        <c:x val="-2.4802652907378691E-2"/>
                        <c:y val="-4.491921480805892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B05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PET'!$C$40:$AL$40</c15:sqref>
                        </c15:formulaRef>
                      </c:ext>
                    </c:extLst>
                    <c:strCache>
                      <c:ptCount val="36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PET'!$C$45:$AD$45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12500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>
                        <c:v>13000</c:v>
                      </c:pt>
                      <c:pt idx="16">
                        <c:v>13500</c:v>
                      </c:pt>
                      <c:pt idx="17">
                        <c:v>13500</c:v>
                      </c:pt>
                      <c:pt idx="18">
                        <c:v>12000</c:v>
                      </c:pt>
                      <c:pt idx="19">
                        <c:v>12000</c:v>
                      </c:pt>
                      <c:pt idx="20">
                        <c:v>12000</c:v>
                      </c:pt>
                      <c:pt idx="21">
                        <c:v>12000</c:v>
                      </c:pt>
                      <c:pt idx="22">
                        <c:v>12000</c:v>
                      </c:pt>
                      <c:pt idx="23">
                        <c:v>12000</c:v>
                      </c:pt>
                      <c:pt idx="24">
                        <c:v>12300</c:v>
                      </c:pt>
                      <c:pt idx="25">
                        <c:v>12300</c:v>
                      </c:pt>
                      <c:pt idx="26">
                        <c:v>12300</c:v>
                      </c:pt>
                      <c:pt idx="27">
                        <c:v>12300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1FE-4E7F-826A-EC70CE2CB8CA}"/>
                  </c:ext>
                </c:extLst>
              </c15:ser>
            </c15:filteredLineSeries>
          </c:ext>
        </c:extLst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8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066496739240852"/>
          <c:y val="0.15359667437527502"/>
          <c:w val="0.11815991231075704"/>
          <c:h val="0.57859538451065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27" l="0.19" r="0.17" t="0.32" header="0.3" footer="0.3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2024&amp;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8833118205326502"/>
          <c:h val="0.70219256850665512"/>
        </c:manualLayout>
      </c:layout>
      <c:lineChart>
        <c:grouping val="standard"/>
        <c:varyColors val="0"/>
        <c:ser>
          <c:idx val="10"/>
          <c:order val="0"/>
          <c:tx>
            <c:strRef>
              <c:f>'Giá duyệt HDPE'!$B$44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HDPE'!$C$44:$AL$44</c:f>
              <c:numCache>
                <c:formatCode>_(* #,##0_);_(* \(#,##0\);_(* "-"??_);_(@_)</c:formatCode>
                <c:ptCount val="24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'Giá duyệt HDPE'!$B$48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HDPE'!$C$48:$AL$48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'Giá duyệt HDPE'!$B$45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HDPE'!$C$45:$AL$45</c:f>
              <c:numCache>
                <c:formatCode>General</c:formatCode>
                <c:ptCount val="24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'Giá duyệt HDPE'!$B$46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HDPE'!$C$46:$AL$46</c:f>
              <c:numCache>
                <c:formatCode>_(* #,##0_);_(* \(#,##0\);_(* "-"??_);_(@_)</c:formatCode>
                <c:ptCount val="24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'Giá duyệt HDPE'!$B$47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HDPE'!$C$47:$AL$47</c:f>
              <c:numCache>
                <c:formatCode>_(* #,##0_);_(* \(#,##0\);_(* "-"??_);_(@_)</c:formatCode>
                <c:ptCount val="24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  <c:pt idx="16">
                  <c:v>21200</c:v>
                </c:pt>
                <c:pt idx="17">
                  <c:v>21200</c:v>
                </c:pt>
                <c:pt idx="18">
                  <c:v>21200</c:v>
                </c:pt>
                <c:pt idx="19">
                  <c:v>21200</c:v>
                </c:pt>
                <c:pt idx="20">
                  <c:v>21200</c:v>
                </c:pt>
                <c:pt idx="21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'Giá duyệt HDPE'!$B$49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27720115958E-2"/>
                  <c:y val="-2.6620144415067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3811738907703248E-2"/>
                  <c:y val="-2.8672596691511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4626600446674831E-2"/>
                  <c:y val="-3.2777501244400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2996877368731666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89259087503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4C-44C1-82AD-55B43F2B0AE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C-44C1-82AD-55B43F2B0AE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4C-44C1-82AD-55B43F2B0AE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A5-4498-8842-6529CB54D67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AA-45FF-8585-C0CE9014DC21}"/>
                </c:ext>
              </c:extLst>
            </c:dLbl>
            <c:dLbl>
              <c:idx val="21"/>
              <c:layout>
                <c:manualLayout>
                  <c:x val="-6.7128605253575103E-3"/>
                  <c:y val="-1.6072319799227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74-42AF-96E3-1D77B021588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HDPE'!$C$49:$AL$49</c:f>
              <c:numCache>
                <c:formatCode>_(* #,##0_);_(* \(#,##0\);_(* "-"??_);_(@_)</c:formatCode>
                <c:ptCount val="24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  <c:pt idx="16">
                  <c:v>21000</c:v>
                </c:pt>
                <c:pt idx="17">
                  <c:v>21000</c:v>
                </c:pt>
                <c:pt idx="18">
                  <c:v>21000</c:v>
                </c:pt>
                <c:pt idx="19">
                  <c:v>21000</c:v>
                </c:pt>
                <c:pt idx="20">
                  <c:v>21000</c:v>
                </c:pt>
                <c:pt idx="21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'Giá duyệt HDPE'!$B$57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HDPE'!$C$57:$AL$57</c:f>
              <c:numCache>
                <c:formatCode>General</c:formatCode>
                <c:ptCount val="24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  <c:pt idx="16" formatCode="_(* #,##0_);_(* \(#,##0\);_(* &quot;-&quot;??_);_(@_)">
                  <c:v>17500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17500</c:v>
                </c:pt>
                <c:pt idx="19" formatCode="_(* #,##0_);_(* \(#,##0\);_(* &quot;-&quot;??_);_(@_)">
                  <c:v>17500</c:v>
                </c:pt>
                <c:pt idx="20" formatCode="_(* #,##0_);_(* \(#,##0\);_(* &quot;-&quot;??_);_(@_)">
                  <c:v>17500</c:v>
                </c:pt>
                <c:pt idx="21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'Giá duyệt HDPE'!$B$53</c:f>
              <c:strCache>
                <c:ptCount val="1"/>
                <c:pt idx="0">
                  <c:v>Vảy HD vàng chanh</c:v>
                </c:pt>
              </c:strCache>
            </c:strRef>
          </c:tx>
          <c:spPr>
            <a:ln w="2222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563850350498461E-2"/>
                  <c:y val="-1.6401393914139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56-4E2A-A3F7-C5507DE8ECAB}"/>
                </c:ext>
              </c:extLst>
            </c:dLbl>
            <c:dLbl>
              <c:idx val="4"/>
              <c:layout>
                <c:manualLayout>
                  <c:x val="-2.210215819395225E-2"/>
                  <c:y val="-1.6401393914139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6-4E2A-A3F7-C5507DE8ECA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HDPE'!$C$43:$AL$43</c:f>
              <c:strCache>
                <c:ptCount val="24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'Giá duyệt HDPE'!$C$53:$AL$53</c:f>
              <c:numCache>
                <c:formatCode>General</c:formatCode>
                <c:ptCount val="24"/>
                <c:pt idx="2" formatCode="_(* #,##0_);_(* \(#,##0\);_(* &quot;-&quot;??_);_(@_)">
                  <c:v>18000</c:v>
                </c:pt>
                <c:pt idx="3" formatCode="_(* #,##0_);_(* \(#,##0\);_(* &quot;-&quot;??_);_(@_)">
                  <c:v>19000</c:v>
                </c:pt>
                <c:pt idx="4" formatCode="_(* #,##0_);_(* \(#,##0\);_(* &quot;-&quot;??_);_(@_)">
                  <c:v>19000</c:v>
                </c:pt>
                <c:pt idx="5" formatCode="_(* #,##0_);_(* \(#,##0\);_(* &quot;-&quot;??_);_(@_)">
                  <c:v>19000</c:v>
                </c:pt>
                <c:pt idx="6" formatCode="_(* #,##0_);_(* \(#,##0\);_(* &quot;-&quot;??_);_(@_)">
                  <c:v>19000</c:v>
                </c:pt>
                <c:pt idx="7" formatCode="_(* #,##0_);_(* \(#,##0\);_(* &quot;-&quot;??_);_(@_)">
                  <c:v>19000</c:v>
                </c:pt>
                <c:pt idx="8" formatCode="_(* #,##0_);_(* \(#,##0\);_(* &quot;-&quot;??_);_(@_)">
                  <c:v>19000</c:v>
                </c:pt>
                <c:pt idx="9" formatCode="_(* #,##0_);_(* \(#,##0\);_(* &quot;-&quot;??_);_(@_)">
                  <c:v>19000</c:v>
                </c:pt>
                <c:pt idx="10" formatCode="_(* #,##0_);_(* \(#,##0\);_(* &quot;-&quot;??_);_(@_)">
                  <c:v>19000</c:v>
                </c:pt>
                <c:pt idx="11" formatCode="_(* #,##0_);_(* \(#,##0\);_(* &quot;-&quot;??_);_(@_)">
                  <c:v>19000</c:v>
                </c:pt>
                <c:pt idx="12" formatCode="_(* #,##0_);_(* \(#,##0\);_(* &quot;-&quot;??_);_(@_)">
                  <c:v>19000</c:v>
                </c:pt>
                <c:pt idx="13" formatCode="_(* #,##0_);_(* \(#,##0\);_(* &quot;-&quot;??_);_(@_)">
                  <c:v>19000</c:v>
                </c:pt>
                <c:pt idx="14" formatCode="_(* #,##0_);_(* \(#,##0\);_(* &quot;-&quot;??_);_(@_)">
                  <c:v>19000</c:v>
                </c:pt>
                <c:pt idx="15" formatCode="_(* #,##0_);_(* \(#,##0\);_(* &quot;-&quot;??_);_(@_)">
                  <c:v>19500</c:v>
                </c:pt>
                <c:pt idx="16" formatCode="_(* #,##0_);_(* \(#,##0\);_(* &quot;-&quot;??_);_(@_)">
                  <c:v>19500</c:v>
                </c:pt>
                <c:pt idx="17" formatCode="_(* #,##0_);_(* \(#,##0\);_(* &quot;-&quot;??_);_(@_)">
                  <c:v>19500</c:v>
                </c:pt>
                <c:pt idx="18" formatCode="_(* #,##0_);_(* \(#,##0\);_(* &quot;-&quot;??_);_(@_)">
                  <c:v>19500</c:v>
                </c:pt>
                <c:pt idx="19" formatCode="_(* #,##0_);_(* \(#,##0\);_(* &quot;-&quot;??_);_(@_)">
                  <c:v>19500</c:v>
                </c:pt>
                <c:pt idx="20" formatCode="_(* #,##0_);_(* \(#,##0\);_(* &quot;-&quot;??_);_(@_)">
                  <c:v>19500</c:v>
                </c:pt>
                <c:pt idx="21" formatCode="_(* #,##0_);_(* \(#,##0\);_(* &quot;-&quot;??_);_(@_)">
                  <c:v>19500</c:v>
                </c:pt>
                <c:pt idx="22" formatCode="_(* #,##0_);_(* \(#,##0\);_(* &quot;-&quot;??_);_(@_)">
                  <c:v>19000</c:v>
                </c:pt>
                <c:pt idx="23" formatCode="_(* #,##0_);_(* \(#,##0\);_(* &quot;-&quot;??_);_(@_)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4D05-4761-9B2F-25E62BAAF4E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1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45355</xdr:colOff>
      <xdr:row>49</xdr:row>
      <xdr:rowOff>23812</xdr:rowOff>
    </xdr:from>
    <xdr:to>
      <xdr:col>44</xdr:col>
      <xdr:colOff>230187</xdr:colOff>
      <xdr:row>82</xdr:row>
      <xdr:rowOff>150812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42</xdr:col>
      <xdr:colOff>412750</xdr:colOff>
      <xdr:row>32</xdr:row>
      <xdr:rowOff>82662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10E804-AC31-2989-8EE2-F7CAC89C7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961938" cy="582941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0.00302</cdr:x>
      <cdr:y>0.92984</cdr:y>
    </cdr:from>
    <cdr:to>
      <cdr:x>0.05352</cdr:x>
      <cdr:y>0.99085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1332" y="5719969"/>
          <a:ext cx="691189" cy="37530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532</xdr:colOff>
      <xdr:row>43</xdr:row>
      <xdr:rowOff>102455</xdr:rowOff>
    </xdr:from>
    <xdr:to>
      <xdr:col>45</xdr:col>
      <xdr:colOff>280147</xdr:colOff>
      <xdr:row>81</xdr:row>
      <xdr:rowOff>168088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6929209-CC29-464D-940C-B4D236623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31750</xdr:rowOff>
    </xdr:from>
    <xdr:to>
      <xdr:col>42</xdr:col>
      <xdr:colOff>272505</xdr:colOff>
      <xdr:row>32</xdr:row>
      <xdr:rowOff>99060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27849DB-DB57-47CC-AD50-7A55452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1750"/>
          <a:ext cx="12254955" cy="5972810"/>
        </a:xfrm>
        <a:prstGeom prst="rect">
          <a:avLst/>
        </a:prstGeom>
      </xdr:spPr>
    </xdr:pic>
    <xdr:clientData/>
  </xdr:twoCellAnchor>
  <xdr:twoCellAnchor>
    <xdr:from>
      <xdr:col>46</xdr:col>
      <xdr:colOff>120062</xdr:colOff>
      <xdr:row>43</xdr:row>
      <xdr:rowOff>145677</xdr:rowOff>
    </xdr:from>
    <xdr:to>
      <xdr:col>89</xdr:col>
      <xdr:colOff>675125</xdr:colOff>
      <xdr:row>78</xdr:row>
      <xdr:rowOff>35949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31E0F0A0-A259-429C-B755-D4CC9DAB7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89</xdr:col>
      <xdr:colOff>190501</xdr:colOff>
      <xdr:row>35</xdr:row>
      <xdr:rowOff>27215</xdr:rowOff>
    </xdr:from>
    <xdr:to>
      <xdr:col>91</xdr:col>
      <xdr:colOff>347229</xdr:colOff>
      <xdr:row>38</xdr:row>
      <xdr:rowOff>182445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910A59-5BC5-0701-BBE5-6F750CA8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26358" y="6531429"/>
          <a:ext cx="1762371" cy="7811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42</xdr:row>
      <xdr:rowOff>89580</xdr:rowOff>
    </xdr:from>
    <xdr:to>
      <xdr:col>34</xdr:col>
      <xdr:colOff>357188</xdr:colOff>
      <xdr:row>72</xdr:row>
      <xdr:rowOff>142876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198437</xdr:colOff>
      <xdr:row>0</xdr:row>
      <xdr:rowOff>47625</xdr:rowOff>
    </xdr:from>
    <xdr:to>
      <xdr:col>34</xdr:col>
      <xdr:colOff>347450</xdr:colOff>
      <xdr:row>35</xdr:row>
      <xdr:rowOff>146659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3120D8-4E22-F754-9A40-D2B402573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437" y="47625"/>
          <a:ext cx="13674513" cy="5560034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0.00295</cdr:x>
      <cdr:y>0.92128</cdr:y>
    </cdr:from>
    <cdr:to>
      <cdr:x>0.05729</cdr:x>
      <cdr:y>0.97424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0298" y="5109484"/>
          <a:ext cx="742308" cy="29371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21658</xdr:colOff>
      <xdr:row>41</xdr:row>
      <xdr:rowOff>105454</xdr:rowOff>
    </xdr:from>
    <xdr:to>
      <xdr:col>33</xdr:col>
      <xdr:colOff>166687</xdr:colOff>
      <xdr:row>70</xdr:row>
      <xdr:rowOff>154781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ADAE00-2D0A-4BE9-9F18-A533179B3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39688</xdr:colOff>
      <xdr:row>0</xdr:row>
      <xdr:rowOff>39687</xdr:rowOff>
    </xdr:from>
    <xdr:to>
      <xdr:col>33</xdr:col>
      <xdr:colOff>1177</xdr:colOff>
      <xdr:row>35</xdr:row>
      <xdr:rowOff>138721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A9565-532C-4401-9BAF-8E9A794BC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8" y="39687"/>
          <a:ext cx="12286839" cy="5699734"/>
        </a:xfrm>
        <a:prstGeom prst="rect">
          <a:avLst/>
        </a:prstGeom>
      </xdr:spPr>
    </xdr:pic>
    <xdr:clientData/>
  </xdr:twoCellAnchor>
  <xdr:twoCellAnchor>
    <xdr:from>
      <xdr:col>34</xdr:col>
      <xdr:colOff>141194</xdr:colOff>
      <xdr:row>41</xdr:row>
      <xdr:rowOff>184337</xdr:rowOff>
    </xdr:from>
    <xdr:to>
      <xdr:col>61</xdr:col>
      <xdr:colOff>110291</xdr:colOff>
      <xdr:row>71</xdr:row>
      <xdr:rowOff>43164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4809DDFC-B2EE-4C17-BB32-63FCD45E2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177193</xdr:colOff>
      <xdr:row>38</xdr:row>
      <xdr:rowOff>108857</xdr:rowOff>
    </xdr:from>
    <xdr:to>
      <xdr:col>31</xdr:col>
      <xdr:colOff>35278</xdr:colOff>
      <xdr:row>73</xdr:row>
      <xdr:rowOff>7055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204611</xdr:colOff>
      <xdr:row>0</xdr:row>
      <xdr:rowOff>0</xdr:rowOff>
    </xdr:from>
    <xdr:to>
      <xdr:col>31</xdr:col>
      <xdr:colOff>78666</xdr:colOff>
      <xdr:row>33</xdr:row>
      <xdr:rowOff>90126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AF983-B988-F600-78A2-6D7DB5C4F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611" y="0"/>
          <a:ext cx="12820999" cy="6334293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0.0016</cdr:x>
      <cdr:y>0.83993</cdr:y>
    </cdr:from>
    <cdr:to>
      <cdr:x>0.05753</cdr:x>
      <cdr:y>0.89057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0363" y="5307310"/>
          <a:ext cx="712657" cy="32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179788</xdr:colOff>
      <xdr:row>41</xdr:row>
      <xdr:rowOff>76200</xdr:rowOff>
    </xdr:from>
    <xdr:to>
      <xdr:col>30</xdr:col>
      <xdr:colOff>28222</xdr:colOff>
      <xdr:row>71</xdr:row>
      <xdr:rowOff>7057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222956</xdr:colOff>
      <xdr:row>0</xdr:row>
      <xdr:rowOff>18344</xdr:rowOff>
    </xdr:from>
    <xdr:to>
      <xdr:col>30</xdr:col>
      <xdr:colOff>86808</xdr:colOff>
      <xdr:row>31</xdr:row>
      <xdr:rowOff>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4A9E08-9D4F-5EA4-D04D-E7FE49782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956" y="18344"/>
          <a:ext cx="11674852" cy="5444200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0.00363</cdr:x>
      <cdr:y>0.88185</cdr:y>
    </cdr:from>
    <cdr:to>
      <cdr:x>0.06203</cdr:x>
      <cdr:y>0.93638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2377" y="4792143"/>
          <a:ext cx="680911" cy="29632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</xdr:rowOff>
    </xdr:from>
    <xdr:to>
      <xdr:col>43</xdr:col>
      <xdr:colOff>357186</xdr:colOff>
      <xdr:row>30</xdr:row>
      <xdr:rowOff>71437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0.00575</cdr:x>
      <cdr:y>0.9045</cdr:y>
    </cdr:from>
    <cdr:to>
      <cdr:x>0.04917</cdr:x>
      <cdr:y>0.95397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12447" y="5722056"/>
          <a:ext cx="848863" cy="31295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14112</xdr:colOff>
      <xdr:row>0</xdr:row>
      <xdr:rowOff>0</xdr:rowOff>
    </xdr:from>
    <xdr:to>
      <xdr:col>21</xdr:col>
      <xdr:colOff>139700</xdr:colOff>
      <xdr:row>29</xdr:row>
      <xdr:rowOff>0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9164C97-5DDE-9287-477F-65D4136B0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35278</xdr:rowOff>
    </xdr:from>
    <xdr:to>
      <xdr:col>1</xdr:col>
      <xdr:colOff>2124471</xdr:colOff>
      <xdr:row>2</xdr:row>
      <xdr:rowOff>62109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39A00-8785-3EFD-D618-7E94F7B4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78"/>
          <a:ext cx="2731249" cy="3937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7054</xdr:colOff>
      <xdr:row>0</xdr:row>
      <xdr:rowOff>35280</xdr:rowOff>
    </xdr:from>
    <xdr:to>
      <xdr:col>30</xdr:col>
      <xdr:colOff>423334</xdr:colOff>
      <xdr:row>33</xdr:row>
      <xdr:rowOff>98776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KTQT/01.B&#193;O%20C&#193;O/N&#258;M%202025/Th&#225;ng%2007/DANH/DTR-giamua%20(edited).xlsx" TargetMode="External"/><Relationship Id="rId1" Type="http://schemas.openxmlformats.org/officeDocument/2006/relationships/externalLinkPath" Target="/personal/nguyenthithanhdiem_duytanrecycling_com/Documents/KTQT/01.B&#193;O%20C&#193;O/N&#258;M%202025/Th&#225;ng%2007/DANH/DTR-giamua%20(edited)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guyên tắc trình bày"/>
      <sheetName val="Chai B1- Tháng"/>
      <sheetName val="Chart B1_Tuần"/>
      <sheetName val="Chai B1- Tháng - B0 thực tế"/>
      <sheetName val="Vảy PET- Tháng"/>
      <sheetName val="Chart Vảy PET_Tuần"/>
      <sheetName val="Vảy PET- Tháng  - B0 thực tế"/>
      <sheetName val="HDPE- Tháng"/>
      <sheetName val="Chart HDPE_Tuần"/>
      <sheetName val="PP- Tháng"/>
      <sheetName val="Chart PP- Tuần"/>
      <sheetName val="Giá mua thực tế PET"/>
      <sheetName val="Giá duyệt PET"/>
      <sheetName val="Giá duyệt HDPE"/>
      <sheetName val="Giá mua_T6"/>
      <sheetName val="Giá mua-ngày"/>
      <sheetName val="Giá mua_Tuần"/>
      <sheetName val="Table_ngày"/>
      <sheetName val="Table tháng-PET"/>
      <sheetName val="Table tháng- HDPE"/>
      <sheetName val="Table tháng- PP"/>
      <sheetName val="Giá nguyên liệu 2021"/>
    </sheetNames>
    <sheetDataSet>
      <sheetData sheetId="0"/>
      <sheetData sheetId="1">
        <row r="2">
          <cell r="CI2">
            <v>2024</v>
          </cell>
          <cell r="CU2">
            <v>2025</v>
          </cell>
        </row>
        <row r="3">
          <cell r="CI3">
            <v>1</v>
          </cell>
          <cell r="CJ3">
            <v>2</v>
          </cell>
          <cell r="CK3">
            <v>3</v>
          </cell>
          <cell r="CL3">
            <v>4</v>
          </cell>
          <cell r="CM3">
            <v>5</v>
          </cell>
          <cell r="CN3">
            <v>6</v>
          </cell>
          <cell r="CO3">
            <v>7</v>
          </cell>
          <cell r="CP3">
            <v>8</v>
          </cell>
          <cell r="CQ3">
            <v>9</v>
          </cell>
          <cell r="CR3">
            <v>10</v>
          </cell>
          <cell r="CS3">
            <v>11</v>
          </cell>
          <cell r="CT3">
            <v>12</v>
          </cell>
          <cell r="CU3">
            <v>1</v>
          </cell>
          <cell r="CV3">
            <v>2</v>
          </cell>
          <cell r="CW3">
            <v>3</v>
          </cell>
          <cell r="CX3">
            <v>4</v>
          </cell>
          <cell r="CY3">
            <v>5</v>
          </cell>
          <cell r="CZ3">
            <v>6</v>
          </cell>
          <cell r="DA3">
            <v>7</v>
          </cell>
          <cell r="DB3">
            <v>8</v>
          </cell>
        </row>
        <row r="14">
          <cell r="BJ14"/>
          <cell r="BK14">
            <v>1300</v>
          </cell>
          <cell r="BL14">
            <v>1300</v>
          </cell>
          <cell r="BM14">
            <v>1450</v>
          </cell>
          <cell r="BN14">
            <v>1550</v>
          </cell>
          <cell r="BO14">
            <v>1550</v>
          </cell>
          <cell r="BP14">
            <v>1550</v>
          </cell>
          <cell r="BQ14">
            <v>1550</v>
          </cell>
          <cell r="BR14">
            <v>1480</v>
          </cell>
          <cell r="BS14">
            <v>1409.7446808510638</v>
          </cell>
          <cell r="BT14">
            <v>1409.7446808510638</v>
          </cell>
          <cell r="BU14">
            <v>1379.9766062348815</v>
          </cell>
          <cell r="BV14">
            <v>1330</v>
          </cell>
          <cell r="BW14">
            <v>1330</v>
          </cell>
          <cell r="BX14">
            <v>1330</v>
          </cell>
          <cell r="BY14">
            <v>1380</v>
          </cell>
          <cell r="BZ14">
            <v>1380</v>
          </cell>
          <cell r="CA14">
            <v>1380</v>
          </cell>
          <cell r="CB14">
            <v>1350</v>
          </cell>
        </row>
        <row r="15">
          <cell r="BI15" t="str">
            <v>Giá chính phẩm dự báo</v>
          </cell>
          <cell r="BJ15"/>
          <cell r="BK15">
            <v>1165</v>
          </cell>
          <cell r="BL15">
            <v>1272.5</v>
          </cell>
          <cell r="BM15">
            <v>1346</v>
          </cell>
          <cell r="BN15">
            <v>1297.5</v>
          </cell>
          <cell r="BO15">
            <v>1316.6666666666667</v>
          </cell>
          <cell r="BP15">
            <v>1390</v>
          </cell>
          <cell r="BQ15">
            <v>1220</v>
          </cell>
          <cell r="BR15">
            <v>1270</v>
          </cell>
          <cell r="BS15">
            <v>1190</v>
          </cell>
          <cell r="BT15">
            <v>1130</v>
          </cell>
          <cell r="BU15">
            <v>1040</v>
          </cell>
          <cell r="BV15">
            <v>977.5</v>
          </cell>
          <cell r="BW15">
            <v>1000</v>
          </cell>
          <cell r="BX15">
            <v>1045</v>
          </cell>
          <cell r="BY15">
            <v>1020</v>
          </cell>
          <cell r="BZ15">
            <v>1055</v>
          </cell>
          <cell r="CA15">
            <v>974</v>
          </cell>
          <cell r="CB15">
            <v>20880.349999999999</v>
          </cell>
          <cell r="CC15">
            <v>21112.14</v>
          </cell>
          <cell r="CD15">
            <v>21885.119999999999</v>
          </cell>
        </row>
      </sheetData>
      <sheetData sheetId="2"/>
      <sheetData sheetId="3"/>
      <sheetData sheetId="4">
        <row r="2">
          <cell r="BE2">
            <v>2024</v>
          </cell>
          <cell r="BQ2">
            <v>2025</v>
          </cell>
        </row>
        <row r="3">
          <cell r="BE3">
            <v>1</v>
          </cell>
          <cell r="BF3">
            <v>2</v>
          </cell>
          <cell r="BG3">
            <v>3</v>
          </cell>
          <cell r="BH3">
            <v>4</v>
          </cell>
          <cell r="BI3">
            <v>5</v>
          </cell>
          <cell r="BJ3">
            <v>6</v>
          </cell>
          <cell r="BK3">
            <v>7</v>
          </cell>
          <cell r="BL3">
            <v>8</v>
          </cell>
          <cell r="BM3">
            <v>9</v>
          </cell>
          <cell r="BN3">
            <v>10</v>
          </cell>
          <cell r="BO3">
            <v>11</v>
          </cell>
          <cell r="BP3">
            <v>12</v>
          </cell>
          <cell r="BQ3">
            <v>1</v>
          </cell>
          <cell r="BR3">
            <v>2</v>
          </cell>
          <cell r="BS3">
            <v>3</v>
          </cell>
          <cell r="BT3">
            <v>4</v>
          </cell>
          <cell r="BU3">
            <v>5</v>
          </cell>
          <cell r="BV3">
            <v>6</v>
          </cell>
          <cell r="BW3">
            <v>7</v>
          </cell>
          <cell r="BX3">
            <v>8</v>
          </cell>
        </row>
        <row r="13">
          <cell r="AR13" t="str">
            <v>Giá chính phẩm dự báo</v>
          </cell>
          <cell r="AS13">
            <v>23250</v>
          </cell>
          <cell r="AT13">
            <v>24630.65</v>
          </cell>
          <cell r="AU13">
            <v>23725.200000000001</v>
          </cell>
          <cell r="AV13">
            <v>24539.3</v>
          </cell>
          <cell r="AW13">
            <v>22689.33</v>
          </cell>
          <cell r="AX13">
            <v>20880.349999999999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6F8A5C46-2478-449D-8F3F-17EC67913180}">
    <text>Đồng Lâm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sheetPr codeName="Sheet1"/>
  <dimension ref="A2:B9"/>
  <sheetViews>
    <sheetView workbookViewId="0">
      <selection activeCell="G12" sqref="G12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 codeName="Sheet2">
    <tabColor rgb="FF92D050"/>
    <pageSetUpPr fitToPage="1"/>
  </sheetPr>
  <dimension ref="A2:DF50"/>
  <sheetViews>
    <sheetView showGridLines="0" zoomScale="80" zoomScaleNormal="80" zoomScaleSheetLayoutView="90" workbookViewId="0">
      <selection activeCell="A89" sqref="A89"/>
    </sheetView>
  </sheetViews>
  <sheetFormatPr defaultColWidth="8.81640625" defaultRowHeight="14.5" outlineLevelCol="1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46" width="6.81640625" style="40" customWidth="1"/>
    <col min="47" max="47" width="11" style="40" customWidth="1"/>
    <col min="48" max="60" width="6.81640625" style="40" customWidth="1"/>
    <col min="61" max="61" width="39.1796875" style="52" customWidth="1"/>
    <col min="62" max="62" width="11.1796875" style="52" hidden="1" customWidth="1" outlineLevel="1"/>
    <col min="63" max="63" width="11.81640625" style="52" hidden="1" customWidth="1" outlineLevel="1"/>
    <col min="64" max="64" width="11.1796875" style="52" hidden="1" customWidth="1" outlineLevel="1"/>
    <col min="65" max="73" width="10.1796875" style="52" hidden="1" customWidth="1" outlineLevel="1"/>
    <col min="74" max="76" width="9.453125" style="52" hidden="1" customWidth="1" outlineLevel="1"/>
    <col min="77" max="77" width="11.453125" style="52" hidden="1" customWidth="1" outlineLevel="1"/>
    <col min="78" max="81" width="11.1796875" style="52" hidden="1" customWidth="1" outlineLevel="1"/>
    <col min="82" max="86" width="11.1796875" style="55" hidden="1" customWidth="1" outlineLevel="1"/>
    <col min="87" max="87" width="11" customWidth="1" collapsed="1"/>
    <col min="88" max="98" width="11" customWidth="1"/>
    <col min="99" max="99" width="11" bestFit="1" customWidth="1"/>
    <col min="100" max="105" width="9.1796875" bestFit="1" customWidth="1"/>
    <col min="106" max="108" width="10.453125" bestFit="1" customWidth="1"/>
    <col min="109" max="109" width="10.453125" style="15" bestFit="1" customWidth="1"/>
    <col min="110" max="110" width="10.36328125" bestFit="1" customWidth="1"/>
  </cols>
  <sheetData>
    <row r="2" spans="14:110" x14ac:dyDescent="0.35">
      <c r="BK2" s="52" t="s">
        <v>57</v>
      </c>
      <c r="BP2" s="52" t="s">
        <v>57</v>
      </c>
    </row>
    <row r="3" spans="14:110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 t="s">
        <v>266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171" t="s">
        <v>414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442">
        <v>8</v>
      </c>
      <c r="DC3" s="442">
        <v>9</v>
      </c>
      <c r="DD3" s="442">
        <v>10</v>
      </c>
      <c r="DE3" s="215">
        <v>11</v>
      </c>
      <c r="DF3" s="442">
        <v>12</v>
      </c>
    </row>
    <row r="4" spans="14:110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  <c r="DE4" s="15">
        <v>26107</v>
      </c>
      <c r="DF4" s="55">
        <v>26181</v>
      </c>
    </row>
    <row r="5" spans="14:110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ref="CV5:CZ5" si="1">AH36*CV4/1000</f>
        <v>21042</v>
      </c>
      <c r="CW5" s="55">
        <f t="shared" si="1"/>
        <v>20904.2</v>
      </c>
      <c r="CX5" s="55">
        <f t="shared" si="1"/>
        <v>19476.900000000001</v>
      </c>
      <c r="CY5" s="55">
        <f t="shared" si="1"/>
        <v>20199.060000000001</v>
      </c>
      <c r="CZ5" s="55">
        <f t="shared" si="1"/>
        <v>20898.099999999999</v>
      </c>
      <c r="DA5" s="55">
        <f t="shared" ref="DA5:DE5" si="2">AM36*DA4/1000</f>
        <v>20787.84</v>
      </c>
      <c r="DB5" s="55">
        <f t="shared" si="2"/>
        <v>20693.849999999999</v>
      </c>
      <c r="DC5" s="55">
        <f t="shared" si="2"/>
        <v>20498.939999999999</v>
      </c>
      <c r="DD5" s="55">
        <f t="shared" si="2"/>
        <v>20213.276000000002</v>
      </c>
      <c r="DE5" s="55">
        <f t="shared" si="2"/>
        <v>20102.39</v>
      </c>
      <c r="DF5" s="55">
        <f>AR36*DF4/1000</f>
        <v>20159.37</v>
      </c>
    </row>
    <row r="6" spans="14:110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f>(14500+13500+13000)/3</f>
        <v>13666.666666666666</v>
      </c>
      <c r="DD6" s="55">
        <v>13500</v>
      </c>
      <c r="DE6" s="55">
        <v>12700</v>
      </c>
      <c r="DF6" s="55">
        <v>12700</v>
      </c>
    </row>
    <row r="7" spans="14:110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3">BQ16*BQ4/1000</f>
        <v>13890</v>
      </c>
      <c r="BR7" s="55">
        <f t="shared" si="3"/>
        <v>13156.916666666668</v>
      </c>
      <c r="BS7" s="55">
        <f t="shared" si="3"/>
        <v>13156.916666666668</v>
      </c>
      <c r="BT7" s="55">
        <f t="shared" si="3"/>
        <v>13351.916666666666</v>
      </c>
      <c r="BU7" s="55">
        <f t="shared" si="3"/>
        <v>12220</v>
      </c>
      <c r="BV7" s="55">
        <f t="shared" si="3"/>
        <v>10918.46</v>
      </c>
      <c r="BW7" s="55">
        <f t="shared" si="3"/>
        <v>10776.375</v>
      </c>
      <c r="BX7" s="55">
        <f t="shared" si="3"/>
        <v>10641.855</v>
      </c>
      <c r="BY7" s="55">
        <f t="shared" si="3"/>
        <v>10970.966666666667</v>
      </c>
      <c r="BZ7" s="55">
        <f t="shared" si="3"/>
        <v>11668.766666666668</v>
      </c>
      <c r="CA7" s="55">
        <f t="shared" si="3"/>
        <v>11006.887500000001</v>
      </c>
      <c r="CB7" s="55">
        <f t="shared" si="3"/>
        <v>10599.596666666666</v>
      </c>
      <c r="CC7" s="55">
        <f t="shared" si="3"/>
        <v>10591.14</v>
      </c>
      <c r="CD7" s="55">
        <f t="shared" si="3"/>
        <v>10327.487999999999</v>
      </c>
      <c r="CE7" s="55">
        <f t="shared" ref="CE7:CJ7" si="4">CE16*CE4/1000</f>
        <v>9888.2919999999995</v>
      </c>
      <c r="CF7" s="55">
        <f t="shared" si="4"/>
        <v>10178.175999999999</v>
      </c>
      <c r="CG7" s="55">
        <f t="shared" si="4"/>
        <v>11311.502</v>
      </c>
      <c r="CH7" s="55">
        <f t="shared" si="4"/>
        <v>11819.313</v>
      </c>
      <c r="CI7" s="55">
        <f>CI16*CI4/1000</f>
        <v>11477.960999999999</v>
      </c>
      <c r="CJ7" s="55">
        <f t="shared" si="4"/>
        <v>12020.725</v>
      </c>
      <c r="CK7" s="55">
        <f t="shared" ref="CK7:CL7" si="5">CK16*CK4/1000</f>
        <v>12105.406999999999</v>
      </c>
      <c r="CL7" s="55">
        <f t="shared" si="5"/>
        <v>12732.633000000002</v>
      </c>
      <c r="CM7" s="55">
        <f t="shared" ref="CM7:CN7" si="6">CM16*CM4/1000</f>
        <v>14266</v>
      </c>
      <c r="CN7" s="55">
        <f t="shared" si="6"/>
        <v>14228.375</v>
      </c>
      <c r="CO7" s="55">
        <f t="shared" ref="CO7:CP7" si="7">CO16*CO4/1000</f>
        <v>14605.400000000001</v>
      </c>
      <c r="CP7" s="55">
        <f t="shared" si="7"/>
        <v>14560.322</v>
      </c>
      <c r="CQ7" s="55">
        <f t="shared" ref="CQ7:CR7" si="8">CQ16*CQ4/1000</f>
        <v>14797.16</v>
      </c>
      <c r="CR7" s="55">
        <f t="shared" si="8"/>
        <v>15512.555</v>
      </c>
      <c r="CS7" s="55">
        <f t="shared" ref="CS7:CT7" si="9">CS16*CS4/1000</f>
        <v>15843.184000000001</v>
      </c>
      <c r="CT7" s="55">
        <f t="shared" si="9"/>
        <v>15418.361999999997</v>
      </c>
      <c r="CU7" s="55">
        <f>CU16*CU4/1000</f>
        <v>14890.751999999999</v>
      </c>
      <c r="CV7" s="55">
        <f t="shared" ref="CV7:CW7" si="10">CV16*CV4/1000</f>
        <v>14909.760000000002</v>
      </c>
      <c r="CW7" s="55">
        <f t="shared" si="10"/>
        <v>15118.080000000002</v>
      </c>
      <c r="CX7" s="55">
        <f t="shared" ref="CX7:CY7" si="11">CX16*CX4/1000</f>
        <v>14812.627999999999</v>
      </c>
      <c r="CY7" s="55">
        <f t="shared" si="11"/>
        <v>14909.076000000003</v>
      </c>
      <c r="CZ7" s="55">
        <f t="shared" ref="CZ7:DB7" si="12">CZ16*CZ4/1000</f>
        <v>14976.756000000001</v>
      </c>
      <c r="DA7" s="55">
        <f t="shared" si="12"/>
        <v>14385.6</v>
      </c>
      <c r="DB7" s="55">
        <f t="shared" si="12"/>
        <v>13603.278</v>
      </c>
      <c r="DC7" s="55">
        <f>DC16*DC4/1000</f>
        <v>13003.606</v>
      </c>
      <c r="DD7" s="55">
        <f>DD16*DD4/1000</f>
        <v>12122.728999999999</v>
      </c>
      <c r="DE7" s="55">
        <f>DE16*DE4/1000</f>
        <v>11677.661099999999</v>
      </c>
      <c r="DF7" s="55">
        <f>DF16*DF4/1000</f>
        <v>11710.7613</v>
      </c>
    </row>
    <row r="8" spans="14:110" s="27" customFormat="1" x14ac:dyDescent="0.35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17290.286028534967</v>
      </c>
      <c r="CW8" s="30">
        <v>17728.513035176078</v>
      </c>
      <c r="CX8" s="30">
        <v>18247.399737463111</v>
      </c>
      <c r="CY8" s="192">
        <v>18386.499854405443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463">
        <v>14931.922403242237</v>
      </c>
      <c r="DE8" s="30">
        <v>14871.888079188117</v>
      </c>
      <c r="DF8" s="490">
        <f>DE8</f>
        <v>14871.888079188117</v>
      </c>
    </row>
    <row r="9" spans="14:110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3">BQ6</f>
        <v>18000</v>
      </c>
      <c r="BR9" s="56">
        <f t="shared" si="13"/>
        <v>18000</v>
      </c>
      <c r="BS9" s="56">
        <f t="shared" si="13"/>
        <v>16500</v>
      </c>
      <c r="BT9" s="56">
        <f t="shared" si="13"/>
        <v>16500</v>
      </c>
      <c r="BU9" s="56">
        <f t="shared" si="13"/>
        <v>16500</v>
      </c>
      <c r="BV9" s="56">
        <f t="shared" si="13"/>
        <v>15500</v>
      </c>
      <c r="BW9" s="56">
        <f t="shared" si="13"/>
        <v>14500</v>
      </c>
      <c r="BX9" s="56">
        <f t="shared" si="13"/>
        <v>14500</v>
      </c>
      <c r="BY9" s="56">
        <f t="shared" si="13"/>
        <v>15500</v>
      </c>
      <c r="BZ9" s="56">
        <f t="shared" si="13"/>
        <v>15500</v>
      </c>
      <c r="CA9" s="56">
        <f t="shared" si="13"/>
        <v>15500</v>
      </c>
      <c r="CB9" s="56">
        <f t="shared" si="13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4">CF6</f>
        <v>14500</v>
      </c>
      <c r="CG9" s="55">
        <f t="shared" si="14"/>
        <v>15000</v>
      </c>
      <c r="CH9" s="55">
        <f t="shared" si="14"/>
        <v>15000</v>
      </c>
      <c r="CI9" s="55">
        <f t="shared" si="14"/>
        <v>16500</v>
      </c>
      <c r="CJ9" s="55">
        <f t="shared" ref="CJ9:CK9" si="15">CJ6</f>
        <v>16500</v>
      </c>
      <c r="CK9" s="55">
        <f t="shared" si="15"/>
        <v>16500</v>
      </c>
      <c r="CL9" s="55">
        <f t="shared" ref="CL9:CM9" si="16">CL6</f>
        <v>17500</v>
      </c>
      <c r="CM9" s="55">
        <f t="shared" si="16"/>
        <v>17500</v>
      </c>
      <c r="CN9" s="55">
        <f t="shared" ref="CN9:CO9" si="17">CN6</f>
        <v>17500</v>
      </c>
      <c r="CO9" s="55">
        <f t="shared" si="17"/>
        <v>16500</v>
      </c>
      <c r="CP9" s="55">
        <f t="shared" ref="CP9:CQ9" si="18">CP6</f>
        <v>17000</v>
      </c>
      <c r="CQ9" s="55">
        <f t="shared" si="18"/>
        <v>17500</v>
      </c>
      <c r="CR9" s="55">
        <f t="shared" ref="CR9:CS9" si="19">CR6</f>
        <v>17400</v>
      </c>
      <c r="CS9" s="55">
        <f t="shared" si="19"/>
        <v>17700</v>
      </c>
      <c r="CT9" s="55">
        <f t="shared" ref="CT9" si="20">CT6</f>
        <v>17700</v>
      </c>
      <c r="CU9" s="55">
        <f t="shared" ref="CU9:CZ9" si="21">CU6</f>
        <v>16800</v>
      </c>
      <c r="CV9" s="55">
        <f t="shared" si="21"/>
        <v>16800</v>
      </c>
      <c r="CW9" s="55">
        <f t="shared" si="21"/>
        <v>17200</v>
      </c>
      <c r="CX9" s="55">
        <f t="shared" si="21"/>
        <v>18000</v>
      </c>
      <c r="CY9" s="55">
        <f t="shared" si="21"/>
        <v>17500</v>
      </c>
      <c r="CZ9" s="55">
        <f t="shared" si="21"/>
        <v>17500</v>
      </c>
      <c r="DA9" s="55">
        <f t="shared" ref="DA9" si="22">DA6</f>
        <v>17800</v>
      </c>
      <c r="DB9" s="55">
        <f>DB6</f>
        <v>16150</v>
      </c>
      <c r="DC9" s="55">
        <f t="shared" ref="DC9" si="23">DC6</f>
        <v>13666.666666666666</v>
      </c>
      <c r="DD9" s="55">
        <f>DD6</f>
        <v>13500</v>
      </c>
      <c r="DE9" s="55">
        <f>DE6</f>
        <v>12700</v>
      </c>
      <c r="DF9" s="55">
        <f>DF6</f>
        <v>12700</v>
      </c>
    </row>
    <row r="10" spans="14:110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24">BQ13/BQ6</f>
        <v>0.56905555555555554</v>
      </c>
      <c r="BR10" s="57">
        <f t="shared" si="24"/>
        <v>0.63336111111111115</v>
      </c>
      <c r="BS10" s="57">
        <f t="shared" si="24"/>
        <v>0.66960606060606065</v>
      </c>
      <c r="BT10" s="57">
        <f t="shared" si="24"/>
        <v>0.60939393939393938</v>
      </c>
      <c r="BU10" s="57">
        <f t="shared" si="24"/>
        <v>0.4812121212121212</v>
      </c>
      <c r="BV10" s="57">
        <f t="shared" si="24"/>
        <v>0.47444838709677423</v>
      </c>
      <c r="BW10" s="57">
        <f>BW13/BW6</f>
        <v>0.60344827586206895</v>
      </c>
      <c r="BX10" s="57">
        <f t="shared" si="24"/>
        <v>0.69866551724137937</v>
      </c>
      <c r="BY10" s="57">
        <f t="shared" si="24"/>
        <v>0.53065806451612907</v>
      </c>
      <c r="BZ10" s="57">
        <f t="shared" si="24"/>
        <v>0.58318064516129031</v>
      </c>
      <c r="CA10" s="57">
        <f t="shared" si="24"/>
        <v>0.46382774193548398</v>
      </c>
      <c r="CB10" s="57">
        <f t="shared" si="24"/>
        <v>0.54669259259259251</v>
      </c>
      <c r="CC10" s="57">
        <f t="shared" si="24"/>
        <v>0.62401076923076915</v>
      </c>
      <c r="CD10" s="57">
        <f t="shared" ref="CD10:CH10" si="25">CD13/CD6</f>
        <v>0.6834707692307691</v>
      </c>
      <c r="CE10" s="57">
        <f t="shared" si="25"/>
        <v>0.6505777777777777</v>
      </c>
      <c r="CF10" s="57">
        <f t="shared" si="25"/>
        <v>0.54471034482758618</v>
      </c>
      <c r="CG10" s="57">
        <f t="shared" si="25"/>
        <v>0.48380000000000001</v>
      </c>
      <c r="CH10" s="57">
        <f t="shared" si="25"/>
        <v>0.49580000000000002</v>
      </c>
      <c r="CI10" s="57">
        <f>CI13/CI6</f>
        <v>0.36456363636363631</v>
      </c>
      <c r="CJ10" s="57">
        <f t="shared" ref="CJ10:CK10" si="26">CJ13/CJ6</f>
        <v>0.38592424242424245</v>
      </c>
      <c r="CK10" s="57">
        <f t="shared" si="26"/>
        <v>0.3951878787878787</v>
      </c>
      <c r="CL10" s="57">
        <f t="shared" ref="CL10:CM10" si="27">CL13/CL6</f>
        <v>0.32620571428571421</v>
      </c>
      <c r="CM10" s="57">
        <f t="shared" si="27"/>
        <v>0.37128285714285719</v>
      </c>
      <c r="CN10" s="57">
        <f t="shared" ref="CN10:CO10" si="28">CN13/CN6</f>
        <v>0.37071428571428572</v>
      </c>
      <c r="CO10" s="57">
        <f t="shared" si="28"/>
        <v>0.47945454545454547</v>
      </c>
      <c r="CP10" s="57">
        <f t="shared" ref="CP10:CQ10" si="29">CP13/CP6</f>
        <v>0.37475882352941187</v>
      </c>
      <c r="CQ10" s="57">
        <f t="shared" si="29"/>
        <v>0.23602285714285723</v>
      </c>
      <c r="CR10" s="57">
        <f t="shared" ref="CR10:CS10" si="30">CR13/CR6</f>
        <v>0.20997844827586207</v>
      </c>
      <c r="CS10" s="57">
        <f t="shared" si="30"/>
        <v>0.20916610169491534</v>
      </c>
      <c r="CT10" s="57">
        <f t="shared" ref="CT10" si="31">CT13/CT6</f>
        <v>0.19308474576271178</v>
      </c>
      <c r="CU10" s="57">
        <f>CU13/CU6</f>
        <v>0.24643571428571423</v>
      </c>
      <c r="CV10" s="57">
        <f t="shared" ref="CV10:CW10" si="32">CV13/CV6</f>
        <v>0.2525</v>
      </c>
      <c r="CW10" s="57">
        <f t="shared" si="32"/>
        <v>0.2153604651162791</v>
      </c>
      <c r="CX10" s="57">
        <f t="shared" ref="CX10:CY10" si="33">CX13/CX6</f>
        <v>8.2050000000000081E-2</v>
      </c>
      <c r="CY10" s="57">
        <f t="shared" si="33"/>
        <v>0.15423200000000006</v>
      </c>
      <c r="CZ10" s="57">
        <f t="shared" ref="CZ10:DA10" si="34">CZ13/CZ6</f>
        <v>0.19417714285714277</v>
      </c>
      <c r="DA10" s="57">
        <f t="shared" si="34"/>
        <v>0.16785617977528092</v>
      </c>
      <c r="DB10" s="57">
        <f t="shared" ref="DB10:DC10" si="35">DB13/DB6</f>
        <v>0.28135294117647047</v>
      </c>
      <c r="DC10" s="57">
        <f t="shared" si="35"/>
        <v>0.49992243902439021</v>
      </c>
      <c r="DD10" s="57">
        <f>DD13/DD6</f>
        <v>0.49727970370370383</v>
      </c>
      <c r="DE10" s="57">
        <f>DE13/DE6</f>
        <v>0.58286535433070863</v>
      </c>
      <c r="DF10" s="57">
        <f>IFERROR(DF13/DF6,0)</f>
        <v>0.58735196850393689</v>
      </c>
    </row>
    <row r="11" spans="14:110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  <c r="DE11" s="57">
        <v>-0.14691943127962082</v>
      </c>
      <c r="DF11" s="57"/>
    </row>
    <row r="12" spans="14:110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  <c r="DE12" s="57">
        <v>-6.4658059896257836E-2</v>
      </c>
      <c r="DF12" s="57"/>
    </row>
    <row r="13" spans="14:110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36">BQ5-BQ6</f>
        <v>10243</v>
      </c>
      <c r="BR13" s="56">
        <f t="shared" si="36"/>
        <v>11400.5</v>
      </c>
      <c r="BS13" s="56">
        <f t="shared" si="36"/>
        <v>11048.5</v>
      </c>
      <c r="BT13" s="56">
        <f t="shared" si="36"/>
        <v>10055</v>
      </c>
      <c r="BU13" s="56">
        <f t="shared" si="36"/>
        <v>7940</v>
      </c>
      <c r="BV13" s="56">
        <f t="shared" si="36"/>
        <v>7353.9500000000007</v>
      </c>
      <c r="BW13" s="56">
        <f t="shared" si="36"/>
        <v>8750</v>
      </c>
      <c r="BX13" s="56">
        <f t="shared" si="36"/>
        <v>10130.650000000001</v>
      </c>
      <c r="BY13" s="56">
        <f t="shared" si="36"/>
        <v>8225.2000000000007</v>
      </c>
      <c r="BZ13" s="56">
        <f t="shared" si="36"/>
        <v>9039.2999999999993</v>
      </c>
      <c r="CA13" s="56">
        <f t="shared" si="36"/>
        <v>7189.3300000000017</v>
      </c>
      <c r="CB13" s="56">
        <f t="shared" si="36"/>
        <v>7380.3499999999985</v>
      </c>
      <c r="CC13" s="56">
        <f t="shared" si="36"/>
        <v>8112.1399999999994</v>
      </c>
      <c r="CD13" s="55">
        <f t="shared" si="36"/>
        <v>8885.119999999999</v>
      </c>
      <c r="CE13" s="55">
        <f t="shared" si="36"/>
        <v>8782.7999999999993</v>
      </c>
      <c r="CF13" s="55">
        <f t="shared" ref="CF13:CG13" si="37">CF5-CF6</f>
        <v>7898.2999999999993</v>
      </c>
      <c r="CG13" s="55">
        <f t="shared" si="37"/>
        <v>7257</v>
      </c>
      <c r="CH13" s="55">
        <f t="shared" ref="CH13:CI13" si="38">CH5-CH6</f>
        <v>7437</v>
      </c>
      <c r="CI13" s="55">
        <f t="shared" si="38"/>
        <v>6015.2999999999993</v>
      </c>
      <c r="CJ13" s="55">
        <f t="shared" ref="CJ13:CK13" si="39">CJ5-CJ6</f>
        <v>6367.75</v>
      </c>
      <c r="CK13" s="55">
        <f t="shared" si="39"/>
        <v>6520.5999999999985</v>
      </c>
      <c r="CL13" s="55">
        <f t="shared" ref="CL13:CM13" si="40">CL5-CL6</f>
        <v>5708.5999999999985</v>
      </c>
      <c r="CM13" s="55">
        <f t="shared" si="40"/>
        <v>6497.4500000000007</v>
      </c>
      <c r="CN13" s="55">
        <f t="shared" ref="CN13:CO13" si="41">CN5-CN6</f>
        <v>6487.5</v>
      </c>
      <c r="CO13" s="55">
        <f t="shared" si="41"/>
        <v>7911</v>
      </c>
      <c r="CP13" s="55">
        <f t="shared" ref="CP13:CV13" si="42">CP5-CP6</f>
        <v>6370.9000000000015</v>
      </c>
      <c r="CQ13" s="55">
        <f t="shared" si="42"/>
        <v>4130.4000000000015</v>
      </c>
      <c r="CR13" s="55">
        <f t="shared" si="42"/>
        <v>3653.625</v>
      </c>
      <c r="CS13" s="55">
        <f t="shared" si="42"/>
        <v>3702.2400000000016</v>
      </c>
      <c r="CT13" s="55">
        <f t="shared" si="42"/>
        <v>3417.5999999999985</v>
      </c>
      <c r="CU13" s="55">
        <f t="shared" si="42"/>
        <v>4140.119999999999</v>
      </c>
      <c r="CV13" s="55">
        <f t="shared" si="42"/>
        <v>4242</v>
      </c>
      <c r="CW13" s="55">
        <f t="shared" ref="CW13:CX13" si="43">CW5-CW6</f>
        <v>3704.2000000000007</v>
      </c>
      <c r="CX13" s="55">
        <f t="shared" si="43"/>
        <v>1476.9000000000015</v>
      </c>
      <c r="CY13" s="55">
        <f t="shared" ref="CY13:CZ13" si="44">CY5-CY6</f>
        <v>2699.0600000000013</v>
      </c>
      <c r="CZ13" s="55">
        <f t="shared" si="44"/>
        <v>3398.0999999999985</v>
      </c>
      <c r="DA13" s="55">
        <f t="shared" ref="DA13:DB13" si="45">DA5-DA6</f>
        <v>2987.84</v>
      </c>
      <c r="DB13" s="55">
        <f t="shared" si="45"/>
        <v>4543.8499999999985</v>
      </c>
      <c r="DC13" s="55">
        <f t="shared" ref="DC13" si="46">DC5-DC6</f>
        <v>6832.2733333333326</v>
      </c>
      <c r="DD13" s="55">
        <f>DD5-DD6</f>
        <v>6713.2760000000017</v>
      </c>
      <c r="DE13" s="55">
        <f>DE5-DE6</f>
        <v>7402.3899999999994</v>
      </c>
      <c r="DF13" s="55">
        <f>DF5-DF6</f>
        <v>7459.369999999999</v>
      </c>
    </row>
    <row r="14" spans="14:110" ht="14.5" customHeight="1" x14ac:dyDescent="0.35">
      <c r="N14" s="497"/>
      <c r="O14" s="497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</row>
    <row r="15" spans="14:110" ht="14.5" customHeight="1" x14ac:dyDescent="0.35">
      <c r="N15" s="497"/>
      <c r="O15" s="497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47">CB5</f>
        <v>20880.349999999999</v>
      </c>
      <c r="CC15" s="63">
        <f t="shared" si="47"/>
        <v>21112.14</v>
      </c>
      <c r="CD15" s="63">
        <f t="shared" si="47"/>
        <v>21885.119999999999</v>
      </c>
      <c r="CE15" s="63">
        <f t="shared" si="47"/>
        <v>22282.799999999999</v>
      </c>
      <c r="CF15" s="63">
        <f t="shared" si="47"/>
        <v>22398.3</v>
      </c>
      <c r="CG15" s="63">
        <f t="shared" si="47"/>
        <v>22257</v>
      </c>
      <c r="CH15" s="63">
        <f t="shared" si="47"/>
        <v>22437</v>
      </c>
      <c r="CI15" s="63">
        <f t="shared" si="47"/>
        <v>22515.3</v>
      </c>
      <c r="CJ15" s="63">
        <f t="shared" ref="CJ15:CK15" si="48">CJ5</f>
        <v>22867.75</v>
      </c>
      <c r="CK15" s="63">
        <f t="shared" si="48"/>
        <v>23020.6</v>
      </c>
      <c r="CL15" s="63">
        <f t="shared" ref="CL15:CM15" si="49">CL5</f>
        <v>23208.6</v>
      </c>
      <c r="CM15" s="63">
        <f t="shared" si="49"/>
        <v>23997.45</v>
      </c>
      <c r="CN15" s="63">
        <f t="shared" ref="CN15:CO15" si="50">CN5</f>
        <v>23987.5</v>
      </c>
      <c r="CO15" s="63">
        <f t="shared" si="50"/>
        <v>24411</v>
      </c>
      <c r="CP15" s="63">
        <f t="shared" ref="CP15:CQ15" si="51">CP5</f>
        <v>23370.9</v>
      </c>
      <c r="CQ15" s="63">
        <f t="shared" si="51"/>
        <v>21630.400000000001</v>
      </c>
      <c r="CR15" s="63">
        <f t="shared" ref="CR15:CS15" si="52">CR5</f>
        <v>21053.625</v>
      </c>
      <c r="CS15" s="63">
        <f t="shared" si="52"/>
        <v>21402.240000000002</v>
      </c>
      <c r="CT15" s="63">
        <f t="shared" ref="CT15" si="53">CT5</f>
        <v>21117.599999999999</v>
      </c>
      <c r="CU15" s="63">
        <f>CU5</f>
        <v>20940.12</v>
      </c>
      <c r="CV15" s="63">
        <f t="shared" ref="CV15:CW15" si="54">CV5</f>
        <v>21042</v>
      </c>
      <c r="CW15" s="63">
        <f t="shared" si="54"/>
        <v>20904.2</v>
      </c>
      <c r="CX15" s="63">
        <f t="shared" ref="CX15:CY15" si="55">CX5</f>
        <v>19476.900000000001</v>
      </c>
      <c r="CY15" s="63">
        <f t="shared" si="55"/>
        <v>20199.060000000001</v>
      </c>
      <c r="CZ15" s="63">
        <f t="shared" ref="CZ15:DA15" si="56">CZ5</f>
        <v>20898.099999999999</v>
      </c>
      <c r="DA15" s="63">
        <f t="shared" si="56"/>
        <v>20787.84</v>
      </c>
      <c r="DB15" s="63">
        <f t="shared" ref="DB15" si="57">DB5</f>
        <v>20693.849999999999</v>
      </c>
      <c r="DC15" s="63">
        <f>DC5</f>
        <v>20498.939999999999</v>
      </c>
      <c r="DD15" s="63">
        <f>DD5</f>
        <v>20213.276000000002</v>
      </c>
      <c r="DE15" s="63">
        <f>DE5</f>
        <v>20102.39</v>
      </c>
      <c r="DF15" s="63">
        <f>DF5</f>
        <v>20159.37</v>
      </c>
    </row>
    <row r="16" spans="14:110" s="27" customFormat="1" ht="14.5" customHeight="1" x14ac:dyDescent="0.35">
      <c r="N16" s="497"/>
      <c r="O16" s="497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3">
        <v>522.6</v>
      </c>
      <c r="DC16" s="443">
        <v>496.7</v>
      </c>
      <c r="DD16" s="443">
        <v>463</v>
      </c>
      <c r="DE16" s="489">
        <v>447.3</v>
      </c>
      <c r="DF16" s="489">
        <v>447.3</v>
      </c>
    </row>
    <row r="17" spans="8:110" x14ac:dyDescent="0.35">
      <c r="N17" s="497"/>
      <c r="O17" s="497"/>
      <c r="BI17" s="52" t="s">
        <v>545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  <c r="CY17" s="15">
        <v>13000</v>
      </c>
      <c r="CZ17" s="15">
        <v>13500</v>
      </c>
      <c r="DA17" s="15">
        <v>13800</v>
      </c>
      <c r="DB17" s="15">
        <v>12350</v>
      </c>
      <c r="DC17" s="15">
        <f>(10500+10300+10000)/3</f>
        <v>10266.666666666666</v>
      </c>
      <c r="DD17" s="15">
        <v>10000</v>
      </c>
      <c r="DE17" s="15">
        <v>9700</v>
      </c>
      <c r="DF17" s="15">
        <v>9700</v>
      </c>
    </row>
    <row r="18" spans="8:110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  <c r="CY18" s="15"/>
      <c r="CZ18" s="15"/>
      <c r="DA18" s="15"/>
    </row>
    <row r="19" spans="8:110" ht="14.5" customHeight="1" x14ac:dyDescent="0.35">
      <c r="BK19" s="71"/>
    </row>
    <row r="20" spans="8:110" ht="14.5" customHeight="1" x14ac:dyDescent="0.35">
      <c r="BK20" s="71"/>
      <c r="DB20" s="32"/>
      <c r="DC20" s="32"/>
    </row>
    <row r="22" spans="8:110" x14ac:dyDescent="0.35">
      <c r="BK22" s="498"/>
    </row>
    <row r="23" spans="8:110" ht="14.5" customHeight="1" x14ac:dyDescent="0.35">
      <c r="BK23" s="498"/>
    </row>
    <row r="24" spans="8:110" ht="14.5" customHeight="1" x14ac:dyDescent="0.35">
      <c r="BK24" s="498"/>
    </row>
    <row r="25" spans="8:110" ht="14.5" customHeight="1" x14ac:dyDescent="0.35"/>
    <row r="28" spans="8:110" ht="15" x14ac:dyDescent="0.35">
      <c r="H28" s="8"/>
    </row>
    <row r="30" spans="8:110" ht="6.65" customHeight="1" x14ac:dyDescent="0.35"/>
    <row r="34" spans="1:109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  <c r="DE34" s="484"/>
    </row>
    <row r="35" spans="1:109" s="120" customFormat="1" ht="17.5" x14ac:dyDescent="0.3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3">
        <v>11</v>
      </c>
      <c r="AR35" s="123">
        <v>12</v>
      </c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  <c r="DE35" s="485"/>
    </row>
    <row r="36" spans="1:109" s="133" customFormat="1" ht="18" x14ac:dyDescent="0.35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783</v>
      </c>
      <c r="AP36" s="130">
        <v>772</v>
      </c>
      <c r="AQ36" s="130">
        <v>770</v>
      </c>
      <c r="AR36" s="130">
        <v>770</v>
      </c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  <c r="DE36" s="486"/>
    </row>
    <row r="37" spans="1:109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  <c r="DE37" s="484"/>
    </row>
    <row r="38" spans="1:109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  <c r="DE38" s="484"/>
    </row>
    <row r="39" spans="1:109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S39" s="127"/>
      <c r="AT39" s="127"/>
      <c r="AU39" s="496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  <c r="DE39" s="484"/>
    </row>
    <row r="40" spans="1:109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  <c r="DE40" s="484"/>
    </row>
    <row r="41" spans="1:109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  <c r="DE41" s="484"/>
    </row>
    <row r="42" spans="1:109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  <c r="DE42" s="484"/>
    </row>
    <row r="43" spans="1:109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  <c r="DE43" s="484"/>
    </row>
    <row r="44" spans="1:109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  <c r="DE44" s="484"/>
    </row>
    <row r="45" spans="1:109" s="52" customFormat="1" hidden="1" x14ac:dyDescent="0.35">
      <c r="A45" s="146" t="s">
        <v>224</v>
      </c>
      <c r="CD45" s="55"/>
      <c r="CE45" s="55"/>
      <c r="CF45" s="55"/>
      <c r="CG45" s="55"/>
      <c r="CH45" s="55"/>
      <c r="DE45" s="55"/>
    </row>
    <row r="46" spans="1:109" s="27" customFormat="1" hidden="1" x14ac:dyDescent="0.35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  <c r="DE46" s="30"/>
    </row>
    <row r="47" spans="1:109" s="27" customFormat="1" hidden="1" x14ac:dyDescent="0.35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  <c r="DE47" s="30"/>
    </row>
    <row r="48" spans="1:109" s="27" customFormat="1" hidden="1" x14ac:dyDescent="0.35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  <c r="DE48" s="30"/>
    </row>
    <row r="49" spans="1:109" s="27" customFormat="1" hidden="1" x14ac:dyDescent="0.35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  <c r="DE49" s="30"/>
    </row>
    <row r="50" spans="1:109" x14ac:dyDescent="0.35">
      <c r="A50" s="52"/>
    </row>
  </sheetData>
  <mergeCells count="3">
    <mergeCell ref="N14:N17"/>
    <mergeCell ref="BK22:BK24"/>
    <mergeCell ref="O14:O17"/>
  </mergeCells>
  <phoneticPr fontId="13" type="noConversion"/>
  <printOptions horizontalCentered="1"/>
  <pageMargins left="0" right="0" top="0.19" bottom="0" header="0" footer="0"/>
  <pageSetup paperSize="9" scale="77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 codeName="Sheet3">
    <pageSetUpPr fitToPage="1"/>
  </sheetPr>
  <dimension ref="A43:CM92"/>
  <sheetViews>
    <sheetView showGridLines="0" topLeftCell="C1" zoomScale="80" zoomScaleNormal="80" workbookViewId="0">
      <selection activeCell="BL83" sqref="BL8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230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499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499"/>
      <c r="AK55" s="1" t="s">
        <v>320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321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292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3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4D07-5276-464C-A1D3-43D545B7B204}">
  <sheetPr codeName="Sheet4">
    <tabColor rgb="FFC00000"/>
  </sheetPr>
  <dimension ref="A2:DG50"/>
  <sheetViews>
    <sheetView showGridLines="0" topLeftCell="CM1" zoomScale="70" zoomScaleNormal="70" workbookViewId="0">
      <selection activeCell="DE8" sqref="DE8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43.54296875" style="52" bestFit="1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87" width="11.54296875" bestFit="1" customWidth="1"/>
    <col min="88" max="89" width="11.1796875" bestFit="1" customWidth="1"/>
    <col min="90" max="92" width="12" bestFit="1" customWidth="1"/>
    <col min="93" max="93" width="11.54296875" bestFit="1" customWidth="1"/>
    <col min="94" max="94" width="11.1796875" bestFit="1" customWidth="1"/>
    <col min="95" max="96" width="11.54296875" bestFit="1" customWidth="1"/>
    <col min="97" max="97" width="12" bestFit="1" customWidth="1"/>
    <col min="98" max="98" width="11.54296875" bestFit="1" customWidth="1"/>
    <col min="99" max="100" width="12" bestFit="1" customWidth="1"/>
    <col min="101" max="101" width="11.54296875" bestFit="1" customWidth="1"/>
    <col min="102" max="102" width="12" bestFit="1" customWidth="1"/>
    <col min="103" max="103" width="11.54296875" bestFit="1" customWidth="1"/>
    <col min="104" max="104" width="12" bestFit="1" customWidth="1"/>
    <col min="105" max="105" width="11.1796875" bestFit="1" customWidth="1"/>
    <col min="106" max="108" width="9.1796875" customWidth="1"/>
    <col min="109" max="109" width="10.453125" bestFit="1" customWidth="1"/>
    <col min="110" max="110" width="26.453125" bestFit="1" customWidth="1"/>
  </cols>
  <sheetData>
    <row r="2" spans="14:110" x14ac:dyDescent="0.35">
      <c r="BK2" s="52" t="s">
        <v>57</v>
      </c>
      <c r="BP2" s="52" t="s">
        <v>57</v>
      </c>
      <c r="CI2">
        <v>2024</v>
      </c>
      <c r="CU2">
        <v>2025</v>
      </c>
    </row>
    <row r="3" spans="14:110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>
        <v>1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171">
        <v>1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171">
        <v>8</v>
      </c>
      <c r="DC3" s="442">
        <v>9</v>
      </c>
      <c r="DD3" s="442">
        <v>10</v>
      </c>
      <c r="DE3" s="442">
        <v>11</v>
      </c>
    </row>
    <row r="4" spans="14:110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  <c r="DE4" s="55">
        <v>26107</v>
      </c>
    </row>
    <row r="5" spans="14:110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Z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si="0"/>
        <v>21042</v>
      </c>
      <c r="CW5" s="55">
        <f t="shared" si="0"/>
        <v>20904.2</v>
      </c>
      <c r="CX5" s="55">
        <f t="shared" si="0"/>
        <v>19476.900000000001</v>
      </c>
      <c r="CY5" s="55">
        <f t="shared" si="0"/>
        <v>20199.060000000001</v>
      </c>
      <c r="CZ5" s="55">
        <f t="shared" si="0"/>
        <v>20898.099999999999</v>
      </c>
      <c r="DA5" s="55">
        <f>AM36*DA4/1000</f>
        <v>20787.84</v>
      </c>
      <c r="DB5" s="55">
        <f t="shared" ref="DB5:DE5" si="1">AN36*DB4/1000</f>
        <v>20693.849999999999</v>
      </c>
      <c r="DC5" s="55">
        <f t="shared" si="1"/>
        <v>20498.939999999999</v>
      </c>
      <c r="DD5" s="55">
        <f t="shared" si="1"/>
        <v>20239.458999999999</v>
      </c>
      <c r="DE5" s="55">
        <f t="shared" si="1"/>
        <v>20102.39</v>
      </c>
      <c r="DF5" t="s">
        <v>555</v>
      </c>
    </row>
    <row r="6" spans="14:110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f>(14500+13500+13000)/3</f>
        <v>13666.666666666666</v>
      </c>
      <c r="DD6" s="55">
        <v>13500</v>
      </c>
      <c r="DE6" s="55">
        <v>12700</v>
      </c>
    </row>
    <row r="7" spans="14:110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H7" si="2">BQ16*BQ4/1000</f>
        <v>13890</v>
      </c>
      <c r="BR7" s="55">
        <f t="shared" si="2"/>
        <v>13156.916666666668</v>
      </c>
      <c r="BS7" s="55">
        <f t="shared" si="2"/>
        <v>13156.916666666668</v>
      </c>
      <c r="BT7" s="55">
        <f t="shared" si="2"/>
        <v>13351.916666666666</v>
      </c>
      <c r="BU7" s="55">
        <f t="shared" si="2"/>
        <v>12220</v>
      </c>
      <c r="BV7" s="55">
        <f t="shared" si="2"/>
        <v>10918.46</v>
      </c>
      <c r="BW7" s="55">
        <f t="shared" si="2"/>
        <v>10776.375</v>
      </c>
      <c r="BX7" s="55">
        <f t="shared" si="2"/>
        <v>10641.855</v>
      </c>
      <c r="BY7" s="55">
        <f t="shared" si="2"/>
        <v>10970.966666666667</v>
      </c>
      <c r="BZ7" s="55">
        <f t="shared" si="2"/>
        <v>11668.766666666668</v>
      </c>
      <c r="CA7" s="55">
        <f t="shared" si="2"/>
        <v>11006.887500000001</v>
      </c>
      <c r="CB7" s="55">
        <f t="shared" si="2"/>
        <v>10599.596666666666</v>
      </c>
      <c r="CC7" s="55">
        <f t="shared" si="2"/>
        <v>10591.14</v>
      </c>
      <c r="CD7" s="55">
        <f t="shared" si="2"/>
        <v>10327.487999999999</v>
      </c>
      <c r="CE7" s="55">
        <f t="shared" si="2"/>
        <v>9888.2919999999995</v>
      </c>
      <c r="CF7" s="55">
        <f t="shared" si="2"/>
        <v>10178.175999999999</v>
      </c>
      <c r="CG7" s="55">
        <f t="shared" si="2"/>
        <v>11311.502</v>
      </c>
      <c r="CH7" s="55">
        <f t="shared" si="2"/>
        <v>11819.313</v>
      </c>
      <c r="CI7" s="55">
        <f>CI16*CI4/1000</f>
        <v>11477.960999999999</v>
      </c>
      <c r="CJ7" s="55">
        <f t="shared" ref="CJ7:CT7" si="3">CJ16*CJ4/1000</f>
        <v>12020.725</v>
      </c>
      <c r="CK7" s="55">
        <f t="shared" si="3"/>
        <v>12105.406999999999</v>
      </c>
      <c r="CL7" s="55">
        <f t="shared" si="3"/>
        <v>12732.633000000002</v>
      </c>
      <c r="CM7" s="55">
        <f t="shared" si="3"/>
        <v>14266</v>
      </c>
      <c r="CN7" s="55">
        <f t="shared" si="3"/>
        <v>14228.375</v>
      </c>
      <c r="CO7" s="55">
        <f t="shared" si="3"/>
        <v>14605.400000000001</v>
      </c>
      <c r="CP7" s="55">
        <f t="shared" si="3"/>
        <v>14560.322</v>
      </c>
      <c r="CQ7" s="55">
        <f t="shared" si="3"/>
        <v>14797.16</v>
      </c>
      <c r="CR7" s="55">
        <f t="shared" si="3"/>
        <v>15512.555</v>
      </c>
      <c r="CS7" s="55">
        <f t="shared" si="3"/>
        <v>15843.184000000001</v>
      </c>
      <c r="CT7" s="55">
        <f t="shared" si="3"/>
        <v>15418.361999999997</v>
      </c>
      <c r="CU7" s="55">
        <f>CU16*CU4/1000</f>
        <v>14890.751999999999</v>
      </c>
      <c r="CV7" s="55">
        <f t="shared" ref="CV7:DB7" si="4">CV16*CV4/1000</f>
        <v>14909.760000000002</v>
      </c>
      <c r="CW7" s="55">
        <f t="shared" si="4"/>
        <v>15118.080000000002</v>
      </c>
      <c r="CX7" s="55">
        <f t="shared" si="4"/>
        <v>14812.627999999999</v>
      </c>
      <c r="CY7" s="55">
        <f t="shared" si="4"/>
        <v>14909.076000000003</v>
      </c>
      <c r="CZ7" s="55">
        <f t="shared" si="4"/>
        <v>14976.756000000001</v>
      </c>
      <c r="DA7" s="55">
        <f t="shared" si="4"/>
        <v>14385.6</v>
      </c>
      <c r="DB7" s="55">
        <f t="shared" si="4"/>
        <v>13603.278</v>
      </c>
      <c r="DC7" s="55">
        <f>DC16*DC4/1000</f>
        <v>13003.606</v>
      </c>
      <c r="DD7" s="55">
        <f>DD16*DD4/1000</f>
        <v>12122.728999999999</v>
      </c>
      <c r="DE7" s="55">
        <f>DE16*DE4/1000</f>
        <v>12087.540999999999</v>
      </c>
    </row>
    <row r="8" spans="14:110" s="27" customFormat="1" x14ac:dyDescent="0.35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17173.909501883449</v>
      </c>
      <c r="CW8" s="30">
        <v>17728.513035176078</v>
      </c>
      <c r="CX8" s="30">
        <v>18247.399737463111</v>
      </c>
      <c r="CY8" s="192">
        <v>18589.09457338291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30">
        <v>14931.922403242237</v>
      </c>
      <c r="DE8" s="220">
        <v>14927.827787408567</v>
      </c>
    </row>
    <row r="9" spans="14:110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5">BQ6</f>
        <v>18000</v>
      </c>
      <c r="BR9" s="56">
        <f t="shared" si="5"/>
        <v>18000</v>
      </c>
      <c r="BS9" s="56">
        <f t="shared" si="5"/>
        <v>16500</v>
      </c>
      <c r="BT9" s="56">
        <f t="shared" si="5"/>
        <v>16500</v>
      </c>
      <c r="BU9" s="56">
        <f t="shared" si="5"/>
        <v>16500</v>
      </c>
      <c r="BV9" s="56">
        <f t="shared" si="5"/>
        <v>15500</v>
      </c>
      <c r="BW9" s="56">
        <f t="shared" si="5"/>
        <v>14500</v>
      </c>
      <c r="BX9" s="56">
        <f t="shared" si="5"/>
        <v>14500</v>
      </c>
      <c r="BY9" s="56">
        <f t="shared" si="5"/>
        <v>15500</v>
      </c>
      <c r="BZ9" s="56">
        <f t="shared" si="5"/>
        <v>15500</v>
      </c>
      <c r="CA9" s="56">
        <f t="shared" si="5"/>
        <v>15500</v>
      </c>
      <c r="CB9" s="56">
        <f t="shared" si="5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DA9" si="6">CF6</f>
        <v>14500</v>
      </c>
      <c r="CG9" s="55">
        <f t="shared" si="6"/>
        <v>15000</v>
      </c>
      <c r="CH9" s="55">
        <f t="shared" si="6"/>
        <v>15000</v>
      </c>
      <c r="CI9" s="55">
        <f t="shared" si="6"/>
        <v>16500</v>
      </c>
      <c r="CJ9" s="55">
        <f t="shared" si="6"/>
        <v>16500</v>
      </c>
      <c r="CK9" s="55">
        <f t="shared" si="6"/>
        <v>16500</v>
      </c>
      <c r="CL9" s="55">
        <f t="shared" si="6"/>
        <v>17500</v>
      </c>
      <c r="CM9" s="55">
        <f t="shared" si="6"/>
        <v>17500</v>
      </c>
      <c r="CN9" s="55">
        <f t="shared" si="6"/>
        <v>17500</v>
      </c>
      <c r="CO9" s="55">
        <f t="shared" si="6"/>
        <v>16500</v>
      </c>
      <c r="CP9" s="55">
        <f t="shared" si="6"/>
        <v>17000</v>
      </c>
      <c r="CQ9" s="55">
        <f t="shared" si="6"/>
        <v>17500</v>
      </c>
      <c r="CR9" s="55">
        <f t="shared" si="6"/>
        <v>17400</v>
      </c>
      <c r="CS9" s="55">
        <f t="shared" si="6"/>
        <v>17700</v>
      </c>
      <c r="CT9" s="55">
        <f t="shared" si="6"/>
        <v>17700</v>
      </c>
      <c r="CU9" s="55">
        <f t="shared" si="6"/>
        <v>16800</v>
      </c>
      <c r="CV9" s="55">
        <f t="shared" si="6"/>
        <v>16800</v>
      </c>
      <c r="CW9" s="55">
        <f t="shared" si="6"/>
        <v>17200</v>
      </c>
      <c r="CX9" s="55">
        <f t="shared" si="6"/>
        <v>18000</v>
      </c>
      <c r="CY9" s="55">
        <f t="shared" si="6"/>
        <v>17500</v>
      </c>
      <c r="CZ9" s="55">
        <f t="shared" si="6"/>
        <v>17500</v>
      </c>
      <c r="DA9" s="55">
        <f t="shared" si="6"/>
        <v>17800</v>
      </c>
      <c r="DB9" s="55">
        <f>DB6</f>
        <v>16150</v>
      </c>
      <c r="DC9" s="55">
        <f t="shared" ref="DC9:DD9" si="7">DC6</f>
        <v>13666.666666666666</v>
      </c>
      <c r="DD9" s="55">
        <f t="shared" si="7"/>
        <v>13500</v>
      </c>
      <c r="DE9" s="55">
        <f t="shared" ref="DE9" si="8">DE6</f>
        <v>12700</v>
      </c>
    </row>
    <row r="10" spans="14:110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H10" si="9">BQ13/BQ6</f>
        <v>0.56905555555555554</v>
      </c>
      <c r="BR10" s="57">
        <f t="shared" si="9"/>
        <v>0.63336111111111115</v>
      </c>
      <c r="BS10" s="57">
        <f t="shared" si="9"/>
        <v>0.66960606060606065</v>
      </c>
      <c r="BT10" s="57">
        <f t="shared" si="9"/>
        <v>0.60939393939393938</v>
      </c>
      <c r="BU10" s="57">
        <f t="shared" si="9"/>
        <v>0.4812121212121212</v>
      </c>
      <c r="BV10" s="57">
        <f t="shared" si="9"/>
        <v>0.47444838709677423</v>
      </c>
      <c r="BW10" s="57">
        <f>BW13/BW6</f>
        <v>0.60344827586206895</v>
      </c>
      <c r="BX10" s="57">
        <f t="shared" si="9"/>
        <v>0.69866551724137937</v>
      </c>
      <c r="BY10" s="57">
        <f t="shared" si="9"/>
        <v>0.53065806451612907</v>
      </c>
      <c r="BZ10" s="57">
        <f t="shared" si="9"/>
        <v>0.58318064516129031</v>
      </c>
      <c r="CA10" s="57">
        <f t="shared" si="9"/>
        <v>0.46382774193548398</v>
      </c>
      <c r="CB10" s="57">
        <f t="shared" si="9"/>
        <v>0.54669259259259251</v>
      </c>
      <c r="CC10" s="57">
        <f t="shared" si="9"/>
        <v>0.62401076923076915</v>
      </c>
      <c r="CD10" s="57">
        <f t="shared" si="9"/>
        <v>0.6834707692307691</v>
      </c>
      <c r="CE10" s="57">
        <f t="shared" si="9"/>
        <v>0.6505777777777777</v>
      </c>
      <c r="CF10" s="57">
        <f t="shared" si="9"/>
        <v>0.54471034482758618</v>
      </c>
      <c r="CG10" s="57">
        <f t="shared" si="9"/>
        <v>0.48380000000000001</v>
      </c>
      <c r="CH10" s="57">
        <f t="shared" si="9"/>
        <v>0.49580000000000002</v>
      </c>
      <c r="CI10" s="57">
        <f>CI13/CI6</f>
        <v>0.36456363636363631</v>
      </c>
      <c r="CJ10" s="57">
        <f t="shared" ref="CJ10:CT10" si="10">CJ13/CJ6</f>
        <v>0.38592424242424245</v>
      </c>
      <c r="CK10" s="57">
        <f t="shared" si="10"/>
        <v>0.3951878787878787</v>
      </c>
      <c r="CL10" s="57">
        <f t="shared" si="10"/>
        <v>0.32620571428571421</v>
      </c>
      <c r="CM10" s="57">
        <f t="shared" si="10"/>
        <v>0.37128285714285719</v>
      </c>
      <c r="CN10" s="57">
        <f t="shared" si="10"/>
        <v>0.37071428571428572</v>
      </c>
      <c r="CO10" s="57">
        <f t="shared" si="10"/>
        <v>0.47945454545454547</v>
      </c>
      <c r="CP10" s="57">
        <f t="shared" si="10"/>
        <v>0.37475882352941187</v>
      </c>
      <c r="CQ10" s="57">
        <f t="shared" si="10"/>
        <v>0.23602285714285723</v>
      </c>
      <c r="CR10" s="57">
        <f t="shared" si="10"/>
        <v>0.20997844827586207</v>
      </c>
      <c r="CS10" s="57">
        <f t="shared" si="10"/>
        <v>0.20916610169491534</v>
      </c>
      <c r="CT10" s="57">
        <f t="shared" si="10"/>
        <v>0.19308474576271178</v>
      </c>
      <c r="CU10" s="57">
        <f>CU13/CU6</f>
        <v>0.24643571428571423</v>
      </c>
      <c r="CV10" s="57">
        <f t="shared" ref="CV10:DC10" si="11">CV13/CV6</f>
        <v>0.2525</v>
      </c>
      <c r="CW10" s="57">
        <f t="shared" si="11"/>
        <v>0.2153604651162791</v>
      </c>
      <c r="CX10" s="57">
        <f t="shared" si="11"/>
        <v>8.2050000000000081E-2</v>
      </c>
      <c r="CY10" s="57">
        <f t="shared" si="11"/>
        <v>0.15423200000000006</v>
      </c>
      <c r="CZ10" s="57">
        <f t="shared" si="11"/>
        <v>0.19417714285714277</v>
      </c>
      <c r="DA10" s="57">
        <f t="shared" si="11"/>
        <v>0.16785617977528092</v>
      </c>
      <c r="DB10" s="57">
        <f t="shared" si="11"/>
        <v>0.28135294117647047</v>
      </c>
      <c r="DC10" s="57">
        <f t="shared" si="11"/>
        <v>0.49992243902439021</v>
      </c>
      <c r="DD10" s="57">
        <f t="shared" ref="DD10:DE10" si="12">DD13/DD6</f>
        <v>0.4992191851851851</v>
      </c>
      <c r="DE10" s="57">
        <f t="shared" si="12"/>
        <v>0.58286535433070863</v>
      </c>
    </row>
    <row r="11" spans="14:110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  <c r="DE11" s="57">
        <v>-0.14691943127962082</v>
      </c>
    </row>
    <row r="12" spans="14:110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  <c r="DE12" s="57">
        <v>-6.4658059896257836E-2</v>
      </c>
    </row>
    <row r="13" spans="14:110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DC13" si="13">BQ5-BQ6</f>
        <v>10243</v>
      </c>
      <c r="BR13" s="56">
        <f t="shared" si="13"/>
        <v>11400.5</v>
      </c>
      <c r="BS13" s="56">
        <f t="shared" si="13"/>
        <v>11048.5</v>
      </c>
      <c r="BT13" s="56">
        <f t="shared" si="13"/>
        <v>10055</v>
      </c>
      <c r="BU13" s="56">
        <f t="shared" si="13"/>
        <v>7940</v>
      </c>
      <c r="BV13" s="56">
        <f t="shared" si="13"/>
        <v>7353.9500000000007</v>
      </c>
      <c r="BW13" s="56">
        <f t="shared" si="13"/>
        <v>8750</v>
      </c>
      <c r="BX13" s="56">
        <f t="shared" si="13"/>
        <v>10130.650000000001</v>
      </c>
      <c r="BY13" s="56">
        <f t="shared" si="13"/>
        <v>8225.2000000000007</v>
      </c>
      <c r="BZ13" s="56">
        <f t="shared" si="13"/>
        <v>9039.2999999999993</v>
      </c>
      <c r="CA13" s="56">
        <f t="shared" si="13"/>
        <v>7189.3300000000017</v>
      </c>
      <c r="CB13" s="56">
        <f t="shared" si="13"/>
        <v>7380.3499999999985</v>
      </c>
      <c r="CC13" s="56">
        <f t="shared" si="13"/>
        <v>8112.1399999999994</v>
      </c>
      <c r="CD13" s="55">
        <f t="shared" si="13"/>
        <v>8885.119999999999</v>
      </c>
      <c r="CE13" s="55">
        <f t="shared" si="13"/>
        <v>8782.7999999999993</v>
      </c>
      <c r="CF13" s="55">
        <f t="shared" si="13"/>
        <v>7898.2999999999993</v>
      </c>
      <c r="CG13" s="55">
        <f t="shared" si="13"/>
        <v>7257</v>
      </c>
      <c r="CH13" s="55">
        <f t="shared" si="13"/>
        <v>7437</v>
      </c>
      <c r="CI13" s="55">
        <f t="shared" si="13"/>
        <v>6015.2999999999993</v>
      </c>
      <c r="CJ13" s="55">
        <f t="shared" si="13"/>
        <v>6367.75</v>
      </c>
      <c r="CK13" s="55">
        <f t="shared" si="13"/>
        <v>6520.5999999999985</v>
      </c>
      <c r="CL13" s="55">
        <f t="shared" si="13"/>
        <v>5708.5999999999985</v>
      </c>
      <c r="CM13" s="55">
        <f t="shared" si="13"/>
        <v>6497.4500000000007</v>
      </c>
      <c r="CN13" s="55">
        <f t="shared" si="13"/>
        <v>6487.5</v>
      </c>
      <c r="CO13" s="55">
        <f t="shared" si="13"/>
        <v>7911</v>
      </c>
      <c r="CP13" s="55">
        <f t="shared" si="13"/>
        <v>6370.9000000000015</v>
      </c>
      <c r="CQ13" s="55">
        <f t="shared" si="13"/>
        <v>4130.4000000000015</v>
      </c>
      <c r="CR13" s="55">
        <f t="shared" si="13"/>
        <v>3653.625</v>
      </c>
      <c r="CS13" s="55">
        <f t="shared" si="13"/>
        <v>3702.2400000000016</v>
      </c>
      <c r="CT13" s="55">
        <f t="shared" si="13"/>
        <v>3417.5999999999985</v>
      </c>
      <c r="CU13" s="55">
        <f t="shared" si="13"/>
        <v>4140.119999999999</v>
      </c>
      <c r="CV13" s="55">
        <f t="shared" si="13"/>
        <v>4242</v>
      </c>
      <c r="CW13" s="55">
        <f t="shared" si="13"/>
        <v>3704.2000000000007</v>
      </c>
      <c r="CX13" s="55">
        <f t="shared" si="13"/>
        <v>1476.9000000000015</v>
      </c>
      <c r="CY13" s="55">
        <f t="shared" si="13"/>
        <v>2699.0600000000013</v>
      </c>
      <c r="CZ13" s="55">
        <f t="shared" si="13"/>
        <v>3398.0999999999985</v>
      </c>
      <c r="DA13" s="55">
        <f t="shared" si="13"/>
        <v>2987.84</v>
      </c>
      <c r="DB13" s="55">
        <f t="shared" si="13"/>
        <v>4543.8499999999985</v>
      </c>
      <c r="DC13" s="55">
        <f t="shared" si="13"/>
        <v>6832.2733333333326</v>
      </c>
      <c r="DD13" s="55">
        <f t="shared" ref="DD13:DE13" si="14">DD5-DD6</f>
        <v>6739.4589999999989</v>
      </c>
      <c r="DE13" s="55">
        <f t="shared" si="14"/>
        <v>7402.3899999999994</v>
      </c>
    </row>
    <row r="14" spans="14:110" ht="14.5" customHeight="1" x14ac:dyDescent="0.35">
      <c r="N14" s="497"/>
      <c r="O14" s="497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  <c r="DD14" s="55">
        <v>1250</v>
      </c>
      <c r="DE14" s="55">
        <v>1250</v>
      </c>
    </row>
    <row r="15" spans="14:110" ht="14.5" customHeight="1" x14ac:dyDescent="0.35">
      <c r="N15" s="497"/>
      <c r="O15" s="497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T15" si="15">CB5</f>
        <v>20880.349999999999</v>
      </c>
      <c r="CC15" s="63">
        <f t="shared" si="15"/>
        <v>21112.14</v>
      </c>
      <c r="CD15" s="63">
        <f t="shared" si="15"/>
        <v>21885.119999999999</v>
      </c>
      <c r="CE15" s="63">
        <f t="shared" si="15"/>
        <v>22282.799999999999</v>
      </c>
      <c r="CF15" s="63">
        <f t="shared" si="15"/>
        <v>22398.3</v>
      </c>
      <c r="CG15" s="63">
        <f t="shared" si="15"/>
        <v>22257</v>
      </c>
      <c r="CH15" s="63">
        <f t="shared" si="15"/>
        <v>22437</v>
      </c>
      <c r="CI15" s="63">
        <f t="shared" si="15"/>
        <v>22515.3</v>
      </c>
      <c r="CJ15" s="63">
        <f t="shared" si="15"/>
        <v>22867.75</v>
      </c>
      <c r="CK15" s="63">
        <f t="shared" si="15"/>
        <v>23020.6</v>
      </c>
      <c r="CL15" s="63">
        <f t="shared" si="15"/>
        <v>23208.6</v>
      </c>
      <c r="CM15" s="63">
        <f t="shared" si="15"/>
        <v>23997.45</v>
      </c>
      <c r="CN15" s="63">
        <f t="shared" si="15"/>
        <v>23987.5</v>
      </c>
      <c r="CO15" s="63">
        <f t="shared" si="15"/>
        <v>24411</v>
      </c>
      <c r="CP15" s="63">
        <f t="shared" si="15"/>
        <v>23370.9</v>
      </c>
      <c r="CQ15" s="63">
        <f t="shared" si="15"/>
        <v>21630.400000000001</v>
      </c>
      <c r="CR15" s="63">
        <f t="shared" si="15"/>
        <v>21053.625</v>
      </c>
      <c r="CS15" s="63">
        <f t="shared" si="15"/>
        <v>21402.240000000002</v>
      </c>
      <c r="CT15" s="63">
        <f t="shared" si="15"/>
        <v>21117.599999999999</v>
      </c>
      <c r="CU15" s="63">
        <f>CU5</f>
        <v>20940.12</v>
      </c>
      <c r="CV15" s="63">
        <f t="shared" ref="CV15:DC15" si="16">CV5</f>
        <v>21042</v>
      </c>
      <c r="CW15" s="63">
        <f t="shared" si="16"/>
        <v>20904.2</v>
      </c>
      <c r="CX15" s="63">
        <f t="shared" si="16"/>
        <v>19476.900000000001</v>
      </c>
      <c r="CY15" s="63">
        <f t="shared" si="16"/>
        <v>20199.060000000001</v>
      </c>
      <c r="CZ15" s="63">
        <f t="shared" si="16"/>
        <v>20898.099999999999</v>
      </c>
      <c r="DA15" s="63">
        <f t="shared" si="16"/>
        <v>20787.84</v>
      </c>
      <c r="DB15" s="63">
        <f t="shared" si="16"/>
        <v>20693.849999999999</v>
      </c>
      <c r="DC15" s="63">
        <f t="shared" si="16"/>
        <v>20498.939999999999</v>
      </c>
      <c r="DD15" s="63">
        <f t="shared" ref="DD15:DE15" si="17">DD5</f>
        <v>20239.458999999999</v>
      </c>
      <c r="DE15" s="63">
        <f t="shared" si="17"/>
        <v>20102.39</v>
      </c>
    </row>
    <row r="16" spans="14:110" s="27" customFormat="1" ht="14.5" customHeight="1" thickBot="1" x14ac:dyDescent="0.4">
      <c r="N16" s="497"/>
      <c r="O16" s="497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3">
        <v>522.6</v>
      </c>
      <c r="DC16" s="443">
        <v>496.7</v>
      </c>
      <c r="DD16" s="443">
        <v>463</v>
      </c>
      <c r="DE16" s="443">
        <v>463</v>
      </c>
    </row>
    <row r="17" spans="8:111" x14ac:dyDescent="0.35">
      <c r="N17" s="497"/>
      <c r="O17" s="497"/>
      <c r="BI17" s="470" t="s">
        <v>292</v>
      </c>
      <c r="BJ17" s="471"/>
      <c r="BK17" s="471"/>
      <c r="BL17" s="471"/>
      <c r="BM17" s="471"/>
      <c r="BN17" s="471"/>
      <c r="BO17" s="471"/>
      <c r="BP17" s="471"/>
      <c r="BQ17" s="471"/>
      <c r="BR17" s="471"/>
      <c r="BS17" s="471"/>
      <c r="BT17" s="471"/>
      <c r="BU17" s="471"/>
      <c r="BV17" s="471"/>
      <c r="BW17" s="471">
        <v>8708.4661839765395</v>
      </c>
      <c r="BX17" s="471">
        <v>9206.5026628156465</v>
      </c>
      <c r="BY17" s="471">
        <v>10350.583350731875</v>
      </c>
      <c r="BZ17" s="471">
        <v>10630.800578172872</v>
      </c>
      <c r="CA17" s="471">
        <v>9861.484043253442</v>
      </c>
      <c r="CB17" s="471">
        <v>9199.095034332342</v>
      </c>
      <c r="CC17" s="471">
        <v>8896.036510365795</v>
      </c>
      <c r="CD17" s="471">
        <v>9246.397757923467</v>
      </c>
      <c r="CE17" s="471">
        <v>9607.8930976795309</v>
      </c>
      <c r="CF17" s="471">
        <v>10586.188429821323</v>
      </c>
      <c r="CG17" s="471">
        <v>11153.125423850262</v>
      </c>
      <c r="CH17" s="471">
        <v>11113.720138938117</v>
      </c>
      <c r="CI17" s="472">
        <v>11037.14323459311</v>
      </c>
      <c r="CJ17" s="472">
        <v>11020.853467354715</v>
      </c>
      <c r="CK17" s="472">
        <v>11214.841336071853</v>
      </c>
      <c r="CL17" s="472">
        <v>12186.078001780124</v>
      </c>
      <c r="CM17" s="472">
        <v>12797.389211698077</v>
      </c>
      <c r="CN17" s="472">
        <v>12681.898483455678</v>
      </c>
      <c r="CO17" s="472">
        <v>11321.884220927459</v>
      </c>
      <c r="CP17" s="472">
        <v>11447.006408825935</v>
      </c>
      <c r="CQ17" s="472">
        <v>11654.137229035357</v>
      </c>
      <c r="CR17" s="472">
        <v>11518.170300167563</v>
      </c>
      <c r="CS17" s="472">
        <v>12011.496816804181</v>
      </c>
      <c r="CT17" s="472">
        <v>11852.302366959106</v>
      </c>
      <c r="CU17" s="472">
        <v>12060.749044568583</v>
      </c>
      <c r="CV17" s="472">
        <v>12125.30520627686</v>
      </c>
      <c r="CW17" s="472">
        <v>12519.735678207491</v>
      </c>
      <c r="CX17" s="472">
        <v>13075.123142406088</v>
      </c>
      <c r="CY17" s="472">
        <v>12848.71613254449</v>
      </c>
      <c r="CZ17" s="472">
        <v>13370.127303138097</v>
      </c>
      <c r="DA17" s="472">
        <v>13565.086207572547</v>
      </c>
      <c r="DB17" s="472">
        <v>12327.305958623994</v>
      </c>
      <c r="DC17" s="472">
        <v>9962.9822884596651</v>
      </c>
      <c r="DD17" s="472">
        <v>9535.2548102432702</v>
      </c>
      <c r="DE17" s="472">
        <v>9525.0112141653535</v>
      </c>
      <c r="DF17" s="473" t="s">
        <v>535</v>
      </c>
      <c r="DG17" s="474"/>
    </row>
    <row r="18" spans="8:111" ht="14.5" customHeight="1" x14ac:dyDescent="0.35">
      <c r="BI18" s="52" t="s">
        <v>527</v>
      </c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D18" s="475"/>
      <c r="CE18" s="475"/>
      <c r="CF18" s="475"/>
      <c r="CG18" s="475"/>
      <c r="CH18" s="475"/>
      <c r="CI18" s="32">
        <f>CI5-CI8</f>
        <v>6415.8585989866424</v>
      </c>
      <c r="CJ18" s="32">
        <f t="shared" ref="CJ18:DA18" si="18">CJ5-CJ8</f>
        <v>6535.4189872567276</v>
      </c>
      <c r="CK18" s="32">
        <f t="shared" si="18"/>
        <v>6409.7524239646991</v>
      </c>
      <c r="CL18" s="32">
        <f t="shared" si="18"/>
        <v>5451.0948851731628</v>
      </c>
      <c r="CM18" s="32">
        <f t="shared" si="18"/>
        <v>6733.817022216379</v>
      </c>
      <c r="CN18" s="32">
        <f t="shared" si="18"/>
        <v>6777.7024058390998</v>
      </c>
      <c r="CO18" s="32">
        <f t="shared" si="18"/>
        <v>8195.967339075296</v>
      </c>
      <c r="CP18" s="32">
        <f t="shared" si="18"/>
        <v>6843.4610056527708</v>
      </c>
      <c r="CQ18" s="32">
        <f t="shared" si="18"/>
        <v>4985.3901764420625</v>
      </c>
      <c r="CR18" s="32">
        <f t="shared" si="18"/>
        <v>4561.2349635096471</v>
      </c>
      <c r="CS18" s="32">
        <f t="shared" si="18"/>
        <v>4728.8780272398508</v>
      </c>
      <c r="CT18" s="32">
        <f t="shared" si="18"/>
        <v>4535.8772163401663</v>
      </c>
      <c r="CU18" s="32">
        <f t="shared" si="18"/>
        <v>4057.2097818131442</v>
      </c>
      <c r="CV18" s="32">
        <f t="shared" si="18"/>
        <v>3868.0904981165513</v>
      </c>
      <c r="CW18" s="32">
        <f t="shared" si="18"/>
        <v>3175.6869648239226</v>
      </c>
      <c r="CX18" s="32">
        <f t="shared" si="18"/>
        <v>1229.5002625368907</v>
      </c>
      <c r="CY18" s="32">
        <f t="shared" si="18"/>
        <v>1609.965426617091</v>
      </c>
      <c r="CZ18" s="32">
        <f t="shared" si="18"/>
        <v>2213.9713418344036</v>
      </c>
      <c r="DA18" s="32">
        <f t="shared" si="18"/>
        <v>1886.045519177278</v>
      </c>
      <c r="DB18" s="32">
        <f t="shared" ref="DB18:DC18" si="19">DB5-DB8</f>
        <v>2217.0938097675207</v>
      </c>
      <c r="DC18" s="32">
        <f t="shared" si="19"/>
        <v>4549.6751854225531</v>
      </c>
      <c r="DD18" s="32">
        <f t="shared" ref="DD18" si="20">DD5-DD8</f>
        <v>5307.5365967577618</v>
      </c>
      <c r="DE18" s="32">
        <f>DE5-DE8</f>
        <v>5174.5622125914324</v>
      </c>
    </row>
    <row r="19" spans="8:111" ht="14.5" customHeight="1" x14ac:dyDescent="0.35">
      <c r="BI19" s="52" t="s">
        <v>528</v>
      </c>
      <c r="CD19" s="475"/>
      <c r="CE19" s="475"/>
      <c r="CF19" s="475"/>
      <c r="CG19" s="475"/>
      <c r="CH19" s="475"/>
      <c r="CI19" s="476">
        <f>IFERROR(CI18/CI15,0)</f>
        <v>0.28495550132517189</v>
      </c>
      <c r="CJ19" s="476">
        <f t="shared" ref="CJ19:DA19" si="21">IFERROR(CJ18/CJ15,0)</f>
        <v>0.28579195536319613</v>
      </c>
      <c r="CK19" s="476">
        <f t="shared" si="21"/>
        <v>0.27843550663165595</v>
      </c>
      <c r="CL19" s="476">
        <f t="shared" si="21"/>
        <v>0.23487392109705726</v>
      </c>
      <c r="CM19" s="476">
        <f t="shared" si="21"/>
        <v>0.28060552359589785</v>
      </c>
      <c r="CN19" s="476">
        <f t="shared" si="21"/>
        <v>0.28255142911262532</v>
      </c>
      <c r="CO19" s="476">
        <f t="shared" si="21"/>
        <v>0.33574893855537652</v>
      </c>
      <c r="CP19" s="476">
        <f t="shared" si="21"/>
        <v>0.29281974616522127</v>
      </c>
      <c r="CQ19" s="476">
        <f t="shared" si="21"/>
        <v>0.23048072048792728</v>
      </c>
      <c r="CR19" s="476">
        <f t="shared" si="21"/>
        <v>0.21664843766855574</v>
      </c>
      <c r="CS19" s="476">
        <f t="shared" si="21"/>
        <v>0.22095248101319537</v>
      </c>
      <c r="CT19" s="476">
        <f t="shared" si="21"/>
        <v>0.21479132175721516</v>
      </c>
      <c r="CU19" s="476">
        <f t="shared" si="21"/>
        <v>0.19375293846516373</v>
      </c>
      <c r="CV19" s="476">
        <f t="shared" si="21"/>
        <v>0.18382713136187392</v>
      </c>
      <c r="CW19" s="476">
        <f t="shared" si="21"/>
        <v>0.1519162161108257</v>
      </c>
      <c r="CX19" s="476">
        <f t="shared" si="21"/>
        <v>6.3126075635080048E-2</v>
      </c>
      <c r="CY19" s="476">
        <f t="shared" si="21"/>
        <v>7.9704967786475747E-2</v>
      </c>
      <c r="CZ19" s="476">
        <f t="shared" si="21"/>
        <v>0.10594127417489646</v>
      </c>
      <c r="DA19" s="476">
        <f t="shared" si="21"/>
        <v>9.0728306508866624E-2</v>
      </c>
      <c r="DB19" s="476">
        <f t="shared" ref="DB19:DC19" si="22">IFERROR(DB18/DB15,0)</f>
        <v>0.10713781194739118</v>
      </c>
      <c r="DC19" s="476">
        <f t="shared" si="22"/>
        <v>0.22194685117486823</v>
      </c>
      <c r="DD19" s="476">
        <f t="shared" ref="DD19:DE19" si="23">IFERROR(DD18/DD15,0)</f>
        <v>0.26223707840993982</v>
      </c>
      <c r="DE19" s="476">
        <f t="shared" si="23"/>
        <v>0.25741029860585896</v>
      </c>
    </row>
    <row r="20" spans="8:111" ht="14.5" customHeight="1" x14ac:dyDescent="0.35">
      <c r="BI20" s="52" t="s">
        <v>529</v>
      </c>
      <c r="BK20" s="71"/>
      <c r="CD20" s="475"/>
      <c r="CE20" s="475"/>
      <c r="CF20" s="475"/>
      <c r="CG20" s="475"/>
      <c r="CH20" s="475"/>
      <c r="CI20" t="str">
        <f>_xlfn.TEXTJOIN(CHAR(10),FALSE,TEXT(CI18,"#,###"),TEXT(CI19,"0.0%"))</f>
        <v>6,416
28.5%</v>
      </c>
      <c r="CJ20" t="str">
        <f t="shared" ref="CJ20:DA20" si="24">_xlfn.TEXTJOIN(CHAR(10),FALSE,TEXT(CJ18,"#,###"),TEXT(CJ19,"0.0%"))</f>
        <v>6,535
28.6%</v>
      </c>
      <c r="CK20" t="str">
        <f t="shared" si="24"/>
        <v>6,410
27.8%</v>
      </c>
      <c r="CL20" t="str">
        <f t="shared" si="24"/>
        <v>5,451
23.5%</v>
      </c>
      <c r="CM20" t="str">
        <f t="shared" si="24"/>
        <v>6,734
28.1%</v>
      </c>
      <c r="CN20" t="str">
        <f t="shared" si="24"/>
        <v>6,778
28.3%</v>
      </c>
      <c r="CO20" t="str">
        <f t="shared" si="24"/>
        <v>8,196
33.6%</v>
      </c>
      <c r="CP20" t="str">
        <f t="shared" si="24"/>
        <v>6,843
29.3%</v>
      </c>
      <c r="CQ20" t="str">
        <f t="shared" si="24"/>
        <v>4,985
23.0%</v>
      </c>
      <c r="CR20" t="str">
        <f t="shared" si="24"/>
        <v>4,561
21.7%</v>
      </c>
      <c r="CS20" t="str">
        <f t="shared" si="24"/>
        <v>4,729
22.1%</v>
      </c>
      <c r="CT20" t="str">
        <f t="shared" si="24"/>
        <v>4,536
21.5%</v>
      </c>
      <c r="CU20" t="str">
        <f t="shared" si="24"/>
        <v>4,057
19.4%</v>
      </c>
      <c r="CV20" t="str">
        <f t="shared" si="24"/>
        <v>3,868
18.4%</v>
      </c>
      <c r="CW20" t="str">
        <f t="shared" si="24"/>
        <v>3,176
15.2%</v>
      </c>
      <c r="CX20" t="str">
        <f t="shared" si="24"/>
        <v>1,230
6.3%</v>
      </c>
      <c r="CY20" t="str">
        <f t="shared" si="24"/>
        <v>1,610
8.0%</v>
      </c>
      <c r="CZ20" t="str">
        <f t="shared" si="24"/>
        <v>2,214
10.6%</v>
      </c>
      <c r="DA20" t="str">
        <f t="shared" si="24"/>
        <v>1,886
9.1%</v>
      </c>
      <c r="DB20" t="str">
        <f t="shared" ref="DB20:DC20" si="25">_xlfn.TEXTJOIN(CHAR(10),FALSE,TEXT(DB18,"#,###"),TEXT(DB19,"0.0%"))</f>
        <v>2,217
10.7%</v>
      </c>
      <c r="DC20" t="str">
        <f t="shared" si="25"/>
        <v>4,550
22.2%</v>
      </c>
      <c r="DD20" t="str">
        <f t="shared" ref="DD20:DE20" si="26">_xlfn.TEXTJOIN(CHAR(10),FALSE,TEXT(DD18,"#,###"),TEXT(DD19,"0.0%"))</f>
        <v>5,308
26.2%</v>
      </c>
      <c r="DE20" t="str">
        <f t="shared" si="26"/>
        <v>5,175
25.7%</v>
      </c>
    </row>
    <row r="21" spans="8:111" x14ac:dyDescent="0.35">
      <c r="BI21" s="52" t="s">
        <v>530</v>
      </c>
      <c r="CD21" s="475"/>
      <c r="CE21" s="475"/>
      <c r="CF21" s="475"/>
      <c r="CG21" s="475"/>
      <c r="CH21" s="475"/>
      <c r="CI21" s="477">
        <f>CI8+CI18/2</f>
        <v>19307.370700506679</v>
      </c>
      <c r="CJ21" s="477">
        <f t="shared" ref="CJ21:DA21" si="27">CJ8+CJ18/2</f>
        <v>19600.040506371635</v>
      </c>
      <c r="CK21" s="477">
        <f t="shared" si="27"/>
        <v>19815.723788017647</v>
      </c>
      <c r="CL21" s="477">
        <f t="shared" si="27"/>
        <v>20483.052557413415</v>
      </c>
      <c r="CM21" s="477">
        <f t="shared" si="27"/>
        <v>20630.541488891809</v>
      </c>
      <c r="CN21" s="477">
        <f t="shared" si="27"/>
        <v>20598.648797080452</v>
      </c>
      <c r="CO21" s="477">
        <f t="shared" si="27"/>
        <v>20313.016330462353</v>
      </c>
      <c r="CP21" s="477">
        <f t="shared" si="27"/>
        <v>19949.169497173614</v>
      </c>
      <c r="CQ21" s="477">
        <f t="shared" si="27"/>
        <v>19137.704911778972</v>
      </c>
      <c r="CR21" s="477">
        <f t="shared" si="27"/>
        <v>18773.007518245176</v>
      </c>
      <c r="CS21" s="477">
        <f t="shared" si="27"/>
        <v>19037.800986380076</v>
      </c>
      <c r="CT21" s="477">
        <f t="shared" si="27"/>
        <v>18849.661391829915</v>
      </c>
      <c r="CU21" s="477">
        <f t="shared" si="27"/>
        <v>18911.515109093427</v>
      </c>
      <c r="CV21" s="477">
        <f t="shared" si="27"/>
        <v>19107.954750941724</v>
      </c>
      <c r="CW21" s="477">
        <f t="shared" si="27"/>
        <v>19316.356517588039</v>
      </c>
      <c r="CX21" s="477">
        <f t="shared" si="27"/>
        <v>18862.149868731554</v>
      </c>
      <c r="CY21" s="477">
        <f t="shared" si="27"/>
        <v>19394.077286691456</v>
      </c>
      <c r="CZ21" s="477">
        <f t="shared" si="27"/>
        <v>19791.114329082797</v>
      </c>
      <c r="DA21" s="477">
        <f t="shared" si="27"/>
        <v>19844.817240411361</v>
      </c>
      <c r="DB21" s="477">
        <f t="shared" ref="DB21:DC21" si="28">DB8+DB18/2</f>
        <v>19585.303095116236</v>
      </c>
      <c r="DC21" s="477">
        <f t="shared" si="28"/>
        <v>18224.102407288723</v>
      </c>
      <c r="DD21" s="477">
        <f t="shared" ref="DD21:DE21" si="29">DD8+DD18/2</f>
        <v>17585.690701621119</v>
      </c>
      <c r="DE21" s="477">
        <f t="shared" si="29"/>
        <v>17515.108893704284</v>
      </c>
    </row>
    <row r="22" spans="8:111" x14ac:dyDescent="0.35">
      <c r="BK22" s="498"/>
    </row>
    <row r="23" spans="8:111" ht="14.5" customHeight="1" x14ac:dyDescent="0.35">
      <c r="BK23" s="498"/>
    </row>
    <row r="24" spans="8:111" ht="14.5" customHeight="1" x14ac:dyDescent="0.35">
      <c r="BK24" s="498"/>
    </row>
    <row r="25" spans="8:111" ht="14.5" customHeight="1" x14ac:dyDescent="0.35"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</row>
    <row r="28" spans="8:111" ht="15" x14ac:dyDescent="0.35">
      <c r="H28" s="8"/>
    </row>
    <row r="30" spans="8:111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</row>
    <row r="35" spans="1:86" s="120" customFormat="1" ht="17.5" x14ac:dyDescent="0.3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3">
        <v>11</v>
      </c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</row>
    <row r="36" spans="1:86" s="133" customFormat="1" ht="18" x14ac:dyDescent="0.35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783</v>
      </c>
      <c r="AP36" s="130">
        <v>773</v>
      </c>
      <c r="AQ36" s="130">
        <v>770</v>
      </c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</row>
    <row r="45" spans="1:86" s="52" customFormat="1" hidden="1" x14ac:dyDescent="0.35">
      <c r="A45" s="146" t="s">
        <v>224</v>
      </c>
      <c r="CD45" s="55"/>
      <c r="CE45" s="55"/>
      <c r="CF45" s="55"/>
      <c r="CG45" s="55"/>
      <c r="CH45" s="55"/>
    </row>
    <row r="46" spans="1:86" s="27" customFormat="1" hidden="1" x14ac:dyDescent="0.35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O14:O17"/>
    <mergeCell ref="BK22:BK24"/>
  </mergeCells>
  <printOptions horizontalCentered="1"/>
  <pageMargins left="0" right="0" top="0" bottom="0" header="0" footer="0"/>
  <pageSetup paperSize="9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 codeName="Sheet5">
    <tabColor rgb="FF92D050"/>
    <pageSetUpPr fitToPage="1"/>
  </sheetPr>
  <dimension ref="B3:CB75"/>
  <sheetViews>
    <sheetView showGridLines="0" tabSelected="1" zoomScale="80" zoomScaleNormal="80" workbookViewId="0">
      <selection activeCell="B77" sqref="B77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34.08984375" style="52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78" max="78" width="10.453125" style="15" bestFit="1" customWidth="1"/>
    <col min="80" max="80" width="10.36328125" bestFit="1" customWidth="1"/>
  </cols>
  <sheetData>
    <row r="3" spans="44:80" x14ac:dyDescent="0.35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 t="s">
        <v>266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 t="s">
        <v>414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  <c r="CA3" s="215">
        <v>11</v>
      </c>
      <c r="CB3" s="215">
        <v>12</v>
      </c>
    </row>
    <row r="4" spans="44:80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15">
        <f>'Chai B1- Tháng'!DD4</f>
        <v>26183</v>
      </c>
      <c r="CA4" s="15">
        <f>'Chai B1- Tháng'!DE4</f>
        <v>26107</v>
      </c>
      <c r="CB4" s="15">
        <f>'Chai B1- Tháng'!DF4</f>
        <v>26181</v>
      </c>
    </row>
    <row r="5" spans="44:80" x14ac:dyDescent="0.35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20693.849999999999</v>
      </c>
      <c r="BY5" s="55">
        <f t="shared" si="0"/>
        <v>20498.939999999999</v>
      </c>
      <c r="BZ5" s="15">
        <f>'Chai B1- Tháng'!DD5</f>
        <v>20213.276000000002</v>
      </c>
      <c r="CA5" s="15">
        <f>'Chai B1- Tháng'!DE5</f>
        <v>20102.39</v>
      </c>
      <c r="CB5" s="15">
        <f>'Chai B1- Tháng'!DF5</f>
        <v>20159.37</v>
      </c>
    </row>
    <row r="6" spans="44:80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15">
        <v>16500</v>
      </c>
      <c r="CA6" s="15">
        <v>16000</v>
      </c>
      <c r="CB6" s="15">
        <v>16000</v>
      </c>
    </row>
    <row r="7" spans="44:80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 t="shared" ref="BQ7:BV7" si="9">BQ14*BQ4/1000</f>
        <v>25922.25</v>
      </c>
      <c r="BR7" s="55">
        <f t="shared" si="9"/>
        <v>25300.5</v>
      </c>
      <c r="BS7" s="55">
        <f t="shared" si="9"/>
        <v>25717.5</v>
      </c>
      <c r="BT7" s="55">
        <f t="shared" si="9"/>
        <v>25841.9</v>
      </c>
      <c r="BU7" s="55">
        <f t="shared" si="9"/>
        <v>26256.195</v>
      </c>
      <c r="BV7" s="55">
        <f t="shared" si="9"/>
        <v>27096.36</v>
      </c>
      <c r="BW7" s="55">
        <f t="shared" ref="BW7:BX7" si="10">BW14*BW4/1000</f>
        <v>24932.448</v>
      </c>
      <c r="BX7" s="55">
        <f t="shared" si="10"/>
        <v>23793.046875</v>
      </c>
      <c r="BY7" s="55">
        <f>BY14*BY4/1000</f>
        <v>22338.084999999999</v>
      </c>
      <c r="BZ7" s="55">
        <f>BZ14*BZ4/1000</f>
        <v>21213.4666</v>
      </c>
      <c r="CA7" s="55">
        <f>CA14*CA4/1000</f>
        <v>20504.4378</v>
      </c>
      <c r="CB7" s="55">
        <f>CB14*CB4/1000</f>
        <v>20562.557399999998</v>
      </c>
    </row>
    <row r="8" spans="44:80" x14ac:dyDescent="0.35">
      <c r="AR8" s="52" t="s">
        <v>74</v>
      </c>
      <c r="AS8" s="56">
        <f>AS6</f>
        <v>17500</v>
      </c>
      <c r="AT8" s="56">
        <f t="shared" ref="AT8:AX8" si="11">AT6</f>
        <v>17500</v>
      </c>
      <c r="AU8" s="56">
        <f t="shared" si="11"/>
        <v>18500</v>
      </c>
      <c r="AV8" s="56">
        <f t="shared" si="11"/>
        <v>18500</v>
      </c>
      <c r="AW8" s="56">
        <f t="shared" si="11"/>
        <v>18500</v>
      </c>
      <c r="AX8" s="56">
        <f t="shared" si="11"/>
        <v>17500</v>
      </c>
      <c r="AY8" s="56">
        <f t="shared" ref="AY8:BF8" si="12">AY6</f>
        <v>16000</v>
      </c>
      <c r="AZ8" s="56">
        <f t="shared" si="12"/>
        <v>16000</v>
      </c>
      <c r="BA8" s="56">
        <f t="shared" si="12"/>
        <v>16500</v>
      </c>
      <c r="BB8" s="56">
        <f t="shared" si="12"/>
        <v>17500</v>
      </c>
      <c r="BC8" s="56">
        <f t="shared" si="12"/>
        <v>18100</v>
      </c>
      <c r="BD8" s="56">
        <f t="shared" si="12"/>
        <v>18100</v>
      </c>
      <c r="BE8" s="56">
        <f t="shared" si="12"/>
        <v>18100</v>
      </c>
      <c r="BF8" s="56">
        <f t="shared" si="12"/>
        <v>18600</v>
      </c>
      <c r="BG8" s="56">
        <f t="shared" ref="BG8:BH8" si="13">BG6</f>
        <v>18900</v>
      </c>
      <c r="BH8" s="56">
        <f t="shared" si="13"/>
        <v>19300</v>
      </c>
      <c r="BI8" s="56">
        <f t="shared" ref="BI8:BJ8" si="14">BI6</f>
        <v>19800</v>
      </c>
      <c r="BJ8" s="55">
        <f t="shared" si="14"/>
        <v>19800</v>
      </c>
      <c r="BK8" s="55">
        <f t="shared" ref="BK8:BL8" si="15">BK6</f>
        <v>18300</v>
      </c>
      <c r="BL8" s="55">
        <f t="shared" si="15"/>
        <v>18300</v>
      </c>
      <c r="BM8" s="55">
        <f t="shared" ref="BM8:BN8" si="16">BM6</f>
        <v>18650</v>
      </c>
      <c r="BN8" s="55">
        <f t="shared" si="16"/>
        <v>18350</v>
      </c>
      <c r="BO8" s="55">
        <f t="shared" ref="BO8:BP8" si="17">BO6</f>
        <v>18550</v>
      </c>
      <c r="BP8" s="55">
        <f t="shared" si="17"/>
        <v>18550</v>
      </c>
      <c r="BQ8" s="55">
        <f t="shared" ref="BQ8:BV8" si="18">BQ6</f>
        <v>18550</v>
      </c>
      <c r="BR8" s="55">
        <f t="shared" si="18"/>
        <v>18850</v>
      </c>
      <c r="BS8" s="55">
        <f t="shared" si="18"/>
        <v>19550</v>
      </c>
      <c r="BT8" s="55">
        <f t="shared" si="18"/>
        <v>20050</v>
      </c>
      <c r="BU8" s="55">
        <f t="shared" si="18"/>
        <v>19350</v>
      </c>
      <c r="BV8" s="55">
        <f t="shared" si="18"/>
        <v>19850</v>
      </c>
      <c r="BW8" s="55">
        <f t="shared" ref="BW8:BX8" si="19">BW6</f>
        <v>19850</v>
      </c>
      <c r="BX8" s="55">
        <f t="shared" si="19"/>
        <v>18850</v>
      </c>
      <c r="BY8" s="55">
        <f t="shared" ref="BY8" si="20">BY6</f>
        <v>16666.666666666668</v>
      </c>
      <c r="BZ8" s="55">
        <f>BZ6</f>
        <v>16500</v>
      </c>
      <c r="CA8" s="55">
        <f>CA6</f>
        <v>16000</v>
      </c>
      <c r="CB8" s="55">
        <f>CB6</f>
        <v>16000</v>
      </c>
    </row>
    <row r="9" spans="44:80" s="27" customFormat="1" x14ac:dyDescent="0.35">
      <c r="AR9" s="27" t="s">
        <v>544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17983.907005412482</v>
      </c>
      <c r="BF9" s="30">
        <v>18622.996075226682</v>
      </c>
      <c r="BG9" s="30">
        <v>19295.576893227546</v>
      </c>
      <c r="BH9" s="30">
        <v>19576.984003622449</v>
      </c>
      <c r="BI9" s="30">
        <v>19725.621079005861</v>
      </c>
      <c r="BJ9" s="30">
        <v>19648.514806053445</v>
      </c>
      <c r="BK9" s="30">
        <v>17863.337349886751</v>
      </c>
      <c r="BL9" s="30">
        <v>17899.536281190693</v>
      </c>
      <c r="BM9" s="30">
        <v>18513.416247829598</v>
      </c>
      <c r="BN9" s="30">
        <v>18204.855045759934</v>
      </c>
      <c r="BO9" s="192">
        <v>18460.148776302332</v>
      </c>
      <c r="BP9" s="192">
        <v>18530.381106406789</v>
      </c>
      <c r="BQ9" s="284">
        <v>18233.789680269274</v>
      </c>
      <c r="BR9" s="284">
        <v>18955.246160112143</v>
      </c>
      <c r="BS9" s="192">
        <v>19549.832796426479</v>
      </c>
      <c r="BT9" s="192">
        <v>20207.22025888781</v>
      </c>
      <c r="BU9" s="192">
        <v>19559.257953862314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30">
        <v>16016.425464118958</v>
      </c>
      <c r="CA9" s="489">
        <v>15747.968968705656</v>
      </c>
      <c r="CB9" s="489">
        <f>CB6</f>
        <v>16000</v>
      </c>
    </row>
    <row r="10" spans="44:80" x14ac:dyDescent="0.35">
      <c r="AR10" s="52" t="s">
        <v>75</v>
      </c>
      <c r="AS10" s="57">
        <f>AS5/AS6-1</f>
        <v>0.32857142857142851</v>
      </c>
      <c r="AT10" s="57">
        <f t="shared" ref="AT10:AZ10" si="21">AT5/AT6-1</f>
        <v>0.40746571428571432</v>
      </c>
      <c r="AU10" s="57">
        <f t="shared" si="21"/>
        <v>0.28244324324324332</v>
      </c>
      <c r="AV10" s="57">
        <f t="shared" si="21"/>
        <v>0.32644864864864864</v>
      </c>
      <c r="AW10" s="57">
        <f t="shared" si="21"/>
        <v>0.22645027027027043</v>
      </c>
      <c r="AX10" s="57">
        <f t="shared" si="21"/>
        <v>0.19316285714285697</v>
      </c>
      <c r="AY10" s="57">
        <f t="shared" si="21"/>
        <v>0.31950875000000001</v>
      </c>
      <c r="AZ10" s="57">
        <f t="shared" si="21"/>
        <v>0.36782000000000004</v>
      </c>
      <c r="BA10" s="57">
        <f t="shared" ref="BA10:BB10" si="22">BA5/BA6-1</f>
        <v>0.35047272727272727</v>
      </c>
      <c r="BB10" s="57">
        <f t="shared" si="22"/>
        <v>0.27990285714285701</v>
      </c>
      <c r="BC10" s="57">
        <f t="shared" ref="BC10:BD10" si="23">BC5/BC6-1</f>
        <v>0.22966850828729291</v>
      </c>
      <c r="BD10" s="57">
        <f t="shared" si="23"/>
        <v>0.23961325966850833</v>
      </c>
      <c r="BE10" s="57">
        <f t="shared" ref="BE10:BF10" si="24">BE5/BE6-1</f>
        <v>0.24393922651933697</v>
      </c>
      <c r="BF10" s="57">
        <f t="shared" si="24"/>
        <v>0.22944892473118284</v>
      </c>
      <c r="BG10" s="57">
        <f t="shared" ref="BG10:BH10" si="25">BG5/BG6-1</f>
        <v>0.218021164021164</v>
      </c>
      <c r="BH10" s="57">
        <f t="shared" si="25"/>
        <v>0.20251813471502578</v>
      </c>
      <c r="BI10" s="57">
        <f t="shared" ref="BI10" si="26">BI5/BI6-1</f>
        <v>0.21199242424242426</v>
      </c>
      <c r="BJ10" s="57">
        <f>BJ5/BJ6-1</f>
        <v>0.21148989898989901</v>
      </c>
      <c r="BK10" s="57">
        <f t="shared" ref="BK10:BL10" si="27">BK5/BK6-1</f>
        <v>0.30906885245901639</v>
      </c>
      <c r="BL10" s="57">
        <f t="shared" si="27"/>
        <v>0.27709836065573779</v>
      </c>
      <c r="BM10" s="57">
        <f t="shared" ref="BM10:BN10" si="28">BM5/BM6-1</f>
        <v>0.15980697050938342</v>
      </c>
      <c r="BN10" s="57">
        <f t="shared" si="28"/>
        <v>0.1473365122615804</v>
      </c>
      <c r="BO10" s="57">
        <f t="shared" ref="BO10:BP10" si="29">BO5/BO6-1</f>
        <v>0.15375956873315366</v>
      </c>
      <c r="BP10" s="57">
        <f t="shared" si="29"/>
        <v>0.12486253369272249</v>
      </c>
      <c r="BQ10" s="57">
        <f t="shared" ref="BQ10:BV10" si="30">BQ5/BQ6-1</f>
        <v>0.12884743935309961</v>
      </c>
      <c r="BR10" s="57">
        <f t="shared" si="30"/>
        <v>0.11628647214854104</v>
      </c>
      <c r="BS10" s="57">
        <f t="shared" si="30"/>
        <v>6.9268542199488525E-2</v>
      </c>
      <c r="BT10" s="57">
        <f t="shared" si="30"/>
        <v>-2.858354114713213E-2</v>
      </c>
      <c r="BU10" s="57">
        <f t="shared" si="30"/>
        <v>4.3879069767441825E-2</v>
      </c>
      <c r="BV10" s="57">
        <f t="shared" si="30"/>
        <v>5.2801007556674939E-2</v>
      </c>
      <c r="BW10" s="57">
        <f t="shared" ref="BW10:BX10" si="31">BW5/BW6-1</f>
        <v>4.7246347607052819E-2</v>
      </c>
      <c r="BX10" s="57">
        <f t="shared" si="31"/>
        <v>9.7816976127320876E-2</v>
      </c>
      <c r="BY10" s="57">
        <f t="shared" ref="BY10" si="32">BY5/BY6-1</f>
        <v>0.22993639999999993</v>
      </c>
      <c r="BZ10" s="57">
        <f>BZ5/BZ6-1</f>
        <v>0.2250470303030303</v>
      </c>
      <c r="CA10" s="57">
        <f>CA5/CA6-1</f>
        <v>0.25639937499999998</v>
      </c>
      <c r="CB10" s="57">
        <f>CB5/CB6-1</f>
        <v>0.25996062499999995</v>
      </c>
    </row>
    <row r="11" spans="44:80" x14ac:dyDescent="0.35">
      <c r="AR11" s="52" t="s">
        <v>61</v>
      </c>
      <c r="AS11" s="56">
        <f>AS5-AS6</f>
        <v>5750</v>
      </c>
      <c r="AT11" s="56">
        <f t="shared" ref="AT11:AX11" si="33">AT5-AT6</f>
        <v>7130.6500000000015</v>
      </c>
      <c r="AU11" s="56">
        <f t="shared" si="33"/>
        <v>5225.2000000000007</v>
      </c>
      <c r="AV11" s="56">
        <f t="shared" si="33"/>
        <v>6039.2999999999993</v>
      </c>
      <c r="AW11" s="56">
        <f t="shared" si="33"/>
        <v>4189.3300000000017</v>
      </c>
      <c r="AX11" s="56">
        <f t="shared" si="33"/>
        <v>3380.3499999999985</v>
      </c>
      <c r="AY11" s="56">
        <f t="shared" ref="AY11:AZ11" si="34">AY5-AY6</f>
        <v>5112.1399999999994</v>
      </c>
      <c r="AZ11" s="56">
        <f t="shared" si="34"/>
        <v>5885.119999999999</v>
      </c>
      <c r="BA11" s="55">
        <f t="shared" ref="BA11:BB11" si="35">BA5-BA6</f>
        <v>5782.7999999999993</v>
      </c>
      <c r="BB11" s="55">
        <f t="shared" si="35"/>
        <v>4898.2999999999993</v>
      </c>
      <c r="BC11" s="55">
        <f t="shared" ref="BC11:BD11" si="36">BC5-BC6</f>
        <v>4157</v>
      </c>
      <c r="BD11" s="55">
        <f t="shared" si="36"/>
        <v>4337</v>
      </c>
      <c r="BE11" s="55">
        <f t="shared" ref="BE11:BF11" si="37">BE5-BE6</f>
        <v>4415.2999999999993</v>
      </c>
      <c r="BF11" s="55">
        <f t="shared" si="37"/>
        <v>4267.75</v>
      </c>
      <c r="BG11" s="55">
        <f t="shared" ref="BG11:BH11" si="38">BG5-BG6</f>
        <v>4120.5999999999985</v>
      </c>
      <c r="BH11" s="55">
        <f t="shared" si="38"/>
        <v>3908.5999999999985</v>
      </c>
      <c r="BI11" s="55">
        <f t="shared" ref="BI11:BJ11" si="39">BI5-BI6</f>
        <v>4197.4500000000007</v>
      </c>
      <c r="BJ11" s="55">
        <f t="shared" si="39"/>
        <v>4187.5</v>
      </c>
      <c r="BK11" s="55">
        <f t="shared" ref="BK11:BL11" si="40">BK5-BK6</f>
        <v>5655.9599999999991</v>
      </c>
      <c r="BL11" s="55">
        <f t="shared" si="40"/>
        <v>5070.9000000000015</v>
      </c>
      <c r="BM11" s="55">
        <f t="shared" ref="BM11:BN11" si="41">BM5-BM6</f>
        <v>2980.4000000000015</v>
      </c>
      <c r="BN11" s="55">
        <f t="shared" si="41"/>
        <v>2703.625</v>
      </c>
      <c r="BO11" s="55">
        <f t="shared" ref="BO11:BP11" si="42">BO5-BO6</f>
        <v>2852.2400000000016</v>
      </c>
      <c r="BP11" s="55">
        <f t="shared" si="42"/>
        <v>2316.2000000000007</v>
      </c>
      <c r="BQ11" s="55">
        <f t="shared" ref="BQ11:BV11" si="43">BQ5-BQ6</f>
        <v>2390.119999999999</v>
      </c>
      <c r="BR11" s="55">
        <f t="shared" si="43"/>
        <v>2192</v>
      </c>
      <c r="BS11" s="55">
        <f t="shared" si="43"/>
        <v>1354.2000000000007</v>
      </c>
      <c r="BT11" s="55">
        <f t="shared" si="43"/>
        <v>-573.09999999999854</v>
      </c>
      <c r="BU11" s="55">
        <f t="shared" si="43"/>
        <v>849.06000000000131</v>
      </c>
      <c r="BV11" s="55">
        <f t="shared" si="43"/>
        <v>1048.0999999999985</v>
      </c>
      <c r="BW11" s="55">
        <f t="shared" ref="BW11:BX11" si="44">BW5-BW6</f>
        <v>937.84000000000015</v>
      </c>
      <c r="BX11" s="55">
        <f t="shared" si="44"/>
        <v>1843.8499999999985</v>
      </c>
      <c r="BY11" s="55">
        <f t="shared" ref="BY11" si="45">BY5-BY6</f>
        <v>3832.2733333333308</v>
      </c>
      <c r="BZ11" s="55">
        <f>BZ5-BZ6</f>
        <v>3713.2760000000017</v>
      </c>
      <c r="CA11" s="55">
        <f>CA5-CA6</f>
        <v>4102.3899999999994</v>
      </c>
      <c r="CB11" s="55">
        <f>CB5-CB6</f>
        <v>4159.369999999999</v>
      </c>
    </row>
    <row r="12" spans="44:80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CA12" s="15"/>
    </row>
    <row r="13" spans="44:80" ht="14.5" customHeight="1" x14ac:dyDescent="0.35">
      <c r="AR13" s="62" t="s">
        <v>69</v>
      </c>
      <c r="AS13" s="63">
        <f>AS5</f>
        <v>23250</v>
      </c>
      <c r="AT13" s="63">
        <f t="shared" ref="AT13:AX13" si="46">AT5</f>
        <v>24630.65</v>
      </c>
      <c r="AU13" s="63">
        <f t="shared" si="46"/>
        <v>23725.200000000001</v>
      </c>
      <c r="AV13" s="63">
        <f t="shared" si="46"/>
        <v>24539.3</v>
      </c>
      <c r="AW13" s="63">
        <f t="shared" si="46"/>
        <v>22689.33</v>
      </c>
      <c r="AX13" s="63">
        <f t="shared" si="46"/>
        <v>20880.349999999999</v>
      </c>
      <c r="AY13" s="63">
        <f t="shared" ref="AY13:BD13" si="47">AY5</f>
        <v>21112.14</v>
      </c>
      <c r="AZ13" s="63">
        <f t="shared" si="47"/>
        <v>21885.119999999999</v>
      </c>
      <c r="BA13" s="63">
        <f t="shared" si="47"/>
        <v>22282.799999999999</v>
      </c>
      <c r="BB13" s="63">
        <f t="shared" si="47"/>
        <v>22398.3</v>
      </c>
      <c r="BC13" s="63">
        <f t="shared" si="47"/>
        <v>22257</v>
      </c>
      <c r="BD13" s="63">
        <f t="shared" si="47"/>
        <v>22437</v>
      </c>
      <c r="BE13" s="63">
        <f t="shared" ref="BE13" si="48">BE5</f>
        <v>22515.3</v>
      </c>
      <c r="BF13" s="63">
        <f t="shared" ref="BF13:BK13" si="49">BF5</f>
        <v>22867.75</v>
      </c>
      <c r="BG13" s="63">
        <f t="shared" si="49"/>
        <v>23020.6</v>
      </c>
      <c r="BH13" s="63">
        <f t="shared" si="49"/>
        <v>23208.6</v>
      </c>
      <c r="BI13" s="63">
        <f t="shared" si="49"/>
        <v>23997.45</v>
      </c>
      <c r="BJ13" s="63">
        <f t="shared" si="49"/>
        <v>23987.5</v>
      </c>
      <c r="BK13" s="63">
        <f t="shared" si="49"/>
        <v>23955.96</v>
      </c>
      <c r="BL13" s="63">
        <f t="shared" ref="BL13:BM13" si="50">BL5</f>
        <v>23370.9</v>
      </c>
      <c r="BM13" s="63">
        <f t="shared" si="50"/>
        <v>21630.400000000001</v>
      </c>
      <c r="BN13" s="63">
        <f t="shared" ref="BN13:BO13" si="51">BN5</f>
        <v>21053.625</v>
      </c>
      <c r="BO13" s="63">
        <f t="shared" si="51"/>
        <v>21402.240000000002</v>
      </c>
      <c r="BP13" s="63">
        <f t="shared" ref="BP13" si="52">BP5</f>
        <v>20866.2</v>
      </c>
      <c r="BQ13" s="63">
        <f t="shared" ref="BQ13:BV13" si="53">BQ5</f>
        <v>20940.12</v>
      </c>
      <c r="BR13" s="63">
        <f t="shared" si="53"/>
        <v>21042</v>
      </c>
      <c r="BS13" s="63">
        <f t="shared" si="53"/>
        <v>20904.2</v>
      </c>
      <c r="BT13" s="63">
        <f t="shared" si="53"/>
        <v>19476.900000000001</v>
      </c>
      <c r="BU13" s="63">
        <f t="shared" si="53"/>
        <v>20199.060000000001</v>
      </c>
      <c r="BV13" s="63">
        <f t="shared" si="53"/>
        <v>20898.099999999999</v>
      </c>
      <c r="BW13" s="63">
        <f t="shared" ref="BW13:BX13" si="54">BW5</f>
        <v>20787.84</v>
      </c>
      <c r="BX13" s="63">
        <f t="shared" si="54"/>
        <v>20693.849999999999</v>
      </c>
      <c r="BY13" s="63">
        <f>BY5</f>
        <v>20498.939999999999</v>
      </c>
      <c r="BZ13" s="63">
        <f>BZ5</f>
        <v>20213.276000000002</v>
      </c>
      <c r="CA13" s="63">
        <f>CA5</f>
        <v>20102.39</v>
      </c>
      <c r="CB13" s="63">
        <f>CB5</f>
        <v>20159.37</v>
      </c>
    </row>
    <row r="14" spans="44:80" ht="14.5" customHeight="1" x14ac:dyDescent="0.35">
      <c r="AR14" s="52" t="s">
        <v>231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914.0625</v>
      </c>
      <c r="BY14" s="55">
        <v>853.25</v>
      </c>
      <c r="BZ14" s="15">
        <v>810.2</v>
      </c>
      <c r="CA14" s="15">
        <v>785.4</v>
      </c>
      <c r="CB14" s="217">
        <v>785.4</v>
      </c>
    </row>
    <row r="15" spans="44:80" ht="14.5" customHeight="1" x14ac:dyDescent="0.35">
      <c r="CA15" s="15"/>
    </row>
    <row r="18" spans="2:78" ht="14.5" customHeight="1" x14ac:dyDescent="0.35"/>
    <row r="19" spans="2:78" ht="14.5" customHeight="1" x14ac:dyDescent="0.35"/>
    <row r="20" spans="2:78" ht="14.5" customHeight="1" x14ac:dyDescent="0.35"/>
    <row r="25" spans="2:78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78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  <c r="BZ26" s="464"/>
    </row>
    <row r="27" spans="2:78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  <c r="BZ27" s="465"/>
    </row>
    <row r="28" spans="2:78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  <c r="BZ28" s="30"/>
    </row>
    <row r="29" spans="2:78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  <c r="BZ29" s="30"/>
    </row>
    <row r="30" spans="2:78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  <c r="BZ30" s="30"/>
    </row>
    <row r="31" spans="2:78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  <c r="BZ31" s="30"/>
    </row>
    <row r="32" spans="2:78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  <c r="BZ32" s="30"/>
    </row>
    <row r="33" spans="2:78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  <c r="BZ33" s="30"/>
    </row>
    <row r="34" spans="2:78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  <c r="BZ34" s="30"/>
    </row>
    <row r="35" spans="2:78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  <c r="BZ35" s="30"/>
    </row>
    <row r="36" spans="2:78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  <c r="BZ36" s="30"/>
    </row>
    <row r="39" spans="2:78" s="135" customFormat="1" ht="15" x14ac:dyDescent="0.3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40">
        <v>11</v>
      </c>
      <c r="AL39" s="140">
        <v>12</v>
      </c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  <c r="BZ39" s="466"/>
    </row>
    <row r="40" spans="2:78" s="72" customFormat="1" ht="18" x14ac:dyDescent="0.35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795</v>
      </c>
      <c r="AI40" s="130">
        <f>'Chai B1- Tháng'!AO36</f>
        <v>783</v>
      </c>
      <c r="AJ40" s="130">
        <f>'Chai B1- Tháng'!AP36</f>
        <v>772</v>
      </c>
      <c r="AK40" s="130">
        <f>'Chai B1- Tháng'!AQ36</f>
        <v>770</v>
      </c>
      <c r="AL40" s="130">
        <f>'Chai B1- Tháng'!AR36</f>
        <v>770</v>
      </c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  <c r="BZ40" s="467"/>
    </row>
    <row r="41" spans="2:78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  <c r="BZ41" s="467"/>
    </row>
    <row r="42" spans="2:78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  <c r="BZ42" s="467"/>
    </row>
    <row r="43" spans="2:78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  <c r="BZ43" s="467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 codeName="Sheet6"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233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321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713B-427D-4741-9EE4-30EEFB248F92}">
  <sheetPr codeName="Sheet7">
    <tabColor rgb="FFC00000"/>
    <pageSetUpPr fitToPage="1"/>
  </sheetPr>
  <dimension ref="B2:CC75"/>
  <sheetViews>
    <sheetView showGridLines="0" topLeftCell="AC21" zoomScale="85" zoomScaleNormal="85" workbookViewId="0">
      <selection activeCell="DE18" sqref="DE18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66" max="75" width="10.54296875" bestFit="1" customWidth="1"/>
    <col min="76" max="78" width="10.54296875" customWidth="1"/>
    <col min="79" max="79" width="10.54296875" bestFit="1" customWidth="1"/>
  </cols>
  <sheetData>
    <row r="2" spans="44:81" x14ac:dyDescent="0.35">
      <c r="BE2" s="52">
        <v>2024</v>
      </c>
      <c r="BQ2">
        <v>2025</v>
      </c>
    </row>
    <row r="3" spans="44:81" x14ac:dyDescent="0.35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>
        <v>1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>
        <v>1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  <c r="CA3" s="215">
        <v>11</v>
      </c>
      <c r="CB3" s="215"/>
    </row>
    <row r="4" spans="44:81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55">
        <f>'Chai B1- Tháng'!DD4</f>
        <v>26183</v>
      </c>
      <c r="CA4" s="55">
        <f>'Chai B1- Tháng'!DE4</f>
        <v>26107</v>
      </c>
    </row>
    <row r="5" spans="44:81" x14ac:dyDescent="0.35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20693.849999999999</v>
      </c>
      <c r="BY5" s="55">
        <f t="shared" si="0"/>
        <v>20498.939999999999</v>
      </c>
      <c r="BZ5" s="55">
        <f t="shared" ref="BZ5" si="1">AJ40*BZ4/1000</f>
        <v>20239.458999999999</v>
      </c>
      <c r="CA5" s="55">
        <f t="shared" ref="CA5" si="2">AK40*CA4/1000</f>
        <v>20102.39</v>
      </c>
    </row>
    <row r="6" spans="44:81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55">
        <v>16500</v>
      </c>
      <c r="CA6" s="55">
        <v>16000</v>
      </c>
    </row>
    <row r="7" spans="44:81" x14ac:dyDescent="0.35">
      <c r="AR7" s="52" t="s">
        <v>73</v>
      </c>
      <c r="AS7" s="55">
        <f>AS14*AS4/1000</f>
        <v>22227</v>
      </c>
      <c r="AT7" s="55">
        <f t="shared" ref="AT7:BX7" si="3">AT14*AT4/1000</f>
        <v>22462.21</v>
      </c>
      <c r="AU7" s="55">
        <f t="shared" si="3"/>
        <v>21980.7</v>
      </c>
      <c r="AV7" s="55">
        <f t="shared" si="3"/>
        <v>21282.9</v>
      </c>
      <c r="AW7" s="55">
        <f t="shared" si="3"/>
        <v>20336.535</v>
      </c>
      <c r="AX7" s="55">
        <f t="shared" si="3"/>
        <v>19958.814999999999</v>
      </c>
      <c r="AY7" s="55">
        <f t="shared" si="3"/>
        <v>20001.59</v>
      </c>
      <c r="AZ7" s="55">
        <f t="shared" si="3"/>
        <v>21587.119999999999</v>
      </c>
      <c r="BA7" s="55">
        <f t="shared" si="3"/>
        <v>21156.68</v>
      </c>
      <c r="BB7" s="55">
        <f t="shared" si="3"/>
        <v>21269.279999999999</v>
      </c>
      <c r="BC7" s="55">
        <f t="shared" si="3"/>
        <v>22071.525000000001</v>
      </c>
      <c r="BD7" s="55">
        <f t="shared" si="3"/>
        <v>22250.025000000001</v>
      </c>
      <c r="BE7" s="55">
        <f t="shared" si="3"/>
        <v>21728.474999999999</v>
      </c>
      <c r="BF7" s="55">
        <f t="shared" si="3"/>
        <v>21764.375</v>
      </c>
      <c r="BG7" s="55">
        <f t="shared" si="3"/>
        <v>21979.775000000001</v>
      </c>
      <c r="BH7" s="55">
        <f t="shared" si="3"/>
        <v>22406.174999999999</v>
      </c>
      <c r="BI7" s="55">
        <f t="shared" si="3"/>
        <v>24328.625</v>
      </c>
      <c r="BJ7" s="55">
        <f t="shared" si="3"/>
        <v>25628.75</v>
      </c>
      <c r="BK7" s="55">
        <f t="shared" si="3"/>
        <v>25143.65</v>
      </c>
      <c r="BL7" s="55">
        <f t="shared" si="3"/>
        <v>25004.35</v>
      </c>
      <c r="BM7" s="55">
        <f t="shared" si="3"/>
        <v>25071.599999999999</v>
      </c>
      <c r="BN7" s="55">
        <f t="shared" si="3"/>
        <v>24898.2</v>
      </c>
      <c r="BO7" s="55">
        <f t="shared" si="3"/>
        <v>25622.400000000001</v>
      </c>
      <c r="BP7" s="55">
        <f t="shared" si="3"/>
        <v>25768.5</v>
      </c>
      <c r="BQ7" s="55">
        <f t="shared" si="3"/>
        <v>25922.25</v>
      </c>
      <c r="BR7" s="55">
        <f t="shared" si="3"/>
        <v>25300.5</v>
      </c>
      <c r="BS7" s="55">
        <f t="shared" si="3"/>
        <v>25717.5</v>
      </c>
      <c r="BT7" s="55">
        <f t="shared" si="3"/>
        <v>25841.9</v>
      </c>
      <c r="BU7" s="55">
        <f t="shared" si="3"/>
        <v>26256.195</v>
      </c>
      <c r="BV7" s="55">
        <f t="shared" si="3"/>
        <v>27096.36</v>
      </c>
      <c r="BW7" s="55">
        <f t="shared" si="3"/>
        <v>24932.448</v>
      </c>
      <c r="BX7" s="55">
        <f t="shared" si="3"/>
        <v>23793.046875</v>
      </c>
      <c r="BY7" s="55">
        <f>BY14*BY4/1000</f>
        <v>22338.084999999999</v>
      </c>
      <c r="BZ7" s="55">
        <f t="shared" ref="BZ7:CA7" si="4">BZ14*BZ4/1000</f>
        <v>21867.7143125</v>
      </c>
      <c r="CA7" s="55">
        <f t="shared" si="4"/>
        <v>21804.240062500001</v>
      </c>
    </row>
    <row r="8" spans="44:81" x14ac:dyDescent="0.35">
      <c r="AR8" s="52" t="s">
        <v>74</v>
      </c>
      <c r="AS8" s="56">
        <f>AS6</f>
        <v>17500</v>
      </c>
      <c r="AT8" s="56">
        <f t="shared" ref="AT8:BY8" si="5">AT6</f>
        <v>17500</v>
      </c>
      <c r="AU8" s="56">
        <f t="shared" si="5"/>
        <v>18500</v>
      </c>
      <c r="AV8" s="56">
        <f t="shared" si="5"/>
        <v>18500</v>
      </c>
      <c r="AW8" s="56">
        <f t="shared" si="5"/>
        <v>18500</v>
      </c>
      <c r="AX8" s="56">
        <f t="shared" si="5"/>
        <v>17500</v>
      </c>
      <c r="AY8" s="56">
        <f t="shared" si="5"/>
        <v>16000</v>
      </c>
      <c r="AZ8" s="56">
        <f t="shared" si="5"/>
        <v>16000</v>
      </c>
      <c r="BA8" s="56">
        <f t="shared" si="5"/>
        <v>16500</v>
      </c>
      <c r="BB8" s="56">
        <f t="shared" si="5"/>
        <v>17500</v>
      </c>
      <c r="BC8" s="56">
        <f t="shared" si="5"/>
        <v>18100</v>
      </c>
      <c r="BD8" s="56">
        <f t="shared" si="5"/>
        <v>18100</v>
      </c>
      <c r="BE8" s="56">
        <f t="shared" si="5"/>
        <v>18100</v>
      </c>
      <c r="BF8" s="56">
        <f t="shared" si="5"/>
        <v>18600</v>
      </c>
      <c r="BG8" s="56">
        <f t="shared" si="5"/>
        <v>18900</v>
      </c>
      <c r="BH8" s="56">
        <f t="shared" si="5"/>
        <v>19300</v>
      </c>
      <c r="BI8" s="56">
        <f t="shared" si="5"/>
        <v>19800</v>
      </c>
      <c r="BJ8" s="55">
        <f t="shared" si="5"/>
        <v>19800</v>
      </c>
      <c r="BK8" s="55">
        <f t="shared" si="5"/>
        <v>18300</v>
      </c>
      <c r="BL8" s="55">
        <f t="shared" si="5"/>
        <v>18300</v>
      </c>
      <c r="BM8" s="55">
        <f t="shared" si="5"/>
        <v>18650</v>
      </c>
      <c r="BN8" s="55">
        <f t="shared" si="5"/>
        <v>18350</v>
      </c>
      <c r="BO8" s="55">
        <f t="shared" si="5"/>
        <v>18550</v>
      </c>
      <c r="BP8" s="55">
        <f t="shared" si="5"/>
        <v>18550</v>
      </c>
      <c r="BQ8" s="55">
        <f t="shared" si="5"/>
        <v>18550</v>
      </c>
      <c r="BR8" s="55">
        <f t="shared" si="5"/>
        <v>18850</v>
      </c>
      <c r="BS8" s="55">
        <f t="shared" si="5"/>
        <v>19550</v>
      </c>
      <c r="BT8" s="55">
        <f t="shared" si="5"/>
        <v>20050</v>
      </c>
      <c r="BU8" s="55">
        <f t="shared" si="5"/>
        <v>19350</v>
      </c>
      <c r="BV8" s="55">
        <f t="shared" si="5"/>
        <v>19850</v>
      </c>
      <c r="BW8" s="55">
        <f t="shared" si="5"/>
        <v>19850</v>
      </c>
      <c r="BX8" s="55">
        <f t="shared" si="5"/>
        <v>18850</v>
      </c>
      <c r="BY8" s="55">
        <f t="shared" si="5"/>
        <v>16666.666666666668</v>
      </c>
      <c r="BZ8" s="55">
        <f t="shared" ref="BZ8:CA8" si="6">BZ6</f>
        <v>16500</v>
      </c>
      <c r="CA8" s="55">
        <f t="shared" si="6"/>
        <v>16000</v>
      </c>
    </row>
    <row r="9" spans="44:81" s="27" customFormat="1" x14ac:dyDescent="0.35">
      <c r="AR9" s="27" t="s">
        <v>544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17983.907005412486</v>
      </c>
      <c r="BF9" s="30">
        <v>18622.996075226685</v>
      </c>
      <c r="BG9" s="30">
        <v>19295.576893227546</v>
      </c>
      <c r="BH9" s="30">
        <v>19569.89592730732</v>
      </c>
      <c r="BI9" s="30">
        <v>19725.621079005861</v>
      </c>
      <c r="BJ9" s="30">
        <v>19648.514806053448</v>
      </c>
      <c r="BK9" s="30">
        <v>17878.188737410208</v>
      </c>
      <c r="BL9" s="30">
        <v>17899.536281190696</v>
      </c>
      <c r="BM9" s="30">
        <v>18513.416247829598</v>
      </c>
      <c r="BN9" s="30">
        <v>18204.85504575993</v>
      </c>
      <c r="BO9" s="192">
        <v>18460.148776302332</v>
      </c>
      <c r="BP9" s="192">
        <v>18530.381106406789</v>
      </c>
      <c r="BQ9" s="284">
        <v>18233.789680269274</v>
      </c>
      <c r="BR9" s="284">
        <v>18955.246160112143</v>
      </c>
      <c r="BS9" s="192">
        <v>19549.832796426479</v>
      </c>
      <c r="BT9" s="192">
        <v>20207.22025888781</v>
      </c>
      <c r="BU9" s="192">
        <v>19559.257953862314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192">
        <v>16016.425464118958</v>
      </c>
      <c r="CA9" s="220">
        <v>15757.620024037107</v>
      </c>
    </row>
    <row r="10" spans="44:81" x14ac:dyDescent="0.35">
      <c r="AR10" s="52" t="s">
        <v>75</v>
      </c>
      <c r="AS10" s="57">
        <f>AS5/AS6-1</f>
        <v>0.32857142857142851</v>
      </c>
      <c r="AT10" s="57">
        <f t="shared" ref="AT10:BY10" si="7">AT5/AT6-1</f>
        <v>0.40746571428571432</v>
      </c>
      <c r="AU10" s="57">
        <f t="shared" si="7"/>
        <v>0.28244324324324332</v>
      </c>
      <c r="AV10" s="57">
        <f t="shared" si="7"/>
        <v>0.32644864864864864</v>
      </c>
      <c r="AW10" s="57">
        <f t="shared" si="7"/>
        <v>0.22645027027027043</v>
      </c>
      <c r="AX10" s="57">
        <f t="shared" si="7"/>
        <v>0.19316285714285697</v>
      </c>
      <c r="AY10" s="57">
        <f t="shared" si="7"/>
        <v>0.31950875000000001</v>
      </c>
      <c r="AZ10" s="57">
        <f t="shared" si="7"/>
        <v>0.36782000000000004</v>
      </c>
      <c r="BA10" s="57">
        <f t="shared" si="7"/>
        <v>0.35047272727272727</v>
      </c>
      <c r="BB10" s="57">
        <f t="shared" si="7"/>
        <v>0.27990285714285701</v>
      </c>
      <c r="BC10" s="57">
        <f t="shared" si="7"/>
        <v>0.22966850828729291</v>
      </c>
      <c r="BD10" s="57">
        <f t="shared" si="7"/>
        <v>0.23961325966850833</v>
      </c>
      <c r="BE10" s="57">
        <f t="shared" si="7"/>
        <v>0.24393922651933697</v>
      </c>
      <c r="BF10" s="57">
        <f t="shared" si="7"/>
        <v>0.22944892473118284</v>
      </c>
      <c r="BG10" s="57">
        <f t="shared" si="7"/>
        <v>0.218021164021164</v>
      </c>
      <c r="BH10" s="57">
        <f t="shared" si="7"/>
        <v>0.20251813471502578</v>
      </c>
      <c r="BI10" s="57">
        <f t="shared" si="7"/>
        <v>0.21199242424242426</v>
      </c>
      <c r="BJ10" s="57">
        <f t="shared" si="7"/>
        <v>0.21148989898989901</v>
      </c>
      <c r="BK10" s="57">
        <f t="shared" si="7"/>
        <v>0.30906885245901639</v>
      </c>
      <c r="BL10" s="57">
        <f t="shared" si="7"/>
        <v>0.27709836065573779</v>
      </c>
      <c r="BM10" s="57">
        <f t="shared" si="7"/>
        <v>0.15980697050938342</v>
      </c>
      <c r="BN10" s="57">
        <f t="shared" si="7"/>
        <v>0.1473365122615804</v>
      </c>
      <c r="BO10" s="57">
        <f t="shared" si="7"/>
        <v>0.15375956873315366</v>
      </c>
      <c r="BP10" s="57">
        <f t="shared" si="7"/>
        <v>0.12486253369272249</v>
      </c>
      <c r="BQ10" s="57">
        <f t="shared" si="7"/>
        <v>0.12884743935309961</v>
      </c>
      <c r="BR10" s="57">
        <f t="shared" si="7"/>
        <v>0.11628647214854104</v>
      </c>
      <c r="BS10" s="57">
        <f t="shared" si="7"/>
        <v>6.9268542199488525E-2</v>
      </c>
      <c r="BT10" s="57">
        <f t="shared" si="7"/>
        <v>-2.858354114713213E-2</v>
      </c>
      <c r="BU10" s="57">
        <f t="shared" si="7"/>
        <v>4.3879069767441825E-2</v>
      </c>
      <c r="BV10" s="57">
        <f t="shared" si="7"/>
        <v>5.2801007556674939E-2</v>
      </c>
      <c r="BW10" s="57">
        <f t="shared" si="7"/>
        <v>4.7246347607052819E-2</v>
      </c>
      <c r="BX10" s="57">
        <f t="shared" si="7"/>
        <v>9.7816976127320876E-2</v>
      </c>
      <c r="BY10" s="57">
        <f t="shared" si="7"/>
        <v>0.22993639999999993</v>
      </c>
      <c r="BZ10" s="57">
        <f t="shared" ref="BZ10:CA10" si="8">BZ5/BZ6-1</f>
        <v>0.22663387878787877</v>
      </c>
      <c r="CA10" s="57">
        <f t="shared" si="8"/>
        <v>0.25639937499999998</v>
      </c>
    </row>
    <row r="11" spans="44:81" x14ac:dyDescent="0.35">
      <c r="AR11" s="52" t="s">
        <v>61</v>
      </c>
      <c r="AS11" s="56">
        <f>AS5-AS6</f>
        <v>5750</v>
      </c>
      <c r="AT11" s="56">
        <f t="shared" ref="AT11:BY11" si="9">AT5-AT6</f>
        <v>7130.6500000000015</v>
      </c>
      <c r="AU11" s="56">
        <f t="shared" si="9"/>
        <v>5225.2000000000007</v>
      </c>
      <c r="AV11" s="56">
        <f t="shared" si="9"/>
        <v>6039.2999999999993</v>
      </c>
      <c r="AW11" s="56">
        <f t="shared" si="9"/>
        <v>4189.3300000000017</v>
      </c>
      <c r="AX11" s="56">
        <f t="shared" si="9"/>
        <v>3380.3499999999985</v>
      </c>
      <c r="AY11" s="56">
        <f t="shared" si="9"/>
        <v>5112.1399999999994</v>
      </c>
      <c r="AZ11" s="56">
        <f t="shared" si="9"/>
        <v>5885.119999999999</v>
      </c>
      <c r="BA11" s="55">
        <f t="shared" si="9"/>
        <v>5782.7999999999993</v>
      </c>
      <c r="BB11" s="55">
        <f t="shared" si="9"/>
        <v>4898.2999999999993</v>
      </c>
      <c r="BC11" s="55">
        <f t="shared" si="9"/>
        <v>4157</v>
      </c>
      <c r="BD11" s="55">
        <f t="shared" si="9"/>
        <v>4337</v>
      </c>
      <c r="BE11" s="55">
        <f t="shared" si="9"/>
        <v>4415.2999999999993</v>
      </c>
      <c r="BF11" s="55">
        <f t="shared" si="9"/>
        <v>4267.75</v>
      </c>
      <c r="BG11" s="55">
        <f t="shared" si="9"/>
        <v>4120.5999999999985</v>
      </c>
      <c r="BH11" s="55">
        <f t="shared" si="9"/>
        <v>3908.5999999999985</v>
      </c>
      <c r="BI11" s="55">
        <f t="shared" si="9"/>
        <v>4197.4500000000007</v>
      </c>
      <c r="BJ11" s="55">
        <f t="shared" si="9"/>
        <v>4187.5</v>
      </c>
      <c r="BK11" s="55">
        <f t="shared" si="9"/>
        <v>5655.9599999999991</v>
      </c>
      <c r="BL11" s="55">
        <f t="shared" si="9"/>
        <v>5070.9000000000015</v>
      </c>
      <c r="BM11" s="55">
        <f t="shared" si="9"/>
        <v>2980.4000000000015</v>
      </c>
      <c r="BN11" s="55">
        <f t="shared" si="9"/>
        <v>2703.625</v>
      </c>
      <c r="BO11" s="55">
        <f t="shared" si="9"/>
        <v>2852.2400000000016</v>
      </c>
      <c r="BP11" s="55">
        <f t="shared" si="9"/>
        <v>2316.2000000000007</v>
      </c>
      <c r="BQ11" s="55">
        <f t="shared" si="9"/>
        <v>2390.119999999999</v>
      </c>
      <c r="BR11" s="55">
        <f t="shared" si="9"/>
        <v>2192</v>
      </c>
      <c r="BS11" s="55">
        <f t="shared" si="9"/>
        <v>1354.2000000000007</v>
      </c>
      <c r="BT11" s="55">
        <f t="shared" si="9"/>
        <v>-573.09999999999854</v>
      </c>
      <c r="BU11" s="55">
        <f t="shared" si="9"/>
        <v>849.06000000000131</v>
      </c>
      <c r="BV11" s="55">
        <f t="shared" si="9"/>
        <v>1048.0999999999985</v>
      </c>
      <c r="BW11" s="55">
        <f t="shared" si="9"/>
        <v>937.84000000000015</v>
      </c>
      <c r="BX11" s="55">
        <f t="shared" si="9"/>
        <v>1843.8499999999985</v>
      </c>
      <c r="BY11" s="55">
        <f t="shared" si="9"/>
        <v>3832.2733333333308</v>
      </c>
      <c r="BZ11" s="55">
        <f t="shared" ref="BZ11:CA11" si="10">BZ5-BZ6</f>
        <v>3739.4589999999989</v>
      </c>
      <c r="CA11" s="55">
        <f t="shared" si="10"/>
        <v>4102.3899999999994</v>
      </c>
    </row>
    <row r="12" spans="44:81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</row>
    <row r="13" spans="44:81" ht="14.5" customHeight="1" x14ac:dyDescent="0.35">
      <c r="AR13" s="62" t="s">
        <v>69</v>
      </c>
      <c r="AS13" s="63">
        <f>AS5</f>
        <v>23250</v>
      </c>
      <c r="AT13" s="63">
        <f t="shared" ref="AT13:BX13" si="11">AT5</f>
        <v>24630.65</v>
      </c>
      <c r="AU13" s="63">
        <f t="shared" si="11"/>
        <v>23725.200000000001</v>
      </c>
      <c r="AV13" s="63">
        <f t="shared" si="11"/>
        <v>24539.3</v>
      </c>
      <c r="AW13" s="63">
        <f t="shared" si="11"/>
        <v>22689.33</v>
      </c>
      <c r="AX13" s="63">
        <f t="shared" si="11"/>
        <v>20880.349999999999</v>
      </c>
      <c r="AY13" s="63">
        <f t="shared" si="11"/>
        <v>21112.14</v>
      </c>
      <c r="AZ13" s="63">
        <f t="shared" si="11"/>
        <v>21885.119999999999</v>
      </c>
      <c r="BA13" s="63">
        <f t="shared" si="11"/>
        <v>22282.799999999999</v>
      </c>
      <c r="BB13" s="63">
        <f t="shared" si="11"/>
        <v>22398.3</v>
      </c>
      <c r="BC13" s="63">
        <f t="shared" si="11"/>
        <v>22257</v>
      </c>
      <c r="BD13" s="63">
        <f t="shared" si="11"/>
        <v>22437</v>
      </c>
      <c r="BE13" s="63">
        <f t="shared" si="11"/>
        <v>22515.3</v>
      </c>
      <c r="BF13" s="63">
        <f t="shared" si="11"/>
        <v>22867.75</v>
      </c>
      <c r="BG13" s="63">
        <f t="shared" si="11"/>
        <v>23020.6</v>
      </c>
      <c r="BH13" s="63">
        <f t="shared" si="11"/>
        <v>23208.6</v>
      </c>
      <c r="BI13" s="63">
        <f t="shared" si="11"/>
        <v>23997.45</v>
      </c>
      <c r="BJ13" s="63">
        <f t="shared" si="11"/>
        <v>23987.5</v>
      </c>
      <c r="BK13" s="63">
        <f t="shared" si="11"/>
        <v>23955.96</v>
      </c>
      <c r="BL13" s="63">
        <f t="shared" si="11"/>
        <v>23370.9</v>
      </c>
      <c r="BM13" s="63">
        <f t="shared" si="11"/>
        <v>21630.400000000001</v>
      </c>
      <c r="BN13" s="63">
        <f t="shared" si="11"/>
        <v>21053.625</v>
      </c>
      <c r="BO13" s="63">
        <f t="shared" si="11"/>
        <v>21402.240000000002</v>
      </c>
      <c r="BP13" s="63">
        <f t="shared" si="11"/>
        <v>20866.2</v>
      </c>
      <c r="BQ13" s="63">
        <f t="shared" si="11"/>
        <v>20940.12</v>
      </c>
      <c r="BR13" s="63">
        <f t="shared" si="11"/>
        <v>21042</v>
      </c>
      <c r="BS13" s="63">
        <f t="shared" si="11"/>
        <v>20904.2</v>
      </c>
      <c r="BT13" s="63">
        <f t="shared" si="11"/>
        <v>19476.900000000001</v>
      </c>
      <c r="BU13" s="63">
        <f t="shared" si="11"/>
        <v>20199.060000000001</v>
      </c>
      <c r="BV13" s="63">
        <f t="shared" si="11"/>
        <v>20898.099999999999</v>
      </c>
      <c r="BW13" s="63">
        <f t="shared" si="11"/>
        <v>20787.84</v>
      </c>
      <c r="BX13" s="63">
        <f t="shared" si="11"/>
        <v>20693.849999999999</v>
      </c>
      <c r="BY13" s="63">
        <f>BY5</f>
        <v>20498.939999999999</v>
      </c>
      <c r="BZ13" s="63">
        <f t="shared" ref="BZ13:CA13" si="12">BZ5</f>
        <v>20239.458999999999</v>
      </c>
      <c r="CA13" s="63">
        <f t="shared" si="12"/>
        <v>20102.39</v>
      </c>
    </row>
    <row r="14" spans="44:81" ht="14.5" customHeight="1" thickBot="1" x14ac:dyDescent="0.4">
      <c r="AR14" s="52" t="s">
        <v>231</v>
      </c>
      <c r="AS14" s="478">
        <v>956</v>
      </c>
      <c r="AT14" s="478">
        <v>953</v>
      </c>
      <c r="AU14" s="478">
        <v>945</v>
      </c>
      <c r="AV14" s="478">
        <v>915</v>
      </c>
      <c r="AW14" s="478">
        <v>873</v>
      </c>
      <c r="AX14" s="47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914.0625</v>
      </c>
      <c r="BY14" s="55">
        <v>853.25</v>
      </c>
      <c r="BZ14" s="55">
        <v>835.1875</v>
      </c>
      <c r="CA14" s="55">
        <v>835.1875</v>
      </c>
    </row>
    <row r="15" spans="44:81" ht="14.5" customHeight="1" x14ac:dyDescent="0.35">
      <c r="AR15" s="479" t="s">
        <v>531</v>
      </c>
      <c r="AS15" s="479"/>
      <c r="AT15" s="479"/>
      <c r="AU15" s="479"/>
      <c r="AV15" s="479"/>
      <c r="AW15" s="479"/>
      <c r="AX15" s="479"/>
      <c r="AY15" s="479"/>
      <c r="AZ15" s="479"/>
      <c r="BA15" s="480"/>
      <c r="BB15" s="480"/>
      <c r="BC15" s="479"/>
      <c r="BD15" s="479"/>
      <c r="BE15" s="481">
        <f>BE13-BE9</f>
        <v>4531.3929945875134</v>
      </c>
      <c r="BF15" s="481">
        <f t="shared" ref="BF15:BW15" si="13">BF13-BF9</f>
        <v>4244.7539247733148</v>
      </c>
      <c r="BG15" s="481">
        <f t="shared" si="13"/>
        <v>3725.0231067724526</v>
      </c>
      <c r="BH15" s="481">
        <f t="shared" si="13"/>
        <v>3638.7040726926789</v>
      </c>
      <c r="BI15" s="481">
        <f t="shared" si="13"/>
        <v>4271.8289209941395</v>
      </c>
      <c r="BJ15" s="481">
        <f t="shared" si="13"/>
        <v>4338.9851939465516</v>
      </c>
      <c r="BK15" s="481">
        <f t="shared" si="13"/>
        <v>6077.7712625897911</v>
      </c>
      <c r="BL15" s="481">
        <f t="shared" si="13"/>
        <v>5471.3637188093053</v>
      </c>
      <c r="BM15" s="481">
        <f t="shared" si="13"/>
        <v>3116.983752170403</v>
      </c>
      <c r="BN15" s="481">
        <f t="shared" si="13"/>
        <v>2848.7699542400696</v>
      </c>
      <c r="BO15" s="481">
        <f t="shared" si="13"/>
        <v>2942.0912236976692</v>
      </c>
      <c r="BP15" s="481">
        <f t="shared" si="13"/>
        <v>2335.8188935932121</v>
      </c>
      <c r="BQ15" s="481">
        <f t="shared" si="13"/>
        <v>2706.330319730725</v>
      </c>
      <c r="BR15" s="481">
        <f t="shared" si="13"/>
        <v>2086.7538398878569</v>
      </c>
      <c r="BS15" s="481">
        <f t="shared" si="13"/>
        <v>1354.3672035735217</v>
      </c>
      <c r="BT15" s="481">
        <f t="shared" si="13"/>
        <v>-730.32025888780845</v>
      </c>
      <c r="BU15" s="481">
        <f t="shared" si="13"/>
        <v>639.80204613768728</v>
      </c>
      <c r="BV15" s="481">
        <f t="shared" si="13"/>
        <v>676.72874690740719</v>
      </c>
      <c r="BW15" s="481">
        <f t="shared" si="13"/>
        <v>691.81491502503923</v>
      </c>
      <c r="BX15" s="481">
        <f>BX13-BX9</f>
        <v>1402.5317057853827</v>
      </c>
      <c r="BY15" s="481">
        <f>BY13-BY9</f>
        <v>3747.1042630572556</v>
      </c>
      <c r="BZ15" s="481">
        <f t="shared" ref="BZ15:CA15" si="14">BZ13-BZ9</f>
        <v>4223.0335358810407</v>
      </c>
      <c r="CA15" s="481">
        <f t="shared" si="14"/>
        <v>4344.7699759628922</v>
      </c>
      <c r="CB15" s="474"/>
      <c r="CC15" s="474"/>
    </row>
    <row r="16" spans="44:81" x14ac:dyDescent="0.35">
      <c r="AR16" s="52" t="s">
        <v>532</v>
      </c>
      <c r="BA16" s="475"/>
      <c r="BB16" s="475"/>
      <c r="BE16" s="482">
        <f>IFERROR(BE15/BE13,0)</f>
        <v>0.2012583884997097</v>
      </c>
      <c r="BF16" s="482">
        <f t="shared" ref="BF16:BW16" si="15">IFERROR(BF15/BF13,0)</f>
        <v>0.18562184407181795</v>
      </c>
      <c r="BG16" s="482">
        <f t="shared" si="15"/>
        <v>0.16181259857573013</v>
      </c>
      <c r="BH16" s="482">
        <f t="shared" si="15"/>
        <v>0.15678257510977306</v>
      </c>
      <c r="BI16" s="482">
        <f t="shared" si="15"/>
        <v>0.17801178546029431</v>
      </c>
      <c r="BJ16" s="482">
        <f t="shared" si="15"/>
        <v>0.18088526082111731</v>
      </c>
      <c r="BK16" s="482">
        <f t="shared" si="15"/>
        <v>0.25370601982094609</v>
      </c>
      <c r="BL16" s="482">
        <f t="shared" si="15"/>
        <v>0.23411009926058923</v>
      </c>
      <c r="BM16" s="482">
        <f t="shared" si="15"/>
        <v>0.14410199312867089</v>
      </c>
      <c r="BN16" s="482">
        <f t="shared" si="15"/>
        <v>0.13531018787691287</v>
      </c>
      <c r="BO16" s="482">
        <f t="shared" si="15"/>
        <v>0.13746650928583498</v>
      </c>
      <c r="BP16" s="482">
        <f t="shared" si="15"/>
        <v>0.11194270607936338</v>
      </c>
      <c r="BQ16" s="482">
        <f t="shared" si="15"/>
        <v>0.12924139497437098</v>
      </c>
      <c r="BR16" s="482">
        <f t="shared" si="15"/>
        <v>9.9170888693463397E-2</v>
      </c>
      <c r="BS16" s="482">
        <f t="shared" si="15"/>
        <v>6.4789238697176718E-2</v>
      </c>
      <c r="BT16" s="482">
        <f t="shared" si="15"/>
        <v>-3.7496740183900333E-2</v>
      </c>
      <c r="BU16" s="482">
        <f t="shared" si="15"/>
        <v>3.1674842598501479E-2</v>
      </c>
      <c r="BV16" s="482">
        <f t="shared" si="15"/>
        <v>3.2382309727076015E-2</v>
      </c>
      <c r="BW16" s="482">
        <f t="shared" si="15"/>
        <v>3.3279788329380985E-2</v>
      </c>
      <c r="BX16" s="482">
        <f>IFERROR(BX15/BX13,0)</f>
        <v>6.7775291006042029E-2</v>
      </c>
      <c r="BY16" s="482">
        <f>IFERROR(BY15/BY13,0)</f>
        <v>0.18279502564802161</v>
      </c>
      <c r="BZ16" s="482">
        <f t="shared" ref="BZ16:CA16" si="16">IFERROR(BZ15/BZ13,0)</f>
        <v>0.2086534791212078</v>
      </c>
      <c r="CA16" s="482">
        <f t="shared" si="16"/>
        <v>0.21613201096799398</v>
      </c>
    </row>
    <row r="17" spans="2:79" x14ac:dyDescent="0.35">
      <c r="AR17" s="52" t="s">
        <v>533</v>
      </c>
      <c r="BA17" s="475"/>
      <c r="BB17" s="475"/>
      <c r="BE17" s="52" t="str">
        <f>_xlfn.TEXTJOIN(CHAR(10),FALSE,TEXT(BE15,"#,###"),TEXT(BE16,"0.0%"))</f>
        <v>4,531
20.1%</v>
      </c>
      <c r="BF17" s="52" t="str">
        <f t="shared" ref="BF17:BW17" si="17">_xlfn.TEXTJOIN(CHAR(10),FALSE,TEXT(BF15,"#,###"),TEXT(BF16,"0.0%"))</f>
        <v>4,245
18.6%</v>
      </c>
      <c r="BG17" s="52" t="str">
        <f t="shared" si="17"/>
        <v>3,725
16.2%</v>
      </c>
      <c r="BH17" s="52" t="str">
        <f t="shared" si="17"/>
        <v>3,639
15.7%</v>
      </c>
      <c r="BI17" s="52" t="str">
        <f t="shared" si="17"/>
        <v>4,272
17.8%</v>
      </c>
      <c r="BJ17" s="52" t="str">
        <f t="shared" si="17"/>
        <v>4,339
18.1%</v>
      </c>
      <c r="BK17" s="52" t="str">
        <f t="shared" si="17"/>
        <v>6,078
25.4%</v>
      </c>
      <c r="BL17" s="52" t="str">
        <f t="shared" si="17"/>
        <v>5,471
23.4%</v>
      </c>
      <c r="BM17" s="52" t="str">
        <f t="shared" si="17"/>
        <v>3,117
14.4%</v>
      </c>
      <c r="BN17" s="52" t="str">
        <f t="shared" si="17"/>
        <v>2,849
13.5%</v>
      </c>
      <c r="BO17" s="52" t="str">
        <f t="shared" si="17"/>
        <v>2,942
13.7%</v>
      </c>
      <c r="BP17" s="52" t="str">
        <f t="shared" si="17"/>
        <v>2,336
11.2%</v>
      </c>
      <c r="BQ17" s="52" t="str">
        <f t="shared" si="17"/>
        <v>2,706
12.9%</v>
      </c>
      <c r="BR17" s="52" t="str">
        <f t="shared" si="17"/>
        <v>2,087
9.9%</v>
      </c>
      <c r="BS17" s="52" t="str">
        <f t="shared" si="17"/>
        <v>1,354
6.5%</v>
      </c>
      <c r="BT17" s="52" t="str">
        <f t="shared" si="17"/>
        <v>-730
-3.7%</v>
      </c>
      <c r="BU17" s="52" t="str">
        <f t="shared" si="17"/>
        <v>640
3.2%</v>
      </c>
      <c r="BV17" s="52" t="str">
        <f t="shared" si="17"/>
        <v>677
3.2%</v>
      </c>
      <c r="BW17" s="52" t="str">
        <f t="shared" si="17"/>
        <v>692
3.3%</v>
      </c>
      <c r="BX17" s="52" t="str">
        <f>_xlfn.TEXTJOIN(CHAR(10),FALSE,TEXT(BX15,"#,###"),TEXT(BX16,"0.0%"))</f>
        <v>1,403
6.8%</v>
      </c>
      <c r="BY17" s="52" t="str">
        <f>_xlfn.TEXTJOIN(CHAR(10),FALSE,TEXT(BY15,"#,###"),TEXT(BY16,"0.0%"))</f>
        <v>3,747
18.3%</v>
      </c>
      <c r="BZ17" s="52" t="str">
        <f t="shared" ref="BZ17:CA17" si="18">_xlfn.TEXTJOIN(CHAR(10),FALSE,TEXT(BZ15,"#,###"),TEXT(BZ16,"0.0%"))</f>
        <v>4,223
20.9%</v>
      </c>
      <c r="CA17" s="52" t="str">
        <f t="shared" si="18"/>
        <v>4,345
21.6%</v>
      </c>
    </row>
    <row r="18" spans="2:79" ht="14.5" customHeight="1" x14ac:dyDescent="0.35">
      <c r="AR18" s="52" t="s">
        <v>534</v>
      </c>
      <c r="BA18" s="475"/>
      <c r="BB18" s="475"/>
      <c r="BE18" s="475">
        <f t="shared" ref="BE18:BW18" si="19">BE9+BE15/2</f>
        <v>20249.603502706243</v>
      </c>
      <c r="BF18" s="475">
        <f t="shared" si="19"/>
        <v>20745.373037613343</v>
      </c>
      <c r="BG18" s="475">
        <f t="shared" si="19"/>
        <v>21158.088446613772</v>
      </c>
      <c r="BH18" s="475">
        <f t="shared" si="19"/>
        <v>21389.247963653659</v>
      </c>
      <c r="BI18" s="475">
        <f t="shared" si="19"/>
        <v>21861.535539502933</v>
      </c>
      <c r="BJ18" s="475">
        <f t="shared" si="19"/>
        <v>21818.007403026724</v>
      </c>
      <c r="BK18" s="475">
        <f t="shared" si="19"/>
        <v>20917.074368705104</v>
      </c>
      <c r="BL18" s="475">
        <f t="shared" si="19"/>
        <v>20635.218140595349</v>
      </c>
      <c r="BM18" s="475">
        <f t="shared" si="19"/>
        <v>20071.9081239148</v>
      </c>
      <c r="BN18" s="475">
        <f t="shared" si="19"/>
        <v>19629.240022879967</v>
      </c>
      <c r="BO18" s="475">
        <f t="shared" si="19"/>
        <v>19931.194388151169</v>
      </c>
      <c r="BP18" s="475">
        <f t="shared" si="19"/>
        <v>19698.290553203395</v>
      </c>
      <c r="BQ18" s="475">
        <f t="shared" si="19"/>
        <v>19586.954840134636</v>
      </c>
      <c r="BR18" s="475">
        <f t="shared" si="19"/>
        <v>19998.623080056073</v>
      </c>
      <c r="BS18" s="475">
        <f t="shared" si="19"/>
        <v>20227.01639821324</v>
      </c>
      <c r="BT18" s="475">
        <f t="shared" si="19"/>
        <v>19842.060129443904</v>
      </c>
      <c r="BU18" s="475">
        <f t="shared" si="19"/>
        <v>19879.158976931158</v>
      </c>
      <c r="BV18" s="475">
        <f t="shared" si="19"/>
        <v>20559.735626546295</v>
      </c>
      <c r="BW18" s="475">
        <f t="shared" si="19"/>
        <v>20441.932542487481</v>
      </c>
      <c r="BX18" s="475">
        <f>BX9+BX15/2</f>
        <v>19992.584147107307</v>
      </c>
      <c r="BY18" s="475">
        <f>BY9+BY15/2</f>
        <v>18625.387868471371</v>
      </c>
      <c r="BZ18" s="475">
        <f t="shared" ref="BZ18:CA18" si="20">BZ9+BZ15/2</f>
        <v>18127.942232059479</v>
      </c>
      <c r="CA18" s="475">
        <f t="shared" si="20"/>
        <v>17930.005012018555</v>
      </c>
    </row>
    <row r="19" spans="2:79" ht="14.5" customHeight="1" x14ac:dyDescent="0.35">
      <c r="BA19" s="475"/>
      <c r="BB19" s="475"/>
      <c r="BJ19" s="475"/>
      <c r="BK19" s="475"/>
      <c r="BL19" s="475"/>
      <c r="BM19" s="475"/>
    </row>
    <row r="20" spans="2:79" ht="14.5" customHeight="1" x14ac:dyDescent="0.35"/>
    <row r="25" spans="2:79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79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</row>
    <row r="27" spans="2:79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</row>
    <row r="28" spans="2:79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79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79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79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79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 x14ac:dyDescent="0.3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40">
        <v>11</v>
      </c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</row>
    <row r="40" spans="2:65" s="72" customFormat="1" ht="18" x14ac:dyDescent="0.35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795</v>
      </c>
      <c r="AI40" s="130">
        <v>783</v>
      </c>
      <c r="AJ40" s="130">
        <v>773</v>
      </c>
      <c r="AK40" s="130">
        <v>770</v>
      </c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 codeName="Sheet8">
    <tabColor rgb="FF92D050"/>
    <pageSetUpPr fitToPage="1"/>
  </sheetPr>
  <dimension ref="B3:BZ38"/>
  <sheetViews>
    <sheetView showGridLines="0" topLeftCell="A10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1" max="21" width="9.7265625" bestFit="1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78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2">
        <v>10</v>
      </c>
      <c r="BY3" s="442">
        <v>11</v>
      </c>
      <c r="BZ3" s="442">
        <v>12</v>
      </c>
    </row>
    <row r="4" spans="15:78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  <c r="BZ4" s="55">
        <f>'Chai B1- Tháng'!DF4</f>
        <v>26181</v>
      </c>
    </row>
    <row r="5" spans="15:78" x14ac:dyDescent="0.35">
      <c r="AP5" s="52" t="s">
        <v>64</v>
      </c>
      <c r="AQ5" s="55">
        <f t="shared" ref="AQ5:BX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22697.59</v>
      </c>
      <c r="BS5" s="55">
        <f t="shared" si="0"/>
        <v>22317.119999999999</v>
      </c>
      <c r="BT5" s="55">
        <f t="shared" si="0"/>
        <v>21558.04</v>
      </c>
      <c r="BU5" s="55">
        <f t="shared" si="0"/>
        <v>21591.360000000001</v>
      </c>
      <c r="BV5" s="55">
        <f t="shared" si="0"/>
        <v>21214.45</v>
      </c>
      <c r="BW5" s="55">
        <f t="shared" si="0"/>
        <v>21284.34</v>
      </c>
      <c r="BX5" s="55">
        <f t="shared" si="0"/>
        <v>21077.314999999999</v>
      </c>
      <c r="BY5" s="55">
        <f>AK37*BY4/1000</f>
        <v>21016.134999999998</v>
      </c>
      <c r="BZ5" s="55">
        <f>AL37*BZ4/1000</f>
        <v>21075.705000000002</v>
      </c>
    </row>
    <row r="6" spans="15:78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  <c r="BS6" s="55">
        <v>21500</v>
      </c>
      <c r="BT6" s="55">
        <v>21500</v>
      </c>
      <c r="BU6" s="55">
        <v>21500</v>
      </c>
      <c r="BV6" s="55">
        <v>21500</v>
      </c>
      <c r="BW6" s="55">
        <v>21500</v>
      </c>
      <c r="BX6" s="55">
        <v>19000</v>
      </c>
      <c r="BY6" s="55">
        <v>19000</v>
      </c>
      <c r="BZ6" s="55">
        <v>19000</v>
      </c>
    </row>
    <row r="7" spans="15:78" x14ac:dyDescent="0.35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 t="shared" ref="BO7:BT7" si="9">BO6</f>
        <v>21500</v>
      </c>
      <c r="BP7" s="55">
        <f t="shared" si="9"/>
        <v>21500</v>
      </c>
      <c r="BQ7" s="55">
        <f t="shared" si="9"/>
        <v>21500</v>
      </c>
      <c r="BR7" s="55">
        <f t="shared" si="9"/>
        <v>21500</v>
      </c>
      <c r="BS7" s="55">
        <f t="shared" si="9"/>
        <v>21500</v>
      </c>
      <c r="BT7" s="55">
        <f t="shared" si="9"/>
        <v>21500</v>
      </c>
      <c r="BU7" s="55">
        <f t="shared" ref="BU7:BV7" si="10">BU6</f>
        <v>21500</v>
      </c>
      <c r="BV7" s="55">
        <f t="shared" si="10"/>
        <v>21500</v>
      </c>
      <c r="BW7" s="55">
        <f t="shared" ref="BW7:BZ7" si="11">BW6</f>
        <v>21500</v>
      </c>
      <c r="BX7" s="55">
        <f t="shared" si="11"/>
        <v>19000</v>
      </c>
      <c r="BY7" s="55">
        <f t="shared" si="11"/>
        <v>19000</v>
      </c>
      <c r="BZ7" s="55">
        <f t="shared" si="11"/>
        <v>19000</v>
      </c>
    </row>
    <row r="8" spans="15:78" s="27" customFormat="1" x14ac:dyDescent="0.35">
      <c r="AP8" s="27" t="s">
        <v>232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2">
        <v>21713.979499742134</v>
      </c>
      <c r="BN8" s="284">
        <v>19595.344229816739</v>
      </c>
      <c r="BO8" s="192">
        <v>21500</v>
      </c>
      <c r="BP8" s="192">
        <v>21500</v>
      </c>
      <c r="BQ8" s="220">
        <v>21500</v>
      </c>
      <c r="BR8" s="220">
        <v>21500</v>
      </c>
      <c r="BS8" s="192">
        <v>19979.617936800256</v>
      </c>
      <c r="BT8" s="192">
        <v>19768.934034094738</v>
      </c>
      <c r="BU8" s="192">
        <v>19426.363343013876</v>
      </c>
      <c r="BV8" s="192">
        <v>19500</v>
      </c>
      <c r="BW8" s="455">
        <v>19470.421972249187</v>
      </c>
      <c r="BX8" s="463">
        <v>18500</v>
      </c>
      <c r="BY8" s="463">
        <v>18018.325170230557</v>
      </c>
      <c r="BZ8" s="463">
        <f>BZ7</f>
        <v>19000</v>
      </c>
    </row>
    <row r="9" spans="15:78" x14ac:dyDescent="0.35">
      <c r="AP9" s="52" t="s">
        <v>79</v>
      </c>
      <c r="AQ9" s="57">
        <f>AQ5/AQ6-1</f>
        <v>0.10031976744186055</v>
      </c>
      <c r="AR9" s="57">
        <f t="shared" ref="AR9:AX9" si="12">AR5/AR6-1</f>
        <v>0.19768488372093018</v>
      </c>
      <c r="AS9" s="57">
        <f t="shared" si="12"/>
        <v>0.1602953488372092</v>
      </c>
      <c r="AT9" s="57">
        <f t="shared" si="12"/>
        <v>0.13595348837209298</v>
      </c>
      <c r="AU9" s="57">
        <f t="shared" si="12"/>
        <v>0.13116186046511635</v>
      </c>
      <c r="AV9" s="57">
        <f t="shared" si="12"/>
        <v>-1.6082608695652256E-2</v>
      </c>
      <c r="AW9" s="57">
        <f t="shared" si="12"/>
        <v>-2.4139130434782663E-2</v>
      </c>
      <c r="AX9" s="57">
        <f t="shared" si="12"/>
        <v>6.8032000000000092E-2</v>
      </c>
      <c r="AY9" s="57">
        <f t="shared" ref="AY9:BA9" si="13">AY5/AY6-1</f>
        <v>9.4173333333333442E-2</v>
      </c>
      <c r="AZ9" s="57">
        <f t="shared" si="13"/>
        <v>0.1006933333333333</v>
      </c>
      <c r="BA9" s="57">
        <f t="shared" si="13"/>
        <v>4.965111111111109E-2</v>
      </c>
      <c r="BB9" s="57">
        <f t="shared" ref="BB9:BC9" si="14">BB5/BB6-1</f>
        <v>2.8224000000000027E-2</v>
      </c>
      <c r="BC9" s="57">
        <f t="shared" si="14"/>
        <v>1.1440000000000117E-2</v>
      </c>
      <c r="BD9" s="57">
        <f t="shared" ref="BD9:BE9" si="15">BD5/BD6-1</f>
        <v>6.6999999999999948E-2</v>
      </c>
      <c r="BE9" s="57">
        <f t="shared" si="15"/>
        <v>9.6484090909090936E-2</v>
      </c>
      <c r="BF9" s="57">
        <f t="shared" ref="BF9:BG9" si="16">BF5/BF6-1</f>
        <v>8.0748636363636495E-2</v>
      </c>
      <c r="BG9" s="57">
        <f t="shared" si="16"/>
        <v>0.13711136363636367</v>
      </c>
      <c r="BH9" s="57">
        <f t="shared" ref="BH9:BI9" si="17">BH5/BH6-1</f>
        <v>0.14772727272727271</v>
      </c>
      <c r="BI9" s="57">
        <f t="shared" si="17"/>
        <v>0.14863636363636368</v>
      </c>
      <c r="BJ9" s="57">
        <f t="shared" ref="BJ9:BK9" si="18">BJ5/BJ6-1</f>
        <v>0.12399636363636346</v>
      </c>
      <c r="BK9" s="57">
        <f t="shared" si="18"/>
        <v>8.1520000000000037E-2</v>
      </c>
      <c r="BL9" s="57">
        <f t="shared" ref="BL9:BM9" si="19">BL5/BL6-1</f>
        <v>7.0711363636363656E-2</v>
      </c>
      <c r="BM9" s="57">
        <f t="shared" si="19"/>
        <v>0.13799441860465111</v>
      </c>
      <c r="BN9" s="57">
        <f t="shared" ref="BN9" si="20">BN5/BN6-1</f>
        <v>0.11785302325581393</v>
      </c>
      <c r="BO9" s="57">
        <f t="shared" ref="BO9:BT9" si="21">BO5/BO6-1</f>
        <v>0.10570232558139536</v>
      </c>
      <c r="BP9" s="57">
        <f t="shared" si="21"/>
        <v>6.9576744186046646E-2</v>
      </c>
      <c r="BQ9" s="57">
        <f t="shared" si="21"/>
        <v>5.8530232558139605E-2</v>
      </c>
      <c r="BR9" s="57">
        <f t="shared" si="21"/>
        <v>5.5701860465116271E-2</v>
      </c>
      <c r="BS9" s="57">
        <f t="shared" si="21"/>
        <v>3.800558139534882E-2</v>
      </c>
      <c r="BT9" s="57">
        <f t="shared" si="21"/>
        <v>2.6995348837208777E-3</v>
      </c>
      <c r="BU9" s="57">
        <f t="shared" ref="BU9:BV9" si="22">BU5/BU6-1</f>
        <v>4.2493023255814055E-3</v>
      </c>
      <c r="BV9" s="57">
        <f t="shared" si="22"/>
        <v>-1.3281395348837211E-2</v>
      </c>
      <c r="BW9" s="57">
        <f t="shared" ref="BW9" si="23">BW5/BW6-1</f>
        <v>-1.0030697674418554E-2</v>
      </c>
      <c r="BX9" s="57">
        <f>BX5/BX6-1</f>
        <v>0.10933236842105254</v>
      </c>
      <c r="BY9" s="57">
        <f>BY5/BY6-1</f>
        <v>0.10611236842105254</v>
      </c>
      <c r="BZ9" s="57">
        <f>BZ5/BZ6-1</f>
        <v>0.10924763157894746</v>
      </c>
    </row>
    <row r="10" spans="15:78" x14ac:dyDescent="0.35">
      <c r="AP10" s="52" t="s">
        <v>61</v>
      </c>
      <c r="AQ10" s="56">
        <f>AQ5-AQ6</f>
        <v>2156.875</v>
      </c>
      <c r="AR10" s="56">
        <f t="shared" ref="AR10:AV10" si="24">AR5-AR6</f>
        <v>4250.2249999999985</v>
      </c>
      <c r="AS10" s="56">
        <f t="shared" si="24"/>
        <v>3446.3499999999985</v>
      </c>
      <c r="AT10" s="56">
        <f t="shared" si="24"/>
        <v>2923</v>
      </c>
      <c r="AU10" s="56">
        <f t="shared" si="24"/>
        <v>2819.9799999999996</v>
      </c>
      <c r="AV10" s="56">
        <f t="shared" si="24"/>
        <v>-369.90000000000146</v>
      </c>
      <c r="AW10" s="56">
        <f t="shared" ref="AW10:AX10" si="25">AW5-AW6</f>
        <v>-555.20000000000073</v>
      </c>
      <c r="AX10" s="55">
        <f t="shared" si="25"/>
        <v>1530.7200000000012</v>
      </c>
      <c r="AY10" s="55">
        <f t="shared" ref="AY10:AZ10" si="26">AY5-AY6</f>
        <v>2118.9000000000015</v>
      </c>
      <c r="AZ10" s="55">
        <f t="shared" si="26"/>
        <v>2265.5999999999985</v>
      </c>
      <c r="BA10" s="55">
        <f t="shared" ref="BA10:BB10" si="27">BA5-BA6</f>
        <v>1117.1500000000015</v>
      </c>
      <c r="BB10" s="55">
        <f t="shared" si="27"/>
        <v>635.04000000000087</v>
      </c>
      <c r="BC10" s="55">
        <f t="shared" ref="BC10:BD10" si="28">BC5-BC6</f>
        <v>257.40000000000146</v>
      </c>
      <c r="BD10" s="55">
        <f t="shared" si="28"/>
        <v>1507.5</v>
      </c>
      <c r="BE10" s="55">
        <f t="shared" ref="BE10:BF10" si="29">BE5-BE6</f>
        <v>2122.6500000000015</v>
      </c>
      <c r="BF10" s="55">
        <f t="shared" si="29"/>
        <v>1776.4700000000012</v>
      </c>
      <c r="BG10" s="55">
        <f t="shared" ref="BG10:BH10" si="30">BG5-BG6</f>
        <v>3016.4500000000007</v>
      </c>
      <c r="BH10" s="55">
        <f t="shared" si="30"/>
        <v>3250</v>
      </c>
      <c r="BI10" s="55">
        <f t="shared" ref="BI10:BJ10" si="31">BI5-BI6</f>
        <v>3270</v>
      </c>
      <c r="BJ10" s="55">
        <f t="shared" si="31"/>
        <v>2727.9199999999983</v>
      </c>
      <c r="BK10" s="55">
        <f t="shared" ref="BK10:BL10" si="32">BK5-BK6</f>
        <v>1793.4399999999987</v>
      </c>
      <c r="BL10" s="55">
        <f t="shared" si="32"/>
        <v>1555.6500000000015</v>
      </c>
      <c r="BM10" s="55">
        <f t="shared" ref="BM10:BN10" si="33">BM5-BM6</f>
        <v>2966.880000000001</v>
      </c>
      <c r="BN10" s="55">
        <f t="shared" si="33"/>
        <v>2533.84</v>
      </c>
      <c r="BO10" s="55">
        <f t="shared" ref="BO10:BT10" si="34">BO5-BO6</f>
        <v>2272.5999999999985</v>
      </c>
      <c r="BP10" s="55">
        <f t="shared" si="34"/>
        <v>1495.9000000000015</v>
      </c>
      <c r="BQ10" s="55">
        <f t="shared" si="34"/>
        <v>1258.4000000000015</v>
      </c>
      <c r="BR10" s="55">
        <f t="shared" si="34"/>
        <v>1197.5900000000001</v>
      </c>
      <c r="BS10" s="55">
        <f t="shared" si="34"/>
        <v>817.11999999999898</v>
      </c>
      <c r="BT10" s="55">
        <f t="shared" si="34"/>
        <v>58.040000000000873</v>
      </c>
      <c r="BU10" s="55">
        <f t="shared" ref="BU10:BV10" si="35">BU5-BU6</f>
        <v>91.360000000000582</v>
      </c>
      <c r="BV10" s="55">
        <f t="shared" si="35"/>
        <v>-285.54999999999927</v>
      </c>
      <c r="BW10" s="55">
        <f t="shared" ref="BW10:BX10" si="36">BW5-BW6</f>
        <v>-215.65999999999985</v>
      </c>
      <c r="BX10" s="55">
        <f t="shared" si="36"/>
        <v>2077.3149999999987</v>
      </c>
      <c r="BY10" s="55">
        <f t="shared" ref="BY10:BZ10" si="37">BY5-BY6</f>
        <v>2016.1349999999984</v>
      </c>
      <c r="BZ10" s="55">
        <f t="shared" si="37"/>
        <v>2075.7050000000017</v>
      </c>
    </row>
    <row r="11" spans="15:78" ht="14.5" customHeight="1" x14ac:dyDescent="0.35">
      <c r="O11" s="497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/>
      <c r="BP11" s="55"/>
      <c r="BQ11" s="55"/>
      <c r="BR11" s="55"/>
      <c r="BS11" s="55"/>
      <c r="BT11" s="55"/>
      <c r="BU11" s="55"/>
      <c r="BV11" s="55"/>
      <c r="BW11" s="55"/>
    </row>
    <row r="12" spans="15:78" ht="14.5" customHeight="1" x14ac:dyDescent="0.35">
      <c r="O12" s="497"/>
      <c r="P12" s="11"/>
      <c r="AP12" s="62" t="s">
        <v>69</v>
      </c>
      <c r="AQ12" s="63">
        <f>AQ5</f>
        <v>23656.875</v>
      </c>
      <c r="AR12" s="63">
        <f t="shared" ref="AR12:AZ12" si="38">AR5</f>
        <v>25750.224999999999</v>
      </c>
      <c r="AS12" s="63">
        <f t="shared" si="38"/>
        <v>24946.35</v>
      </c>
      <c r="AT12" s="63">
        <f t="shared" si="38"/>
        <v>24423</v>
      </c>
      <c r="AU12" s="63">
        <f t="shared" si="38"/>
        <v>24319.98</v>
      </c>
      <c r="AV12" s="63">
        <f t="shared" si="38"/>
        <v>22630.1</v>
      </c>
      <c r="AW12" s="63">
        <f t="shared" si="38"/>
        <v>22444.799999999999</v>
      </c>
      <c r="AX12" s="63">
        <f t="shared" si="38"/>
        <v>24030.720000000001</v>
      </c>
      <c r="AY12" s="63">
        <f t="shared" si="38"/>
        <v>24618.9</v>
      </c>
      <c r="AZ12" s="63">
        <f t="shared" si="38"/>
        <v>24765.599999999999</v>
      </c>
      <c r="BA12" s="63">
        <f t="shared" ref="BA12:BF12" si="39">BA5</f>
        <v>23617.15</v>
      </c>
      <c r="BB12" s="63">
        <f t="shared" si="39"/>
        <v>23135.040000000001</v>
      </c>
      <c r="BC12" s="63">
        <f t="shared" si="39"/>
        <v>22757.4</v>
      </c>
      <c r="BD12" s="63">
        <f t="shared" si="39"/>
        <v>24007.5</v>
      </c>
      <c r="BE12" s="63">
        <f t="shared" si="39"/>
        <v>24122.65</v>
      </c>
      <c r="BF12" s="63">
        <f t="shared" si="39"/>
        <v>23776.47</v>
      </c>
      <c r="BG12" s="63">
        <f t="shared" ref="BG12:BH12" si="40">BG5</f>
        <v>25016.45</v>
      </c>
      <c r="BH12" s="63">
        <f t="shared" si="40"/>
        <v>25250</v>
      </c>
      <c r="BI12" s="63">
        <f t="shared" ref="BI12:BJ12" si="41">BI5</f>
        <v>25270</v>
      </c>
      <c r="BJ12" s="63">
        <f t="shared" si="41"/>
        <v>24727.919999999998</v>
      </c>
      <c r="BK12" s="63">
        <f t="shared" ref="BK12" si="42">BK5</f>
        <v>23793.439999999999</v>
      </c>
      <c r="BL12" s="63">
        <f t="shared" ref="BL12:BQ12" si="43">BL5</f>
        <v>23555.65</v>
      </c>
      <c r="BM12" s="63">
        <f t="shared" si="43"/>
        <v>24466.880000000001</v>
      </c>
      <c r="BN12" s="63">
        <f t="shared" si="43"/>
        <v>24033.84</v>
      </c>
      <c r="BO12" s="63">
        <f t="shared" si="43"/>
        <v>23772.6</v>
      </c>
      <c r="BP12" s="63">
        <f t="shared" si="43"/>
        <v>22995.9</v>
      </c>
      <c r="BQ12" s="63">
        <f t="shared" si="43"/>
        <v>22758.400000000001</v>
      </c>
      <c r="BR12" s="63">
        <f t="shared" ref="BR12:BS12" si="44">BR5</f>
        <v>22697.59</v>
      </c>
      <c r="BS12" s="63">
        <f t="shared" si="44"/>
        <v>22317.119999999999</v>
      </c>
      <c r="BT12" s="63">
        <f t="shared" ref="BT12:BU12" si="45">BT5</f>
        <v>21558.04</v>
      </c>
      <c r="BU12" s="63">
        <f t="shared" si="45"/>
        <v>21591.360000000001</v>
      </c>
      <c r="BV12" s="63">
        <f t="shared" ref="BV12:BX12" si="46">BV5</f>
        <v>21214.45</v>
      </c>
      <c r="BW12" s="63">
        <f t="shared" si="46"/>
        <v>21284.34</v>
      </c>
      <c r="BX12" s="63">
        <f t="shared" si="46"/>
        <v>21077.314999999999</v>
      </c>
      <c r="BY12" s="63">
        <f t="shared" ref="BY12:BZ12" si="47">BY5</f>
        <v>21016.134999999998</v>
      </c>
      <c r="BZ12" s="63">
        <f t="shared" si="47"/>
        <v>21075.705000000002</v>
      </c>
    </row>
    <row r="13" spans="15:78" ht="14.5" customHeight="1" x14ac:dyDescent="0.35">
      <c r="AP13" s="52" t="s">
        <v>234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</row>
    <row r="14" spans="15:78" ht="14.5" customHeight="1" x14ac:dyDescent="0.35"/>
    <row r="15" spans="15:78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9"/>
      <c r="AY26" s="149"/>
      <c r="AZ26" s="149"/>
      <c r="BA26" s="149"/>
      <c r="BB26" s="149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50"/>
      <c r="AY27" s="150"/>
      <c r="AZ27" s="150"/>
      <c r="BA27" s="150"/>
      <c r="BB27" s="150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50"/>
      <c r="AY28" s="150"/>
      <c r="AZ28" s="150"/>
      <c r="BA28" s="150"/>
      <c r="BB28" s="150"/>
    </row>
    <row r="31" spans="2:54" ht="18" x14ac:dyDescent="0.4">
      <c r="B31" s="151"/>
      <c r="C31" s="152"/>
      <c r="D31" s="152"/>
      <c r="E31" s="152"/>
      <c r="F31" s="152"/>
      <c r="G31" s="152"/>
      <c r="H31" s="152"/>
      <c r="I31" s="152"/>
      <c r="J31" s="152"/>
      <c r="P31" s="8"/>
    </row>
    <row r="36" spans="2:54" s="178" customFormat="1" ht="17.5" x14ac:dyDescent="0.35">
      <c r="B36" s="184" t="s">
        <v>25</v>
      </c>
      <c r="C36" s="176" t="s">
        <v>81</v>
      </c>
      <c r="D36" s="175">
        <v>2</v>
      </c>
      <c r="E36" s="175">
        <v>3</v>
      </c>
      <c r="F36" s="175">
        <v>4</v>
      </c>
      <c r="G36" s="175">
        <v>5</v>
      </c>
      <c r="H36" s="175">
        <v>6</v>
      </c>
      <c r="I36" s="175">
        <v>7</v>
      </c>
      <c r="J36" s="175">
        <v>8</v>
      </c>
      <c r="K36" s="175">
        <v>9</v>
      </c>
      <c r="L36" s="175">
        <v>10</v>
      </c>
      <c r="M36" s="175">
        <v>11</v>
      </c>
      <c r="N36" s="175">
        <v>12</v>
      </c>
      <c r="O36" s="177" t="s">
        <v>266</v>
      </c>
      <c r="P36" s="177">
        <v>2</v>
      </c>
      <c r="Q36" s="177">
        <v>3</v>
      </c>
      <c r="R36" s="177">
        <v>4</v>
      </c>
      <c r="S36" s="177">
        <v>5</v>
      </c>
      <c r="T36" s="177">
        <v>6</v>
      </c>
      <c r="U36" s="177">
        <v>7</v>
      </c>
      <c r="V36" s="177">
        <v>8</v>
      </c>
      <c r="W36" s="177">
        <v>9</v>
      </c>
      <c r="X36" s="177">
        <v>10</v>
      </c>
      <c r="Y36" s="177">
        <v>11</v>
      </c>
      <c r="Z36" s="177">
        <v>12</v>
      </c>
      <c r="AA36" s="177" t="s">
        <v>414</v>
      </c>
      <c r="AB36" s="177">
        <v>2</v>
      </c>
      <c r="AC36" s="177">
        <v>3</v>
      </c>
      <c r="AD36" s="177">
        <v>4</v>
      </c>
      <c r="AE36" s="177">
        <v>5</v>
      </c>
      <c r="AF36" s="177">
        <v>6</v>
      </c>
      <c r="AG36" s="177">
        <v>7</v>
      </c>
      <c r="AH36" s="177">
        <v>8</v>
      </c>
      <c r="AI36" s="177">
        <v>9</v>
      </c>
      <c r="AJ36" s="177">
        <v>10</v>
      </c>
      <c r="AK36" s="177">
        <v>11</v>
      </c>
      <c r="AL36" s="177">
        <v>12</v>
      </c>
      <c r="AM36" s="223"/>
      <c r="AN36" s="223"/>
      <c r="AO36" s="223"/>
      <c r="AP36" s="179"/>
      <c r="AQ36" s="179"/>
      <c r="AR36" s="179"/>
      <c r="AS36" s="179"/>
      <c r="AT36" s="179"/>
      <c r="AU36" s="179"/>
      <c r="AV36" s="179"/>
      <c r="AW36" s="179"/>
      <c r="AX36" s="180"/>
      <c r="AY36" s="180"/>
      <c r="AZ36" s="180"/>
      <c r="BA36" s="180"/>
      <c r="BB36" s="180"/>
    </row>
    <row r="37" spans="2:54" ht="18" x14ac:dyDescent="0.35">
      <c r="B37" s="7" t="s">
        <v>293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891.5</v>
      </c>
      <c r="AE37" s="130">
        <v>864</v>
      </c>
      <c r="AF37" s="130">
        <v>833</v>
      </c>
      <c r="AG37" s="130">
        <v>833</v>
      </c>
      <c r="AH37" s="130">
        <v>815</v>
      </c>
      <c r="AI37" s="130">
        <v>813</v>
      </c>
      <c r="AJ37" s="130">
        <v>805</v>
      </c>
      <c r="AK37" s="483">
        <v>805</v>
      </c>
      <c r="AL37" s="483">
        <v>805</v>
      </c>
      <c r="AM37" s="134"/>
      <c r="AN37" s="134"/>
      <c r="AO37" s="134"/>
    </row>
    <row r="38" spans="2:54" ht="18" x14ac:dyDescent="0.35">
      <c r="B38" s="19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77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 codeName="Sheet9">
    <pageSetUpPr fitToPage="1"/>
  </sheetPr>
  <dimension ref="A48:BW95"/>
  <sheetViews>
    <sheetView showGridLines="0" topLeftCell="Q1" zoomScale="90" zoomScaleNormal="90" workbookViewId="0">
      <selection activeCell="X28" sqref="X28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232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500"/>
      <c r="AA57" s="500"/>
      <c r="AK57" t="s">
        <v>321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500"/>
      <c r="AA58" s="500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 codeName="Sheet10">
    <tabColor rgb="FF92D050"/>
    <pageSetUpPr fitToPage="1"/>
  </sheetPr>
  <dimension ref="B3:BZ40"/>
  <sheetViews>
    <sheetView showGridLines="0" zoomScale="90" zoomScaleNormal="90" workbookViewId="0">
      <selection activeCell="AM37" sqref="AM37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5" width="9.81640625" customWidth="1"/>
    <col min="76" max="76" width="10.1796875" bestFit="1" customWidth="1"/>
  </cols>
  <sheetData>
    <row r="3" spans="15:78" x14ac:dyDescent="0.35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8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2">
        <v>10</v>
      </c>
      <c r="BY3" s="442">
        <v>11</v>
      </c>
      <c r="BZ3" s="442">
        <v>12</v>
      </c>
    </row>
    <row r="4" spans="15:78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  <c r="BZ4" s="55">
        <f>'Chai B1- Tháng'!DF4</f>
        <v>26181</v>
      </c>
    </row>
    <row r="5" spans="15:78" x14ac:dyDescent="0.35">
      <c r="AP5" s="52" t="s">
        <v>64</v>
      </c>
      <c r="AQ5" s="55">
        <f t="shared" ref="AQ5:BW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24568.9</v>
      </c>
      <c r="BS5" s="55">
        <f t="shared" si="0"/>
        <v>24073.56</v>
      </c>
      <c r="BT5" s="55">
        <f t="shared" si="0"/>
        <v>23874.3</v>
      </c>
      <c r="BU5" s="55">
        <f t="shared" si="0"/>
        <v>23794.560000000001</v>
      </c>
      <c r="BV5" s="55">
        <f t="shared" si="0"/>
        <v>23296.85</v>
      </c>
      <c r="BW5" s="55">
        <f t="shared" si="0"/>
        <v>22776.6</v>
      </c>
      <c r="BX5" s="55">
        <f>AJ37*BX4/1000</f>
        <v>22046.085999999999</v>
      </c>
      <c r="BY5" s="55">
        <f>AK37*BY4/1000</f>
        <v>21668.81</v>
      </c>
      <c r="BZ5" s="55">
        <f>AL37*BZ4/1000</f>
        <v>21730.23</v>
      </c>
    </row>
    <row r="6" spans="15:78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  <c r="BS6" s="55">
        <v>19000</v>
      </c>
      <c r="BT6" s="55">
        <v>19000</v>
      </c>
      <c r="BU6" s="55">
        <v>19000</v>
      </c>
      <c r="BV6" s="55">
        <v>19000</v>
      </c>
      <c r="BW6" s="55">
        <v>19000</v>
      </c>
      <c r="BX6" s="55">
        <v>19000</v>
      </c>
      <c r="BY6" s="55">
        <v>19000</v>
      </c>
      <c r="BZ6" s="55">
        <v>19000</v>
      </c>
    </row>
    <row r="7" spans="15:78" hidden="1" x14ac:dyDescent="0.35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8" s="27" customFormat="1" x14ac:dyDescent="0.35">
      <c r="AP8" s="27" t="s">
        <v>236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192">
        <v>16000</v>
      </c>
      <c r="BM8" s="192">
        <v>16000</v>
      </c>
      <c r="BN8" s="192">
        <v>16000</v>
      </c>
      <c r="BO8" s="192">
        <f>BO6</f>
        <v>18500</v>
      </c>
      <c r="BP8" s="192">
        <v>18500</v>
      </c>
      <c r="BQ8" s="192">
        <v>19000</v>
      </c>
      <c r="BR8" s="192">
        <f>BR6</f>
        <v>19000</v>
      </c>
      <c r="BS8" s="192">
        <f>BS6</f>
        <v>19000</v>
      </c>
      <c r="BT8" s="192">
        <v>14200</v>
      </c>
      <c r="BU8" s="192">
        <f>BU6</f>
        <v>19000</v>
      </c>
      <c r="BV8" s="192">
        <v>18044.318943237293</v>
      </c>
      <c r="BW8" s="455">
        <v>19000</v>
      </c>
      <c r="BX8" s="463">
        <f>BX6</f>
        <v>19000</v>
      </c>
      <c r="BY8" s="463">
        <f>BY6</f>
        <v>19000</v>
      </c>
      <c r="BZ8" s="463">
        <f>BZ6</f>
        <v>19000</v>
      </c>
    </row>
    <row r="9" spans="15:78" x14ac:dyDescent="0.35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D9" si="3">BC6</f>
        <v>16000</v>
      </c>
      <c r="BD9" s="55">
        <f t="shared" si="3"/>
        <v>16000</v>
      </c>
      <c r="BE9" s="55">
        <f t="shared" ref="BE9:BF9" si="4">BE6</f>
        <v>16000</v>
      </c>
      <c r="BF9" s="55">
        <f t="shared" si="4"/>
        <v>16000</v>
      </c>
      <c r="BG9" s="55">
        <f t="shared" ref="BG9:BH9" si="5">BG6</f>
        <v>16000</v>
      </c>
      <c r="BH9" s="55">
        <f t="shared" si="5"/>
        <v>16000</v>
      </c>
      <c r="BI9" s="55">
        <f t="shared" ref="BI9:BJ9" si="6">BI6</f>
        <v>16000</v>
      </c>
      <c r="BJ9" s="55">
        <f t="shared" si="6"/>
        <v>16000</v>
      </c>
      <c r="BK9" s="55">
        <f t="shared" ref="BK9:BL9" si="7">BK6</f>
        <v>16000</v>
      </c>
      <c r="BL9" s="55">
        <f t="shared" si="7"/>
        <v>16000</v>
      </c>
      <c r="BM9" s="55">
        <f t="shared" ref="BM9:BN9" si="8">BM6</f>
        <v>16000</v>
      </c>
      <c r="BN9" s="55">
        <f t="shared" si="8"/>
        <v>16000</v>
      </c>
      <c r="BO9" s="55">
        <f t="shared" ref="BO9:BT9" si="9">BO6</f>
        <v>18500</v>
      </c>
      <c r="BP9" s="55">
        <f t="shared" si="9"/>
        <v>19000</v>
      </c>
      <c r="BQ9" s="55">
        <f t="shared" si="9"/>
        <v>19000</v>
      </c>
      <c r="BR9" s="55">
        <f t="shared" si="9"/>
        <v>19000</v>
      </c>
      <c r="BS9" s="55">
        <f t="shared" si="9"/>
        <v>19000</v>
      </c>
      <c r="BT9" s="55">
        <f t="shared" si="9"/>
        <v>19000</v>
      </c>
      <c r="BU9" s="55">
        <f t="shared" ref="BU9:BV9" si="10">BU6</f>
        <v>19000</v>
      </c>
      <c r="BV9" s="55">
        <f t="shared" si="10"/>
        <v>19000</v>
      </c>
      <c r="BW9" s="55">
        <f t="shared" ref="BW9:BX9" si="11">BW6</f>
        <v>19000</v>
      </c>
      <c r="BX9" s="55">
        <f t="shared" si="11"/>
        <v>19000</v>
      </c>
      <c r="BY9" s="55">
        <f t="shared" ref="BY9:BZ9" si="12">BY6</f>
        <v>19000</v>
      </c>
      <c r="BZ9" s="55">
        <f t="shared" si="12"/>
        <v>19000</v>
      </c>
    </row>
    <row r="10" spans="15:78" x14ac:dyDescent="0.35">
      <c r="AP10" s="52" t="s">
        <v>170</v>
      </c>
      <c r="AQ10" s="57">
        <f t="shared" ref="AQ10:AV10" si="13">AQ11/AQ13</f>
        <v>0.34146215979832278</v>
      </c>
      <c r="AR10" s="57">
        <f t="shared" si="13"/>
        <v>0.37578940695117014</v>
      </c>
      <c r="AS10" s="57">
        <f t="shared" si="13"/>
        <v>0.3385805939546267</v>
      </c>
      <c r="AT10" s="57">
        <f t="shared" si="13"/>
        <v>0.33053412916088731</v>
      </c>
      <c r="AU10" s="57">
        <f t="shared" si="13"/>
        <v>0.29008509550296635</v>
      </c>
      <c r="AV10" s="57">
        <f t="shared" si="13"/>
        <v>0.22725379279534905</v>
      </c>
      <c r="AW10" s="57">
        <f t="shared" ref="AW10:AX10" si="14">AW11/AW13</f>
        <v>0.23961600608307196</v>
      </c>
      <c r="AX10" s="57">
        <f t="shared" si="14"/>
        <v>0.29943534488797974</v>
      </c>
      <c r="AY10" s="57">
        <f t="shared" ref="AY10:BD10" si="15">AY11/AY13</f>
        <v>0.31859221150897754</v>
      </c>
      <c r="AZ10" s="57">
        <f t="shared" si="15"/>
        <v>0.31888518532708415</v>
      </c>
      <c r="BA10" s="57">
        <f t="shared" si="15"/>
        <v>0.30243939124757629</v>
      </c>
      <c r="BB10" s="57">
        <f t="shared" si="15"/>
        <v>0.306914652603965</v>
      </c>
      <c r="BC10" s="57">
        <f t="shared" si="15"/>
        <v>0.31336734310712006</v>
      </c>
      <c r="BD10" s="57">
        <f t="shared" si="15"/>
        <v>0.33129005293953739</v>
      </c>
      <c r="BE10" s="57">
        <f t="shared" ref="BE10:BF10" si="16">BE11/BE13</f>
        <v>0.3400728394603445</v>
      </c>
      <c r="BF10" s="57">
        <f t="shared" si="16"/>
        <v>0.34739613095638683</v>
      </c>
      <c r="BG10" s="57">
        <f t="shared" ref="BG10:BH10" si="17">BG11/BG13</f>
        <v>0.37318689412147249</v>
      </c>
      <c r="BH10" s="57">
        <f t="shared" si="17"/>
        <v>0.38179183772035741</v>
      </c>
      <c r="BI10" s="57">
        <f t="shared" ref="BI10:BJ10" si="18">BI11/BI13</f>
        <v>0.37925308627606169</v>
      </c>
      <c r="BJ10" s="57">
        <f t="shared" si="18"/>
        <v>0.34361936486968792</v>
      </c>
      <c r="BK10" s="57">
        <f t="shared" ref="BK10:BL10" si="19">BK11/BK13</f>
        <v>0.31839191612812534</v>
      </c>
      <c r="BL10" s="57">
        <f t="shared" si="19"/>
        <v>0.31507934163714013</v>
      </c>
      <c r="BM10" s="57">
        <f t="shared" ref="BM10:BN10" si="20">BM11/BM13</f>
        <v>0.34200136863715325</v>
      </c>
      <c r="BN10" s="57">
        <f t="shared" si="20"/>
        <v>0.33704587642535139</v>
      </c>
      <c r="BO10" s="57">
        <f t="shared" ref="BO10:BT10" si="21">BO11/BO13</f>
        <v>0.2458614097092286</v>
      </c>
      <c r="BP10" s="57">
        <f t="shared" si="21"/>
        <v>0.22996646301306017</v>
      </c>
      <c r="BQ10" s="57">
        <f t="shared" si="21"/>
        <v>0.23670255503776313</v>
      </c>
      <c r="BR10" s="57">
        <f t="shared" si="21"/>
        <v>0.22666460443894521</v>
      </c>
      <c r="BS10" s="57">
        <f t="shared" si="21"/>
        <v>0.21075237729691831</v>
      </c>
      <c r="BT10" s="57">
        <f t="shared" si="21"/>
        <v>0.20416514829754168</v>
      </c>
      <c r="BU10" s="57">
        <f t="shared" ref="BU10:BV10" si="22">BU11/BU13</f>
        <v>0.20149815756206466</v>
      </c>
      <c r="BV10" s="57">
        <f t="shared" si="22"/>
        <v>0.18443909798964234</v>
      </c>
      <c r="BW10" s="57">
        <f t="shared" ref="BW10" si="23">BW11/BW13</f>
        <v>0.16581052483689396</v>
      </c>
      <c r="BX10" s="57">
        <f>BX11/BX13</f>
        <v>0.13816901557945477</v>
      </c>
      <c r="BY10" s="57">
        <f>BY11/BY13</f>
        <v>0.12316366242539398</v>
      </c>
      <c r="BZ10" s="57">
        <f>BZ11/BZ13</f>
        <v>0.12564202035597413</v>
      </c>
    </row>
    <row r="11" spans="15:78" x14ac:dyDescent="0.35">
      <c r="AP11" s="52" t="s">
        <v>61</v>
      </c>
      <c r="AQ11" s="56">
        <f>AQ5-AQ6</f>
        <v>8296.25</v>
      </c>
      <c r="AR11" s="56">
        <f t="shared" ref="AR11:AV11" si="24">AR5-AR6</f>
        <v>9632.375</v>
      </c>
      <c r="AS11" s="56">
        <f t="shared" si="24"/>
        <v>8190.4000000000015</v>
      </c>
      <c r="AT11" s="56">
        <f t="shared" si="24"/>
        <v>7899.6500000000015</v>
      </c>
      <c r="AU11" s="56">
        <f t="shared" si="24"/>
        <v>6537.9124999999985</v>
      </c>
      <c r="AV11" s="56">
        <f t="shared" si="24"/>
        <v>4705.375</v>
      </c>
      <c r="AW11" s="55">
        <f t="shared" ref="AW11:AX11" si="25">AW5-AW6</f>
        <v>5042</v>
      </c>
      <c r="AX11" s="55">
        <f t="shared" si="25"/>
        <v>6838.7200000000012</v>
      </c>
      <c r="AY11" s="55">
        <f t="shared" ref="AY11:AZ11" si="26">AY5-AY6</f>
        <v>7480.7999999999993</v>
      </c>
      <c r="AZ11" s="55">
        <f t="shared" si="26"/>
        <v>7490.9000000000015</v>
      </c>
      <c r="BA11" s="55">
        <f t="shared" ref="BA11:BB11" si="27">BA5-BA6</f>
        <v>6937.0750000000007</v>
      </c>
      <c r="BB11" s="55">
        <f t="shared" si="27"/>
        <v>7085.18</v>
      </c>
      <c r="BC11" s="55">
        <f t="shared" ref="BC11:BD11" si="28">BC5-BC6</f>
        <v>7302.125</v>
      </c>
      <c r="BD11" s="55">
        <f t="shared" si="28"/>
        <v>7926.6666666666642</v>
      </c>
      <c r="BE11" s="55">
        <f t="shared" ref="BE11:BF11" si="29">BE5-BE6</f>
        <v>8245.0999999999985</v>
      </c>
      <c r="BF11" s="55">
        <f t="shared" si="29"/>
        <v>8517.1699999999983</v>
      </c>
      <c r="BG11" s="55">
        <f t="shared" ref="BG11:BH11" si="30">BG5-BG6</f>
        <v>9525.9500000000007</v>
      </c>
      <c r="BH11" s="55">
        <f t="shared" si="30"/>
        <v>9881.25</v>
      </c>
      <c r="BI11" s="55">
        <f t="shared" ref="BI11:BJ11" si="31">BI5-BI6</f>
        <v>9775.4000000000015</v>
      </c>
      <c r="BJ11" s="55">
        <f t="shared" si="31"/>
        <v>8376.0999999999985</v>
      </c>
      <c r="BK11" s="55">
        <f t="shared" ref="BK11:BL11" si="32">BK5-BK6</f>
        <v>7473.9000000000015</v>
      </c>
      <c r="BL11" s="55">
        <f t="shared" si="32"/>
        <v>7360.369999999999</v>
      </c>
      <c r="BM11" s="55">
        <f t="shared" ref="BM11:BN11" si="33">BM5-BM6</f>
        <v>8316.16</v>
      </c>
      <c r="BN11" s="55">
        <f t="shared" si="33"/>
        <v>8134.4000000000015</v>
      </c>
      <c r="BO11" s="55">
        <f t="shared" ref="BO11:BT11" si="34">BO5-BO6</f>
        <v>6031.2999999999993</v>
      </c>
      <c r="BP11" s="55">
        <f t="shared" si="34"/>
        <v>5674.25</v>
      </c>
      <c r="BQ11" s="55">
        <f t="shared" si="34"/>
        <v>5892</v>
      </c>
      <c r="BR11" s="55">
        <f t="shared" si="34"/>
        <v>5568.9000000000015</v>
      </c>
      <c r="BS11" s="55">
        <f t="shared" si="34"/>
        <v>5073.5600000000013</v>
      </c>
      <c r="BT11" s="55">
        <f t="shared" si="34"/>
        <v>4874.2999999999993</v>
      </c>
      <c r="BU11" s="55">
        <f t="shared" ref="BU11:BV11" si="35">BU5-BU6</f>
        <v>4794.5600000000013</v>
      </c>
      <c r="BV11" s="55">
        <f t="shared" si="35"/>
        <v>4296.8499999999985</v>
      </c>
      <c r="BW11" s="55">
        <f t="shared" ref="BW11:BX11" si="36">BW5-BW6</f>
        <v>3776.5999999999985</v>
      </c>
      <c r="BX11" s="55">
        <f t="shared" si="36"/>
        <v>3046.0859999999993</v>
      </c>
      <c r="BY11" s="55">
        <f t="shared" ref="BY11:BZ11" si="37">BY5-BY6</f>
        <v>2668.8100000000013</v>
      </c>
      <c r="BZ11" s="55">
        <f t="shared" si="37"/>
        <v>2730.2299999999996</v>
      </c>
    </row>
    <row r="12" spans="15:78" ht="14.5" customHeight="1" x14ac:dyDescent="0.35">
      <c r="O12" s="497"/>
      <c r="P12" s="497"/>
      <c r="Q12" s="497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2">
        <v>930</v>
      </c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</row>
    <row r="13" spans="15:78" ht="14.5" customHeight="1" x14ac:dyDescent="0.35">
      <c r="O13" s="497"/>
      <c r="P13" s="497"/>
      <c r="Q13" s="497"/>
      <c r="AP13" s="62" t="s">
        <v>69</v>
      </c>
      <c r="AQ13" s="63">
        <f>AQ5</f>
        <v>24296.25</v>
      </c>
      <c r="AR13" s="63">
        <f t="shared" ref="AR13:BC13" si="38">AR5</f>
        <v>25632.375</v>
      </c>
      <c r="AS13" s="63">
        <f t="shared" si="38"/>
        <v>24190.400000000001</v>
      </c>
      <c r="AT13" s="63">
        <f t="shared" si="38"/>
        <v>23899.65</v>
      </c>
      <c r="AU13" s="63">
        <f t="shared" si="38"/>
        <v>22537.912499999999</v>
      </c>
      <c r="AV13" s="63">
        <f t="shared" si="38"/>
        <v>20705.375</v>
      </c>
      <c r="AW13" s="63">
        <f t="shared" si="38"/>
        <v>21042</v>
      </c>
      <c r="AX13" s="63">
        <f t="shared" si="38"/>
        <v>22838.720000000001</v>
      </c>
      <c r="AY13" s="63">
        <f t="shared" si="38"/>
        <v>23480.799999999999</v>
      </c>
      <c r="AZ13" s="63">
        <f t="shared" si="38"/>
        <v>23490.9</v>
      </c>
      <c r="BA13" s="63">
        <f>BA5</f>
        <v>22937.075000000001</v>
      </c>
      <c r="BB13" s="63">
        <f t="shared" si="38"/>
        <v>23085.18</v>
      </c>
      <c r="BC13" s="63">
        <f t="shared" si="38"/>
        <v>23302.125</v>
      </c>
      <c r="BD13" s="63">
        <f t="shared" ref="BD13:BE13" si="39">BD5</f>
        <v>23926.666666666664</v>
      </c>
      <c r="BE13" s="63">
        <f t="shared" si="39"/>
        <v>24245.1</v>
      </c>
      <c r="BF13" s="63">
        <f t="shared" ref="BF13" si="40">BF5</f>
        <v>24517.17</v>
      </c>
      <c r="BG13" s="63">
        <f>BG5</f>
        <v>25525.95</v>
      </c>
      <c r="BH13" s="63">
        <f t="shared" ref="BH13:BI13" si="41">BH5</f>
        <v>25881.25</v>
      </c>
      <c r="BI13" s="63">
        <f t="shared" si="41"/>
        <v>25775.4</v>
      </c>
      <c r="BJ13" s="63">
        <f t="shared" ref="BJ13:BK13" si="42">BJ5</f>
        <v>24376.1</v>
      </c>
      <c r="BK13" s="63">
        <f t="shared" si="42"/>
        <v>23473.9</v>
      </c>
      <c r="BL13" s="63">
        <f t="shared" ref="BL13:BM13" si="43">BL5</f>
        <v>23360.37</v>
      </c>
      <c r="BM13" s="63">
        <f t="shared" si="43"/>
        <v>24316.16</v>
      </c>
      <c r="BN13" s="63">
        <f t="shared" ref="BN13" si="44">BN5</f>
        <v>24134.400000000001</v>
      </c>
      <c r="BO13" s="63">
        <f t="shared" ref="BO13:BT13" si="45">BO5</f>
        <v>24531.3</v>
      </c>
      <c r="BP13" s="63">
        <f t="shared" si="45"/>
        <v>24674.25</v>
      </c>
      <c r="BQ13" s="63">
        <f t="shared" si="45"/>
        <v>24892</v>
      </c>
      <c r="BR13" s="63">
        <f t="shared" si="45"/>
        <v>24568.9</v>
      </c>
      <c r="BS13" s="63">
        <f t="shared" si="45"/>
        <v>24073.56</v>
      </c>
      <c r="BT13" s="63">
        <f t="shared" si="45"/>
        <v>23874.3</v>
      </c>
      <c r="BU13" s="63">
        <f t="shared" ref="BU13:BV13" si="46">BU5</f>
        <v>23794.560000000001</v>
      </c>
      <c r="BV13" s="63">
        <f t="shared" si="46"/>
        <v>23296.85</v>
      </c>
      <c r="BW13" s="63">
        <f t="shared" ref="BW13:BX13" si="47">BW5</f>
        <v>22776.6</v>
      </c>
      <c r="BX13" s="63">
        <f t="shared" si="47"/>
        <v>22046.085999999999</v>
      </c>
      <c r="BY13" s="63">
        <f t="shared" ref="BY13:BZ13" si="48">BY5</f>
        <v>21668.81</v>
      </c>
      <c r="BZ13" s="63">
        <f t="shared" si="48"/>
        <v>21730.23</v>
      </c>
    </row>
    <row r="14" spans="15:78" ht="14.5" hidden="1" customHeight="1" x14ac:dyDescent="0.35">
      <c r="O14" s="497"/>
      <c r="P14" s="497"/>
      <c r="Q14" s="497"/>
      <c r="AP14" s="52" t="s">
        <v>235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8" x14ac:dyDescent="0.35">
      <c r="O15" s="497"/>
      <c r="P15" s="497"/>
      <c r="Q15" s="497"/>
      <c r="AQ15" s="55"/>
      <c r="AR15" s="55"/>
      <c r="AS15" s="55"/>
      <c r="AT15" s="55"/>
      <c r="AU15" s="55"/>
      <c r="AV15" s="55"/>
    </row>
    <row r="16" spans="15:78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6"/>
      <c r="AX28" s="156"/>
      <c r="AY28" s="156"/>
      <c r="AZ28" s="156"/>
      <c r="BA28" s="156"/>
      <c r="BB28" s="156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6"/>
      <c r="AX29" s="156"/>
      <c r="AY29" s="156"/>
      <c r="AZ29" s="156"/>
      <c r="BA29" s="156"/>
      <c r="BB29" s="156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6"/>
      <c r="AX30" s="156"/>
      <c r="AY30" s="156"/>
      <c r="AZ30" s="156"/>
      <c r="BA30" s="156"/>
      <c r="BB30" s="156"/>
    </row>
    <row r="36" spans="2:54" s="181" customFormat="1" ht="17.5" x14ac:dyDescent="0.3">
      <c r="B36" s="184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266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414</v>
      </c>
      <c r="AB36" s="140">
        <v>2</v>
      </c>
      <c r="AC36" s="140">
        <v>3</v>
      </c>
      <c r="AD36" s="140">
        <v>4</v>
      </c>
      <c r="AE36" s="140">
        <v>5</v>
      </c>
      <c r="AF36" s="140">
        <v>6</v>
      </c>
      <c r="AG36" s="140">
        <v>7</v>
      </c>
      <c r="AH36" s="140">
        <v>8</v>
      </c>
      <c r="AI36" s="140">
        <v>9</v>
      </c>
      <c r="AJ36" s="140">
        <v>10</v>
      </c>
      <c r="AK36" s="140">
        <v>11</v>
      </c>
      <c r="AL36" s="140">
        <v>12</v>
      </c>
      <c r="AM36" s="222"/>
      <c r="AN36" s="222"/>
      <c r="AO36" s="222"/>
      <c r="AP36" s="182"/>
      <c r="AQ36" s="182"/>
      <c r="AR36" s="182"/>
      <c r="AS36" s="182"/>
      <c r="AT36" s="182"/>
      <c r="AU36" s="182"/>
      <c r="AV36" s="182"/>
      <c r="AW36" s="183"/>
      <c r="AX36" s="183"/>
      <c r="AY36" s="183"/>
      <c r="AZ36" s="183"/>
      <c r="BA36" s="183"/>
      <c r="BB36" s="183"/>
    </row>
    <row r="37" spans="2:54" s="121" customFormat="1" ht="18" x14ac:dyDescent="0.3">
      <c r="B37" s="7" t="s">
        <v>293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965</v>
      </c>
      <c r="AE37" s="130">
        <v>932</v>
      </c>
      <c r="AF37" s="130">
        <v>922.5</v>
      </c>
      <c r="AG37" s="483">
        <v>918</v>
      </c>
      <c r="AH37" s="130">
        <v>895</v>
      </c>
      <c r="AI37" s="483">
        <v>870</v>
      </c>
      <c r="AJ37" s="130">
        <v>842</v>
      </c>
      <c r="AK37" s="130">
        <v>830</v>
      </c>
      <c r="AL37" s="130">
        <v>830</v>
      </c>
      <c r="AM37" s="134"/>
      <c r="AN37" s="134"/>
      <c r="AO37" s="134"/>
      <c r="AP37" s="126"/>
      <c r="AQ37" s="126"/>
      <c r="AR37" s="126"/>
      <c r="AS37" s="126"/>
      <c r="AT37" s="126"/>
      <c r="AU37" s="126"/>
      <c r="AV37" s="126"/>
      <c r="AW37" s="157"/>
      <c r="AX37" s="157"/>
      <c r="AY37" s="157"/>
      <c r="AZ37" s="157"/>
      <c r="BA37" s="157"/>
      <c r="BB37" s="157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8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 codeName="Sheet11"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236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11"/>
      <c r="P12" s="211"/>
      <c r="Q12" s="211"/>
      <c r="Z12" s="52" t="s">
        <v>322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6"/>
      <c r="AH25" s="156"/>
      <c r="AI25" s="156"/>
      <c r="AJ25" s="156"/>
      <c r="AK25" s="156"/>
      <c r="AL25" s="156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6"/>
      <c r="AH26" s="156"/>
      <c r="AI26" s="156"/>
      <c r="AJ26" s="156"/>
      <c r="AK26" s="156"/>
      <c r="AL26" s="156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6"/>
      <c r="AH27" s="156"/>
      <c r="AI27" s="156"/>
      <c r="AJ27" s="156"/>
      <c r="AK27" s="156"/>
      <c r="AL27" s="156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sheetPr codeName="Sheet12">
    <tabColor theme="0"/>
  </sheetPr>
  <dimension ref="A2:AW70"/>
  <sheetViews>
    <sheetView showGridLines="0" topLeftCell="A45" zoomScale="70" zoomScaleNormal="70" zoomScaleSheetLayoutView="50" workbookViewId="0">
      <pane xSplit="14" ySplit="4" topLeftCell="O49" activePane="bottomRight" state="frozen"/>
      <selection activeCell="A45" sqref="A45"/>
      <selection pane="topRight" activeCell="O45" sqref="O45"/>
      <selection pane="bottomLeft" activeCell="A49" sqref="A49"/>
      <selection pane="bottomRight" activeCell="O61" sqref="O61:Z61"/>
    </sheetView>
  </sheetViews>
  <sheetFormatPr defaultColWidth="7.54296875" defaultRowHeight="15.5" outlineLevelCol="1" x14ac:dyDescent="0.35"/>
  <cols>
    <col min="1" max="1" width="9.54296875" style="6" customWidth="1"/>
    <col min="2" max="2" width="22.81640625" style="6" customWidth="1"/>
    <col min="3" max="14" width="8.54296875" style="6" hidden="1" customWidth="1" outlineLevel="1"/>
    <col min="15" max="15" width="8" style="6" bestFit="1" customWidth="1" collapsed="1"/>
    <col min="16" max="29" width="8" style="6" bestFit="1" customWidth="1"/>
    <col min="30" max="39" width="9.1796875" style="6" bestFit="1" customWidth="1"/>
    <col min="40" max="40" width="9.81640625" style="6" customWidth="1"/>
    <col min="41" max="42" width="9.1796875" style="6" bestFit="1" customWidth="1"/>
    <col min="43" max="43" width="10" style="6" customWidth="1"/>
    <col min="44" max="44" width="10.1796875" style="6" customWidth="1"/>
    <col min="45" max="45" width="9.453125" style="6" bestFit="1" customWidth="1"/>
    <col min="46" max="46" width="9.1796875" style="6" bestFit="1" customWidth="1"/>
    <col min="47" max="47" width="9.81640625" style="6" customWidth="1"/>
    <col min="48" max="48" width="9.54296875" style="6" customWidth="1"/>
    <col min="49" max="49" width="9" style="6" customWidth="1"/>
    <col min="50" max="16384" width="7.54296875" style="6"/>
  </cols>
  <sheetData>
    <row r="2" spans="1:14" ht="20" x14ac:dyDescent="0.35">
      <c r="A2" s="501"/>
      <c r="B2" s="50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</row>
    <row r="48" spans="1:49" s="102" customFormat="1" ht="15" x14ac:dyDescent="0.35">
      <c r="A48" s="92" t="s">
        <v>3</v>
      </c>
      <c r="B48" s="92" t="s">
        <v>4</v>
      </c>
      <c r="C48" s="266" t="s">
        <v>272</v>
      </c>
      <c r="D48" s="266">
        <v>2</v>
      </c>
      <c r="E48" s="266">
        <v>3</v>
      </c>
      <c r="F48" s="266">
        <v>4</v>
      </c>
      <c r="G48" s="266">
        <v>5</v>
      </c>
      <c r="H48" s="266">
        <v>6</v>
      </c>
      <c r="I48" s="266">
        <v>7</v>
      </c>
      <c r="J48" s="266">
        <v>8</v>
      </c>
      <c r="K48" s="266">
        <v>9</v>
      </c>
      <c r="L48" s="266">
        <v>10</v>
      </c>
      <c r="M48" s="266">
        <v>11</v>
      </c>
      <c r="N48" s="266">
        <v>12</v>
      </c>
      <c r="O48" s="266" t="s">
        <v>132</v>
      </c>
      <c r="P48" s="266">
        <v>2</v>
      </c>
      <c r="Q48" s="266">
        <v>3</v>
      </c>
      <c r="R48" s="266">
        <v>4</v>
      </c>
      <c r="S48" s="266">
        <v>5</v>
      </c>
      <c r="T48" s="266">
        <v>6</v>
      </c>
      <c r="U48" s="266">
        <v>7</v>
      </c>
      <c r="V48" s="266">
        <v>8</v>
      </c>
      <c r="W48" s="266">
        <v>9</v>
      </c>
      <c r="X48" s="266">
        <v>10</v>
      </c>
      <c r="Y48" s="266">
        <v>11</v>
      </c>
      <c r="Z48" s="266">
        <v>12</v>
      </c>
      <c r="AA48" s="266" t="s">
        <v>269</v>
      </c>
      <c r="AB48" s="266">
        <v>2</v>
      </c>
      <c r="AC48" s="266">
        <v>3</v>
      </c>
      <c r="AD48" s="267">
        <v>4</v>
      </c>
      <c r="AE48" s="267">
        <v>5</v>
      </c>
      <c r="AF48" s="267">
        <v>6</v>
      </c>
      <c r="AG48" s="267">
        <v>7</v>
      </c>
      <c r="AH48" s="267">
        <v>8</v>
      </c>
      <c r="AI48" s="267">
        <v>9</v>
      </c>
      <c r="AJ48" s="268">
        <v>10</v>
      </c>
      <c r="AK48" s="267">
        <v>11</v>
      </c>
      <c r="AL48" s="267">
        <v>12</v>
      </c>
      <c r="AM48" s="267" t="s">
        <v>417</v>
      </c>
      <c r="AN48" s="267">
        <v>2</v>
      </c>
      <c r="AO48" s="267">
        <v>3</v>
      </c>
      <c r="AP48" s="267">
        <v>4</v>
      </c>
      <c r="AQ48" s="267">
        <v>5</v>
      </c>
      <c r="AR48" s="267">
        <v>6</v>
      </c>
      <c r="AS48" s="267">
        <v>7</v>
      </c>
      <c r="AT48" s="267">
        <v>8</v>
      </c>
      <c r="AU48" s="267">
        <v>9</v>
      </c>
      <c r="AV48" s="267">
        <v>10</v>
      </c>
      <c r="AW48" s="267">
        <v>11</v>
      </c>
    </row>
    <row r="49" spans="1:49" x14ac:dyDescent="0.35">
      <c r="A49" s="82" t="s">
        <v>5</v>
      </c>
      <c r="B49" s="83" t="s">
        <v>198</v>
      </c>
      <c r="C49" s="462">
        <v>14255.823889188703</v>
      </c>
      <c r="D49" s="462"/>
      <c r="E49" s="462"/>
      <c r="F49" s="462"/>
      <c r="G49" s="462"/>
      <c r="H49" s="462"/>
      <c r="I49" s="462"/>
      <c r="J49" s="462">
        <v>13000</v>
      </c>
      <c r="K49" s="462">
        <v>10500</v>
      </c>
      <c r="L49" s="462"/>
      <c r="M49" s="462"/>
      <c r="N49" s="462"/>
      <c r="O49" s="185">
        <v>8708.4661839765395</v>
      </c>
      <c r="P49" s="186">
        <v>9206.5026628156465</v>
      </c>
      <c r="Q49" s="186">
        <v>10350.583350731875</v>
      </c>
      <c r="R49" s="186">
        <v>10630.800578172872</v>
      </c>
      <c r="S49" s="186">
        <v>9861.484043253442</v>
      </c>
      <c r="T49" s="186">
        <v>9199.095034332342</v>
      </c>
      <c r="U49" s="186">
        <v>8896.036510365795</v>
      </c>
      <c r="V49" s="186">
        <v>9246.397757923467</v>
      </c>
      <c r="W49" s="186">
        <v>9607.8930976795309</v>
      </c>
      <c r="X49" s="186">
        <v>10586.188429821323</v>
      </c>
      <c r="Y49" s="186">
        <v>11153.125423850262</v>
      </c>
      <c r="Z49" s="186">
        <v>11113.720138938117</v>
      </c>
      <c r="AA49" s="186">
        <v>11099.75498909093</v>
      </c>
      <c r="AB49" s="186">
        <v>11015.602352349617</v>
      </c>
      <c r="AC49" s="186">
        <v>11145.195532618884</v>
      </c>
      <c r="AD49" s="189">
        <v>12500</v>
      </c>
      <c r="AE49" s="189">
        <v>13000</v>
      </c>
      <c r="AF49" s="189">
        <v>13000</v>
      </c>
      <c r="AG49" s="189">
        <v>11500</v>
      </c>
      <c r="AH49" s="189">
        <v>11449.41</v>
      </c>
      <c r="AI49" s="189">
        <v>11668.66</v>
      </c>
      <c r="AJ49" s="221">
        <v>11469.02</v>
      </c>
      <c r="AK49" s="189">
        <v>12047.76</v>
      </c>
      <c r="AL49" s="189">
        <v>11779</v>
      </c>
      <c r="AM49" s="487">
        <v>12060.749044568583</v>
      </c>
      <c r="AN49" s="487">
        <v>12125.30520627686</v>
      </c>
      <c r="AO49" s="488">
        <v>12519.735678207491</v>
      </c>
      <c r="AP49" s="487">
        <v>13075.123142406088</v>
      </c>
      <c r="AQ49" s="487">
        <v>12848.71613254449</v>
      </c>
      <c r="AR49" s="487">
        <v>13370.127303138097</v>
      </c>
      <c r="AS49" s="487">
        <v>13565.086207572547</v>
      </c>
      <c r="AT49" s="487">
        <v>12327.305958623994</v>
      </c>
      <c r="AU49" s="487">
        <v>9962.9822884596651</v>
      </c>
      <c r="AV49" s="487">
        <v>9535.2548102432702</v>
      </c>
      <c r="AW49" s="189">
        <v>9556.9816456471362</v>
      </c>
    </row>
    <row r="50" spans="1:49" ht="16" customHeight="1" x14ac:dyDescent="0.35">
      <c r="A50" s="82" t="s">
        <v>6</v>
      </c>
      <c r="B50" s="83" t="s">
        <v>199</v>
      </c>
      <c r="C50" s="174">
        <v>15974.445552538909</v>
      </c>
      <c r="D50" s="174">
        <v>15997.372131823971</v>
      </c>
      <c r="E50" s="174">
        <v>16512.109054957247</v>
      </c>
      <c r="F50" s="174">
        <v>17238.350943708545</v>
      </c>
      <c r="G50" s="174">
        <v>17844.953670814586</v>
      </c>
      <c r="H50" s="174">
        <v>17949.169032610425</v>
      </c>
      <c r="I50" s="174">
        <v>18008.203162882339</v>
      </c>
      <c r="J50" s="174">
        <v>17709.211012116615</v>
      </c>
      <c r="K50" s="174">
        <v>16347.374019937657</v>
      </c>
      <c r="L50" s="174">
        <v>16498.897358725313</v>
      </c>
      <c r="M50" s="174">
        <v>16968.76284621219</v>
      </c>
      <c r="N50" s="174">
        <v>16873.811691626808</v>
      </c>
      <c r="O50" s="187">
        <v>14455.482252677341</v>
      </c>
      <c r="P50" s="187">
        <v>14038.068839071399</v>
      </c>
      <c r="Q50" s="187">
        <v>15057.017898291471</v>
      </c>
      <c r="R50" s="187">
        <v>14924.560969565027</v>
      </c>
      <c r="S50" s="187">
        <v>14835.58321254385</v>
      </c>
      <c r="T50" s="187">
        <v>13384.367421888692</v>
      </c>
      <c r="U50" s="187">
        <v>12774.641326625675</v>
      </c>
      <c r="V50" s="365">
        <v>13000</v>
      </c>
      <c r="W50" s="365">
        <v>13500</v>
      </c>
      <c r="X50" s="365">
        <v>14500</v>
      </c>
      <c r="Y50" s="187">
        <v>15011.71347327323</v>
      </c>
      <c r="Z50" s="187">
        <v>15047.008439485868</v>
      </c>
      <c r="AA50" s="187">
        <v>15583.784770971863</v>
      </c>
      <c r="AB50" s="187">
        <v>15797.135558911417</v>
      </c>
      <c r="AC50" s="187">
        <v>15815.178162911614</v>
      </c>
      <c r="AD50" s="205">
        <v>16623.126766688412</v>
      </c>
      <c r="AE50" s="205">
        <v>17000</v>
      </c>
      <c r="AF50" s="205">
        <v>16751.643985298499</v>
      </c>
      <c r="AG50" s="366">
        <v>15000</v>
      </c>
      <c r="AH50" s="363">
        <v>14000</v>
      </c>
      <c r="AI50" s="363">
        <v>17591.063191411195</v>
      </c>
      <c r="AJ50" s="364">
        <v>16991.396455607519</v>
      </c>
      <c r="AK50" s="363">
        <v>17312.462454629211</v>
      </c>
      <c r="AL50" s="363">
        <v>17285.991915327904</v>
      </c>
      <c r="AM50" s="363">
        <v>17403.262805340953</v>
      </c>
      <c r="AN50" s="363">
        <v>17590.560788479928</v>
      </c>
      <c r="AO50" s="364">
        <v>18228.237794545938</v>
      </c>
      <c r="AP50" s="363">
        <v>18384.378392575101</v>
      </c>
      <c r="AQ50" s="363">
        <v>18589.09457338291</v>
      </c>
      <c r="AR50" s="363">
        <v>18500.483572155383</v>
      </c>
      <c r="AS50" s="363">
        <v>18590.918357976963</v>
      </c>
      <c r="AT50" s="189">
        <v>18034.642926745462</v>
      </c>
      <c r="AU50" s="189">
        <v>15376.19034789577</v>
      </c>
      <c r="AV50" s="189">
        <v>14775.020828893066</v>
      </c>
      <c r="AW50" s="189">
        <v>14842.864383174638</v>
      </c>
    </row>
    <row r="51" spans="1:49" x14ac:dyDescent="0.35">
      <c r="A51" s="82" t="s">
        <v>317</v>
      </c>
      <c r="B51" s="83" t="s">
        <v>295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87"/>
      <c r="P51" s="187"/>
      <c r="Q51" s="187"/>
      <c r="R51" s="187"/>
      <c r="S51" s="187"/>
      <c r="T51" s="187"/>
      <c r="U51" s="187"/>
      <c r="V51" s="187">
        <v>13967.501760206851</v>
      </c>
      <c r="W51" s="187">
        <v>15143.393839194479</v>
      </c>
      <c r="X51" s="187">
        <v>16026.366844380624</v>
      </c>
      <c r="Y51" s="188">
        <v>16453.472872020546</v>
      </c>
      <c r="Z51" s="188">
        <v>16480.88636970046</v>
      </c>
      <c r="AA51" s="188">
        <v>16468.716414593451</v>
      </c>
      <c r="AB51" s="188">
        <v>16420.591799801834</v>
      </c>
      <c r="AC51" s="188">
        <v>16566.959487719949</v>
      </c>
      <c r="AD51" s="190">
        <v>17802.054548870256</v>
      </c>
      <c r="AE51" s="190">
        <v>17283.849347682553</v>
      </c>
      <c r="AF51" s="190">
        <v>17228.391181794359</v>
      </c>
      <c r="AG51" s="190">
        <v>16215.032660924704</v>
      </c>
      <c r="AH51" s="189">
        <v>16531.009620351346</v>
      </c>
      <c r="AI51" s="189">
        <v>15736.354964174043</v>
      </c>
      <c r="AJ51" s="221">
        <v>15142.877524222948</v>
      </c>
      <c r="AK51" s="189">
        <v>15388.660011701764</v>
      </c>
      <c r="AL51" s="189">
        <v>15430.158488170451</v>
      </c>
      <c r="AM51" s="189">
        <v>15926.472477439407</v>
      </c>
      <c r="AN51" s="189">
        <v>16078.36418797298</v>
      </c>
      <c r="AO51" s="221">
        <v>16453.862940114988</v>
      </c>
      <c r="AP51" s="189">
        <v>16477.614840217026</v>
      </c>
      <c r="AQ51" s="189">
        <v>15813.537878306926</v>
      </c>
      <c r="AR51" s="189">
        <v>19152.512522544679</v>
      </c>
      <c r="AS51" s="189">
        <v>19335.815115118345</v>
      </c>
      <c r="AT51" s="189">
        <v>19254.754403471998</v>
      </c>
      <c r="AU51" s="189">
        <v>16570.656278011789</v>
      </c>
      <c r="AV51" s="189">
        <v>15000</v>
      </c>
      <c r="AW51" s="189">
        <v>15000</v>
      </c>
    </row>
    <row r="52" spans="1:49" x14ac:dyDescent="0.35">
      <c r="A52" s="82" t="s">
        <v>493</v>
      </c>
      <c r="B52" s="83" t="s">
        <v>494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8"/>
      <c r="Z52" s="188"/>
      <c r="AA52" s="188"/>
      <c r="AB52" s="188"/>
      <c r="AC52" s="188"/>
      <c r="AD52" s="190"/>
      <c r="AE52" s="190"/>
      <c r="AF52" s="190"/>
      <c r="AG52" s="190"/>
      <c r="AH52" s="189"/>
      <c r="AI52" s="189"/>
      <c r="AJ52" s="221"/>
      <c r="AK52" s="189"/>
      <c r="AL52" s="189"/>
      <c r="AM52" s="189">
        <v>15501.697348992833</v>
      </c>
      <c r="AN52" s="189">
        <v>15783.828663081424</v>
      </c>
      <c r="AO52" s="221">
        <v>16040.037754489653</v>
      </c>
      <c r="AP52" s="189">
        <v>16272.465661456939</v>
      </c>
      <c r="AQ52" s="189">
        <v>15883.314127982949</v>
      </c>
      <c r="AR52" s="189">
        <v>16274.595987408464</v>
      </c>
      <c r="AS52" s="189">
        <v>16115.415766664937</v>
      </c>
      <c r="AT52" s="189">
        <v>15895.486813162397</v>
      </c>
      <c r="AU52" s="189">
        <v>13000</v>
      </c>
      <c r="AV52" s="189">
        <v>13000</v>
      </c>
      <c r="AW52" s="189"/>
    </row>
    <row r="53" spans="1:49" x14ac:dyDescent="0.35">
      <c r="A53" s="82" t="s">
        <v>252</v>
      </c>
      <c r="B53" s="83" t="s">
        <v>200</v>
      </c>
      <c r="C53" s="174"/>
      <c r="D53" s="174"/>
      <c r="E53" s="174">
        <v>16835.728155339806</v>
      </c>
      <c r="F53" s="174">
        <v>14340.355402694182</v>
      </c>
      <c r="G53" s="174">
        <v>15353.032873806998</v>
      </c>
      <c r="H53" s="174">
        <v>16373.817527949339</v>
      </c>
      <c r="I53" s="174">
        <v>15233.147304057809</v>
      </c>
      <c r="J53" s="174">
        <v>15576.230917754929</v>
      </c>
      <c r="K53" s="174">
        <v>12500</v>
      </c>
      <c r="L53" s="174">
        <v>12500</v>
      </c>
      <c r="M53" s="174">
        <v>13038.404129610049</v>
      </c>
      <c r="N53" s="174">
        <v>12953.996910366737</v>
      </c>
      <c r="O53" s="187">
        <v>10500</v>
      </c>
      <c r="P53" s="188">
        <v>10500</v>
      </c>
      <c r="Q53" s="188">
        <v>11000</v>
      </c>
      <c r="R53" s="188">
        <v>11000</v>
      </c>
      <c r="S53" s="188">
        <v>11000.245754121759</v>
      </c>
      <c r="T53" s="188">
        <v>9980.5578196131446</v>
      </c>
      <c r="U53" s="188">
        <v>9000</v>
      </c>
      <c r="V53" s="188">
        <v>9000</v>
      </c>
      <c r="W53" s="188">
        <v>9394.7875672636728</v>
      </c>
      <c r="X53" s="188"/>
      <c r="Y53" s="188"/>
      <c r="Z53" s="188"/>
      <c r="AA53" s="188"/>
      <c r="AB53" s="188"/>
      <c r="AC53" s="188"/>
      <c r="AD53" s="190"/>
      <c r="AE53" s="190"/>
      <c r="AF53" s="190"/>
      <c r="AG53" s="190"/>
      <c r="AH53" s="189"/>
      <c r="AI53" s="189"/>
      <c r="AJ53" s="221"/>
      <c r="AK53" s="189">
        <v>11000</v>
      </c>
      <c r="AL53" s="189">
        <v>11709.60458452722</v>
      </c>
      <c r="AM53" s="189">
        <v>12300</v>
      </c>
      <c r="AN53" s="189">
        <v>16394</v>
      </c>
      <c r="AO53" s="221"/>
      <c r="AP53" s="189"/>
      <c r="AQ53" s="189"/>
      <c r="AR53" s="189"/>
      <c r="AS53" s="189"/>
      <c r="AT53" s="189"/>
      <c r="AU53" s="189">
        <v>15500</v>
      </c>
      <c r="AV53" s="189"/>
      <c r="AW53" s="189"/>
    </row>
    <row r="54" spans="1:49" x14ac:dyDescent="0.35">
      <c r="A54" s="82" t="s">
        <v>253</v>
      </c>
      <c r="B54" s="83" t="s">
        <v>296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87"/>
      <c r="P54" s="188"/>
      <c r="Q54" s="188"/>
      <c r="R54" s="188"/>
      <c r="S54" s="188"/>
      <c r="T54" s="188"/>
      <c r="U54" s="188"/>
      <c r="V54" s="188"/>
      <c r="W54" s="188"/>
      <c r="X54" s="188"/>
      <c r="Y54" s="188">
        <v>12500</v>
      </c>
      <c r="Z54" s="188">
        <v>12500</v>
      </c>
      <c r="AA54" s="188">
        <v>13000</v>
      </c>
      <c r="AB54" s="188">
        <v>13000</v>
      </c>
      <c r="AC54" s="188">
        <v>13000</v>
      </c>
      <c r="AD54" s="190">
        <v>13000</v>
      </c>
      <c r="AE54" s="190">
        <v>13500</v>
      </c>
      <c r="AF54" s="190">
        <v>15000</v>
      </c>
      <c r="AG54" s="190">
        <v>12000</v>
      </c>
      <c r="AH54" s="189">
        <v>11996.599943004825</v>
      </c>
      <c r="AI54" s="189">
        <v>14000</v>
      </c>
      <c r="AJ54" s="221">
        <v>13700</v>
      </c>
      <c r="AK54" s="189">
        <v>13909.495533200905</v>
      </c>
      <c r="AL54" s="189">
        <v>13991.675615308621</v>
      </c>
      <c r="AM54" s="189">
        <v>15469.628043102301</v>
      </c>
      <c r="AN54" s="189">
        <v>16866.231983166756</v>
      </c>
      <c r="AO54" s="221">
        <v>17274.018343481202</v>
      </c>
      <c r="AP54" s="189">
        <v>18252.968449033055</v>
      </c>
      <c r="AQ54" s="189">
        <v>18398.163310621458</v>
      </c>
      <c r="AR54" s="189">
        <v>18498.438366566839</v>
      </c>
      <c r="AS54" s="189">
        <v>18788.04869037167</v>
      </c>
      <c r="AT54" s="189">
        <v>18402.85286880167</v>
      </c>
      <c r="AU54" s="189">
        <v>14258.03637591573</v>
      </c>
      <c r="AV54" s="189">
        <v>13500</v>
      </c>
      <c r="AW54" s="189">
        <v>13500</v>
      </c>
    </row>
    <row r="55" spans="1:49" x14ac:dyDescent="0.35">
      <c r="A55" s="82" t="s">
        <v>8</v>
      </c>
      <c r="B55" s="83" t="s">
        <v>201</v>
      </c>
      <c r="C55" s="174"/>
      <c r="D55" s="174"/>
      <c r="E55" s="174">
        <v>15735.683904186255</v>
      </c>
      <c r="F55" s="174">
        <v>16788.097693879536</v>
      </c>
      <c r="G55" s="174">
        <v>17702.693984615929</v>
      </c>
      <c r="H55" s="174">
        <v>17974.765589321847</v>
      </c>
      <c r="I55" s="174">
        <v>17968.952357158916</v>
      </c>
      <c r="J55" s="174">
        <v>17933.896480990607</v>
      </c>
      <c r="K55" s="174">
        <v>16462.973596811691</v>
      </c>
      <c r="L55" s="174">
        <v>16500</v>
      </c>
      <c r="M55" s="174">
        <v>16945.252975449428</v>
      </c>
      <c r="N55" s="174">
        <v>16534.626952125953</v>
      </c>
      <c r="O55" s="187">
        <v>14465.460942178455</v>
      </c>
      <c r="P55" s="188">
        <v>14509.576053349499</v>
      </c>
      <c r="Q55" s="188">
        <v>15025.379353965638</v>
      </c>
      <c r="R55" s="188">
        <v>14910.678301970647</v>
      </c>
      <c r="S55" s="188">
        <v>14831.035909967355</v>
      </c>
      <c r="T55" s="188">
        <v>14808.45006473676</v>
      </c>
      <c r="U55" s="188">
        <f>15519.2770426906-1500</f>
        <v>14019.277042690601</v>
      </c>
      <c r="V55" s="188">
        <f>15979.3954889592-1500</f>
        <v>14479.395488959201</v>
      </c>
      <c r="W55" s="188">
        <v>14998.538825334661</v>
      </c>
      <c r="X55" s="188">
        <v>14535.256313245962</v>
      </c>
      <c r="Y55" s="188">
        <v>14855.14784201781</v>
      </c>
      <c r="Z55" s="188">
        <v>15392.891160782321</v>
      </c>
      <c r="AA55" s="188">
        <v>15365.225970719288</v>
      </c>
      <c r="AB55" s="188">
        <v>15345.865349432857</v>
      </c>
      <c r="AC55" s="188">
        <v>15465.2092644124</v>
      </c>
      <c r="AD55" s="190">
        <v>16247.50430292599</v>
      </c>
      <c r="AE55" s="190">
        <v>16000</v>
      </c>
      <c r="AF55" s="190"/>
      <c r="AG55" s="190"/>
      <c r="AH55" s="189"/>
      <c r="AI55" s="189">
        <v>16000</v>
      </c>
      <c r="AJ55" s="221">
        <v>16447.587409896623</v>
      </c>
      <c r="AK55" s="189">
        <v>16464.667351656819</v>
      </c>
      <c r="AL55" s="189">
        <v>16000</v>
      </c>
      <c r="AM55" s="189"/>
      <c r="AN55" s="189">
        <v>17008.321948860546</v>
      </c>
      <c r="AO55" s="221"/>
      <c r="AP55" s="189">
        <v>17500</v>
      </c>
      <c r="AQ55" s="189">
        <v>17500</v>
      </c>
      <c r="AR55" s="189">
        <v>17500</v>
      </c>
      <c r="AS55" s="189">
        <v>17500</v>
      </c>
      <c r="AT55" s="189"/>
      <c r="AU55" s="189">
        <v>13006.44818692156</v>
      </c>
      <c r="AV55" s="189"/>
      <c r="AW55" s="189"/>
    </row>
    <row r="56" spans="1:49" x14ac:dyDescent="0.35">
      <c r="A56" s="82" t="s">
        <v>215</v>
      </c>
      <c r="B56" s="83" t="s">
        <v>297</v>
      </c>
      <c r="C56" s="174"/>
      <c r="D56" s="174"/>
      <c r="E56" s="174">
        <v>12000</v>
      </c>
      <c r="F56" s="174"/>
      <c r="G56" s="174"/>
      <c r="H56" s="174"/>
      <c r="I56" s="174"/>
      <c r="J56" s="174"/>
      <c r="K56" s="174"/>
      <c r="L56" s="174"/>
      <c r="M56" s="174"/>
      <c r="N56" s="174"/>
      <c r="O56" s="187"/>
      <c r="P56" s="188"/>
      <c r="Q56" s="188"/>
      <c r="R56" s="188"/>
      <c r="S56" s="188"/>
      <c r="T56" s="188"/>
      <c r="U56" s="188">
        <v>9000</v>
      </c>
      <c r="V56" s="188">
        <v>9000</v>
      </c>
      <c r="W56" s="188">
        <v>9594.9788263762857</v>
      </c>
      <c r="X56" s="188">
        <v>10500</v>
      </c>
      <c r="Y56" s="188">
        <v>12341.137363910122</v>
      </c>
      <c r="Z56" s="188">
        <v>12441.933603836223</v>
      </c>
      <c r="AA56" s="188"/>
      <c r="AB56" s="188">
        <v>13000</v>
      </c>
      <c r="AC56" s="188">
        <v>12851.445001474491</v>
      </c>
      <c r="AD56" s="190">
        <v>12994.024053185927</v>
      </c>
      <c r="AE56" s="190">
        <v>13500</v>
      </c>
      <c r="AF56" s="190">
        <v>13500</v>
      </c>
      <c r="AG56" s="190">
        <v>12000</v>
      </c>
      <c r="AH56" s="189">
        <v>12000</v>
      </c>
      <c r="AI56" s="189">
        <v>14000</v>
      </c>
      <c r="AJ56" s="221">
        <v>13700</v>
      </c>
      <c r="AK56" s="189">
        <v>14000</v>
      </c>
      <c r="AL56" s="189">
        <v>13970.906163753451</v>
      </c>
      <c r="AM56" s="189">
        <v>14300</v>
      </c>
      <c r="AN56" s="189">
        <v>17098.761629644388</v>
      </c>
      <c r="AO56" s="221">
        <v>17143.564650803612</v>
      </c>
      <c r="AP56" s="189">
        <v>18357.714267969528</v>
      </c>
      <c r="AQ56" s="189">
        <v>18565.78264962196</v>
      </c>
      <c r="AR56" s="189">
        <v>18738.859451209395</v>
      </c>
      <c r="AS56" s="189">
        <v>19064.542552253286</v>
      </c>
      <c r="AT56" s="189">
        <v>18858.494329817455</v>
      </c>
      <c r="AU56" s="189">
        <v>13884.43988169441</v>
      </c>
      <c r="AV56" s="189">
        <v>12000</v>
      </c>
      <c r="AW56" s="189">
        <v>12000</v>
      </c>
    </row>
    <row r="57" spans="1:49" x14ac:dyDescent="0.35">
      <c r="A57" s="82" t="s">
        <v>10</v>
      </c>
      <c r="B57" s="83" t="s">
        <v>202</v>
      </c>
      <c r="C57" s="174"/>
      <c r="D57" s="174"/>
      <c r="E57" s="174">
        <v>15635.40159878188</v>
      </c>
      <c r="F57" s="174">
        <v>16665.115873845618</v>
      </c>
      <c r="G57" s="174">
        <v>17764.022236756049</v>
      </c>
      <c r="H57" s="174">
        <v>15399.915756630266</v>
      </c>
      <c r="I57" s="174">
        <v>14015.530772408096</v>
      </c>
      <c r="J57" s="174">
        <v>13946.483206563542</v>
      </c>
      <c r="K57" s="174">
        <v>12498.653165161342</v>
      </c>
      <c r="L57" s="174">
        <v>12498.577797638844</v>
      </c>
      <c r="M57" s="174">
        <v>12623.742989092456</v>
      </c>
      <c r="N57" s="174">
        <v>12187.368300604103</v>
      </c>
      <c r="O57" s="187">
        <v>10563.824965132497</v>
      </c>
      <c r="P57" s="188">
        <v>10507.26778217939</v>
      </c>
      <c r="Q57" s="188">
        <v>10891.883029655908</v>
      </c>
      <c r="R57" s="188">
        <v>11017.156022207953</v>
      </c>
      <c r="S57" s="188">
        <v>11015.531143914253</v>
      </c>
      <c r="T57" s="188">
        <v>9991.5837104072398</v>
      </c>
      <c r="U57" s="188">
        <v>9000</v>
      </c>
      <c r="V57" s="188">
        <v>9000</v>
      </c>
      <c r="W57" s="188">
        <v>9837.9698135543058</v>
      </c>
      <c r="X57" s="188">
        <v>10500</v>
      </c>
      <c r="Y57" s="188">
        <v>12500</v>
      </c>
      <c r="Z57" s="188">
        <v>12500</v>
      </c>
      <c r="AA57" s="188">
        <v>13000</v>
      </c>
      <c r="AB57" s="188">
        <v>13000</v>
      </c>
      <c r="AC57" s="188">
        <v>13000</v>
      </c>
      <c r="AD57" s="190">
        <v>12990.833148517779</v>
      </c>
      <c r="AE57" s="190">
        <v>13391.563712227402</v>
      </c>
      <c r="AF57" s="190">
        <v>13500</v>
      </c>
      <c r="AG57" s="190">
        <v>12000</v>
      </c>
      <c r="AH57" s="189">
        <v>12000</v>
      </c>
      <c r="AI57" s="189">
        <v>14000</v>
      </c>
      <c r="AJ57" s="221">
        <v>13700</v>
      </c>
      <c r="AK57" s="189">
        <v>13943.331751305173</v>
      </c>
      <c r="AL57" s="189">
        <v>13949.370319945541</v>
      </c>
      <c r="AM57" s="189">
        <v>15373.678800856531</v>
      </c>
      <c r="AN57" s="189">
        <v>17075.291661900948</v>
      </c>
      <c r="AO57" s="221">
        <v>17383.623888852308</v>
      </c>
      <c r="AP57" s="189">
        <v>18207.600466959106</v>
      </c>
      <c r="AQ57" s="189">
        <v>18606.748262380537</v>
      </c>
      <c r="AR57" s="189">
        <v>18588.058430156536</v>
      </c>
      <c r="AS57" s="189">
        <v>19053.152420250088</v>
      </c>
      <c r="AT57" s="189">
        <v>18469.109557793938</v>
      </c>
      <c r="AU57" s="189">
        <v>13985.616512324847</v>
      </c>
      <c r="AV57" s="189">
        <v>12000</v>
      </c>
      <c r="AW57" s="189">
        <v>12000</v>
      </c>
    </row>
    <row r="58" spans="1:49" x14ac:dyDescent="0.35">
      <c r="A58" s="82" t="s">
        <v>405</v>
      </c>
      <c r="B58" s="83" t="s">
        <v>406</v>
      </c>
      <c r="C58" s="174"/>
      <c r="D58" s="174"/>
      <c r="E58" s="174"/>
      <c r="F58" s="174">
        <v>11500</v>
      </c>
      <c r="G58" s="174">
        <v>12669.593189128977</v>
      </c>
      <c r="H58" s="174">
        <v>13057.47546460639</v>
      </c>
      <c r="I58" s="174"/>
      <c r="J58" s="174">
        <v>12500</v>
      </c>
      <c r="K58" s="174"/>
      <c r="L58" s="174"/>
      <c r="M58" s="174"/>
      <c r="N58" s="174">
        <v>10000</v>
      </c>
      <c r="O58" s="187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90"/>
      <c r="AE58" s="190"/>
      <c r="AF58" s="190"/>
      <c r="AG58" s="190"/>
      <c r="AH58" s="189"/>
      <c r="AI58" s="189"/>
      <c r="AJ58" s="221"/>
      <c r="AK58" s="189">
        <v>12000</v>
      </c>
      <c r="AL58" s="189">
        <v>12000</v>
      </c>
      <c r="AM58" s="189"/>
      <c r="AN58" s="189">
        <v>12300</v>
      </c>
      <c r="AO58" s="221">
        <v>12300</v>
      </c>
      <c r="AP58" s="189">
        <v>12300</v>
      </c>
      <c r="AQ58" s="189">
        <v>12300</v>
      </c>
      <c r="AR58" s="189">
        <v>12300</v>
      </c>
      <c r="AS58" s="189">
        <v>12300</v>
      </c>
      <c r="AT58" s="189">
        <v>11500</v>
      </c>
      <c r="AU58" s="189">
        <v>15500</v>
      </c>
      <c r="AV58" s="189"/>
      <c r="AW58" s="189"/>
    </row>
    <row r="59" spans="1:49" x14ac:dyDescent="0.35">
      <c r="A59" s="82" t="s">
        <v>251</v>
      </c>
      <c r="B59" s="83" t="s">
        <v>298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87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>
        <v>12500</v>
      </c>
      <c r="AC59" s="188">
        <v>10000</v>
      </c>
      <c r="AD59" s="190">
        <v>10000</v>
      </c>
      <c r="AE59" s="189">
        <v>10000</v>
      </c>
      <c r="AF59" s="189">
        <v>10000</v>
      </c>
      <c r="AG59" s="189">
        <v>10000</v>
      </c>
      <c r="AH59" s="189">
        <v>10000</v>
      </c>
      <c r="AI59" s="189">
        <v>10000</v>
      </c>
      <c r="AJ59" s="221">
        <v>10000</v>
      </c>
      <c r="AK59" s="189"/>
      <c r="AL59" s="189">
        <v>16000</v>
      </c>
      <c r="AM59" s="189">
        <v>16000</v>
      </c>
      <c r="AN59" s="189">
        <v>17587.441360197077</v>
      </c>
      <c r="AO59" s="221">
        <v>18055.742870049842</v>
      </c>
      <c r="AP59" s="189">
        <v>18333.170024918199</v>
      </c>
      <c r="AQ59" s="189">
        <v>18776.241412249565</v>
      </c>
      <c r="AR59" s="189">
        <v>18836.575152500682</v>
      </c>
      <c r="AS59" s="189">
        <v>19060.694796687098</v>
      </c>
      <c r="AT59" s="189">
        <v>18649.860946604917</v>
      </c>
      <c r="AU59" s="189">
        <v>14268.285490399468</v>
      </c>
      <c r="AV59" s="189">
        <v>13500</v>
      </c>
      <c r="AW59" s="189">
        <v>13479.587461704567</v>
      </c>
    </row>
    <row r="60" spans="1:49" x14ac:dyDescent="0.35">
      <c r="A60" s="82" t="s">
        <v>2</v>
      </c>
      <c r="B60" s="83" t="s">
        <v>538</v>
      </c>
      <c r="C60" s="174"/>
      <c r="D60" s="174"/>
      <c r="E60" s="174"/>
      <c r="F60" s="174"/>
      <c r="G60" s="174"/>
      <c r="H60" s="174">
        <v>21349.245602106035</v>
      </c>
      <c r="I60" s="174">
        <v>21211.173081439876</v>
      </c>
      <c r="J60" s="174">
        <v>21091.354210186248</v>
      </c>
      <c r="K60" s="174">
        <v>19915.202293370923</v>
      </c>
      <c r="L60" s="174">
        <v>19299.88276211367</v>
      </c>
      <c r="M60" s="174">
        <v>19279.184457584277</v>
      </c>
      <c r="N60" s="174"/>
      <c r="O60" s="187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90"/>
      <c r="AE60" s="189"/>
      <c r="AF60" s="189"/>
      <c r="AG60" s="189"/>
      <c r="AH60" s="189"/>
      <c r="AI60" s="189"/>
      <c r="AJ60" s="221"/>
      <c r="AK60" s="189"/>
      <c r="AL60" s="189"/>
      <c r="AM60" s="189"/>
      <c r="AN60" s="189"/>
      <c r="AO60" s="221"/>
      <c r="AP60" s="189"/>
      <c r="AQ60" s="189"/>
      <c r="AR60" s="189"/>
      <c r="AS60" s="189"/>
      <c r="AT60" s="189"/>
      <c r="AU60" s="189"/>
      <c r="AV60" s="189"/>
      <c r="AW60" s="189"/>
    </row>
    <row r="61" spans="1:49" x14ac:dyDescent="0.35">
      <c r="A61" s="82" t="s">
        <v>97</v>
      </c>
      <c r="B61" s="83" t="s">
        <v>299</v>
      </c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87">
        <v>17439.4869367479</v>
      </c>
      <c r="P61" s="188">
        <v>17645.06592923859</v>
      </c>
      <c r="Q61" s="188">
        <v>17973.426193214265</v>
      </c>
      <c r="R61" s="188">
        <v>17990.90990565269</v>
      </c>
      <c r="S61" s="188">
        <v>18000</v>
      </c>
      <c r="T61" s="188">
        <v>17169.676668595173</v>
      </c>
      <c r="U61" s="188">
        <v>16000</v>
      </c>
      <c r="V61" s="188">
        <v>16000</v>
      </c>
      <c r="W61" s="188">
        <v>16512.641147663944</v>
      </c>
      <c r="X61" s="188">
        <v>16986.563472149839</v>
      </c>
      <c r="Y61" s="188">
        <v>17463.277160096557</v>
      </c>
      <c r="Z61" s="188">
        <v>17515.85076498787</v>
      </c>
      <c r="AA61" s="188">
        <v>18079.106533304363</v>
      </c>
      <c r="AB61" s="188">
        <v>18687.314880720041</v>
      </c>
      <c r="AC61" s="188">
        <v>19368.428655671771</v>
      </c>
      <c r="AD61" s="190">
        <v>19638.66678698326</v>
      </c>
      <c r="AE61" s="190">
        <v>19875.003369693546</v>
      </c>
      <c r="AF61" s="190">
        <v>19827.456526153295</v>
      </c>
      <c r="AG61" s="190">
        <v>18009.735967778812</v>
      </c>
      <c r="AH61" s="189">
        <v>18071.759198440013</v>
      </c>
      <c r="AI61" s="189">
        <v>18638.220278907433</v>
      </c>
      <c r="AJ61" s="221">
        <v>18318.106702226545</v>
      </c>
      <c r="AK61" s="189">
        <v>18531.213367518943</v>
      </c>
      <c r="AL61" s="189">
        <v>18573.924747687332</v>
      </c>
      <c r="AM61" s="189">
        <v>18380.106730189174</v>
      </c>
      <c r="AN61" s="189">
        <v>19051.959408024035</v>
      </c>
      <c r="AO61" s="221">
        <v>19580.029117326318</v>
      </c>
      <c r="AP61" s="189">
        <v>20282.386217249299</v>
      </c>
      <c r="AQ61" s="189">
        <v>19485.820001223921</v>
      </c>
      <c r="AR61" s="189">
        <v>20355.359582911649</v>
      </c>
      <c r="AS61" s="189">
        <v>20339.853346218166</v>
      </c>
      <c r="AT61" s="189">
        <v>19342.628291244389</v>
      </c>
      <c r="AU61" s="189">
        <v>16728.955236194914</v>
      </c>
      <c r="AV61" s="189">
        <v>16041.349095785541</v>
      </c>
      <c r="AW61" s="189">
        <v>16027.580781948138</v>
      </c>
    </row>
    <row r="62" spans="1:49" x14ac:dyDescent="0.35">
      <c r="A62" s="82" t="s">
        <v>98</v>
      </c>
      <c r="B62" s="83" t="s">
        <v>300</v>
      </c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87">
        <v>16955.378703445713</v>
      </c>
      <c r="P62" s="188">
        <v>17082.559186604507</v>
      </c>
      <c r="Q62" s="188">
        <v>17500</v>
      </c>
      <c r="R62" s="188">
        <v>17500</v>
      </c>
      <c r="S62" s="188">
        <v>17500</v>
      </c>
      <c r="T62" s="188">
        <v>16603.494647053703</v>
      </c>
      <c r="U62" s="188">
        <v>15500</v>
      </c>
      <c r="V62" s="188">
        <v>15500</v>
      </c>
      <c r="W62" s="188">
        <v>16000</v>
      </c>
      <c r="X62" s="188">
        <v>16000</v>
      </c>
      <c r="Y62" s="188">
        <v>16726.574166052487</v>
      </c>
      <c r="Z62" s="188">
        <v>17000</v>
      </c>
      <c r="AA62" s="188">
        <v>17592.653077881456</v>
      </c>
      <c r="AB62" s="188">
        <v>18299.45137973185</v>
      </c>
      <c r="AC62" s="188">
        <v>18940.193110312663</v>
      </c>
      <c r="AD62" s="190">
        <v>19310.528925687016</v>
      </c>
      <c r="AE62" s="190">
        <v>19287.173352996004</v>
      </c>
      <c r="AF62" s="190">
        <v>19363.330246096852</v>
      </c>
      <c r="AG62" s="190">
        <v>17650.238636090347</v>
      </c>
      <c r="AH62" s="189">
        <v>17736.824598074261</v>
      </c>
      <c r="AI62" s="189">
        <v>18190.836034521097</v>
      </c>
      <c r="AJ62" s="221">
        <v>17864.149993004059</v>
      </c>
      <c r="AK62" s="189">
        <v>18156.671122743945</v>
      </c>
      <c r="AL62" s="189">
        <v>18186.881971698771</v>
      </c>
      <c r="AM62" s="189">
        <v>18120.206021015918</v>
      </c>
      <c r="AN62" s="189">
        <v>18344.625365497075</v>
      </c>
      <c r="AO62" s="221">
        <v>18952.432249457397</v>
      </c>
      <c r="AP62" s="189">
        <v>19780.994225099759</v>
      </c>
      <c r="AQ62" s="189">
        <v>18857.268215417109</v>
      </c>
      <c r="AR62" s="189">
        <v>19732.976604221411</v>
      </c>
      <c r="AS62" s="189">
        <v>19747.750789982547</v>
      </c>
      <c r="AT62" s="189">
        <v>18919.842930367791</v>
      </c>
      <c r="AU62" s="189">
        <v>16260.177089097953</v>
      </c>
      <c r="AV62" s="189">
        <v>15609.633365444553</v>
      </c>
      <c r="AW62" s="189">
        <v>15642.643189905964</v>
      </c>
    </row>
    <row r="63" spans="1:49" x14ac:dyDescent="0.35">
      <c r="A63" s="82" t="s">
        <v>24</v>
      </c>
      <c r="B63" s="83" t="s">
        <v>301</v>
      </c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87">
        <v>16500</v>
      </c>
      <c r="P63" s="188">
        <v>16830</v>
      </c>
      <c r="Q63" s="188">
        <v>16949.308471918921</v>
      </c>
      <c r="R63" s="188">
        <v>17000</v>
      </c>
      <c r="S63" s="188">
        <v>17000</v>
      </c>
      <c r="T63" s="188">
        <v>16000</v>
      </c>
      <c r="U63" s="188"/>
      <c r="V63" s="188"/>
      <c r="W63" s="188"/>
      <c r="X63" s="188"/>
      <c r="Y63" s="188"/>
      <c r="Z63" s="188"/>
      <c r="AA63" s="188"/>
      <c r="AB63" s="188"/>
      <c r="AC63" s="188"/>
      <c r="AD63" s="190">
        <v>18782.966526768349</v>
      </c>
      <c r="AE63" s="190">
        <v>18069.053436736427</v>
      </c>
      <c r="AF63" s="190">
        <v>18292.591761020409</v>
      </c>
      <c r="AG63" s="190">
        <v>17132.194345628159</v>
      </c>
      <c r="AH63" s="189">
        <v>16934.050682440677</v>
      </c>
      <c r="AI63" s="189">
        <v>16200</v>
      </c>
      <c r="AJ63" s="221"/>
      <c r="AK63" s="189"/>
      <c r="AL63" s="189"/>
      <c r="AM63" s="189">
        <v>11293.478260869566</v>
      </c>
      <c r="AN63" s="189"/>
      <c r="AO63" s="221"/>
      <c r="AP63" s="189">
        <v>19872.020068771319</v>
      </c>
      <c r="AQ63" s="189">
        <v>19800</v>
      </c>
      <c r="AR63" s="189">
        <v>19760.263633136277</v>
      </c>
      <c r="AS63" s="189">
        <v>19855.616636775521</v>
      </c>
      <c r="AT63" s="189">
        <v>19314.982218713321</v>
      </c>
      <c r="AU63" s="189">
        <v>17762.57059967285</v>
      </c>
      <c r="AV63" s="189"/>
      <c r="AW63" s="189">
        <v>14519.268146814682</v>
      </c>
    </row>
    <row r="64" spans="1:49" x14ac:dyDescent="0.35">
      <c r="A64" s="82" t="s">
        <v>218</v>
      </c>
      <c r="B64" s="83" t="s">
        <v>302</v>
      </c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87"/>
      <c r="P64" s="188"/>
      <c r="Q64" s="188"/>
      <c r="R64" s="188"/>
      <c r="S64" s="188"/>
      <c r="T64" s="188"/>
      <c r="U64" s="188">
        <v>17000</v>
      </c>
      <c r="V64" s="188"/>
      <c r="W64" s="188">
        <v>17500</v>
      </c>
      <c r="X64" s="188">
        <v>18000</v>
      </c>
      <c r="Y64" s="188"/>
      <c r="Z64" s="188"/>
      <c r="AA64" s="188"/>
      <c r="AB64" s="188"/>
      <c r="AC64" s="188"/>
      <c r="AD64" s="190"/>
      <c r="AE64" s="190"/>
      <c r="AF64" s="190"/>
      <c r="AG64" s="190"/>
      <c r="AH64" s="189"/>
      <c r="AI64" s="189"/>
      <c r="AJ64" s="221"/>
      <c r="AK64" s="189"/>
      <c r="AL64" s="189"/>
      <c r="AM64" s="189"/>
      <c r="AN64" s="189"/>
      <c r="AO64" s="221"/>
      <c r="AP64" s="189"/>
      <c r="AQ64" s="189"/>
      <c r="AR64" s="189"/>
      <c r="AS64" s="189"/>
      <c r="AT64" s="189"/>
      <c r="AU64" s="189"/>
      <c r="AV64" s="189"/>
      <c r="AW64" s="189"/>
    </row>
    <row r="65" spans="1:49" x14ac:dyDescent="0.35">
      <c r="A65" s="82" t="s">
        <v>217</v>
      </c>
      <c r="B65" s="83" t="s">
        <v>303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87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90"/>
      <c r="AE65" s="190"/>
      <c r="AF65" s="190"/>
      <c r="AG65" s="190"/>
      <c r="AH65" s="189"/>
      <c r="AI65" s="189"/>
      <c r="AJ65" s="221"/>
      <c r="AK65" s="189"/>
      <c r="AL65" s="189"/>
      <c r="AM65" s="189"/>
      <c r="AN65" s="189"/>
      <c r="AO65" s="221"/>
      <c r="AP65" s="189"/>
      <c r="AQ65" s="189"/>
      <c r="AR65" s="189"/>
      <c r="AS65" s="189"/>
      <c r="AT65" s="189"/>
      <c r="AU65" s="189"/>
      <c r="AV65" s="189"/>
      <c r="AW65" s="189"/>
    </row>
    <row r="66" spans="1:49" x14ac:dyDescent="0.35">
      <c r="A66" s="89" t="s">
        <v>24</v>
      </c>
      <c r="B66" s="83" t="s">
        <v>304</v>
      </c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88">
        <v>16000</v>
      </c>
      <c r="P66" s="188">
        <v>16320</v>
      </c>
      <c r="Q66" s="188">
        <v>16323.885525591635</v>
      </c>
      <c r="R66" s="188"/>
      <c r="S66" s="188"/>
      <c r="T66" s="188">
        <v>16000</v>
      </c>
      <c r="U66" s="188">
        <v>16000</v>
      </c>
      <c r="V66" s="188">
        <v>16000</v>
      </c>
      <c r="W66" s="188">
        <v>16344.566285152949</v>
      </c>
      <c r="X66" s="188">
        <v>16500</v>
      </c>
      <c r="Y66" s="188">
        <v>16800</v>
      </c>
      <c r="Z66" s="188">
        <v>16800</v>
      </c>
      <c r="AA66" s="188">
        <v>17300</v>
      </c>
      <c r="AB66" s="188"/>
      <c r="AC66" s="188"/>
      <c r="AD66" s="190"/>
      <c r="AE66" s="190"/>
      <c r="AF66" s="190"/>
      <c r="AG66" s="190"/>
      <c r="AH66" s="189"/>
      <c r="AI66" s="189"/>
      <c r="AJ66" s="221"/>
      <c r="AK66" s="189"/>
      <c r="AL66" s="189"/>
      <c r="AM66" s="189"/>
      <c r="AN66" s="189"/>
      <c r="AO66" s="221"/>
      <c r="AP66" s="189"/>
      <c r="AQ66" s="189"/>
      <c r="AR66" s="189"/>
      <c r="AS66" s="189"/>
      <c r="AT66" s="189"/>
      <c r="AU66" s="189"/>
      <c r="AV66" s="189"/>
      <c r="AW66" s="189"/>
    </row>
    <row r="67" spans="1:49" x14ac:dyDescent="0.35">
      <c r="A67" s="89" t="s">
        <v>7</v>
      </c>
      <c r="B67" s="83" t="s">
        <v>263</v>
      </c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>
        <v>17000</v>
      </c>
      <c r="AA67" s="188">
        <v>18750</v>
      </c>
      <c r="AB67" s="188">
        <v>18750</v>
      </c>
      <c r="AC67" s="188"/>
      <c r="AD67" s="190"/>
      <c r="AE67" s="190"/>
      <c r="AF67" s="190"/>
      <c r="AG67" s="190"/>
      <c r="AH67" s="189"/>
      <c r="AI67" s="189"/>
      <c r="AJ67" s="221"/>
      <c r="AK67" s="189"/>
      <c r="AL67" s="189"/>
      <c r="AM67" s="189"/>
      <c r="AN67" s="189"/>
      <c r="AO67" s="221"/>
      <c r="AP67" s="189"/>
      <c r="AQ67" s="189"/>
      <c r="AR67" s="189"/>
      <c r="AS67" s="189"/>
      <c r="AT67" s="189"/>
      <c r="AU67" s="189"/>
      <c r="AV67" s="189"/>
      <c r="AW67" s="189"/>
    </row>
    <row r="68" spans="1:49" x14ac:dyDescent="0.35">
      <c r="A68" s="89" t="s">
        <v>11</v>
      </c>
      <c r="B68" s="83" t="s">
        <v>556</v>
      </c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88"/>
      <c r="P68" s="188"/>
      <c r="Q68" s="188"/>
      <c r="R68" s="188"/>
      <c r="S68" s="188"/>
      <c r="T68" s="188"/>
      <c r="U68" s="188"/>
      <c r="V68" s="188"/>
      <c r="W68" s="188"/>
      <c r="X68" s="188">
        <v>16000</v>
      </c>
      <c r="Y68" s="188">
        <v>16000</v>
      </c>
      <c r="Z68" s="188">
        <v>17000</v>
      </c>
      <c r="AA68" s="188"/>
      <c r="AB68" s="188"/>
      <c r="AC68" s="188">
        <v>18750</v>
      </c>
      <c r="AD68" s="190">
        <v>18750</v>
      </c>
      <c r="AE68" s="190">
        <v>18750</v>
      </c>
      <c r="AF68" s="190">
        <v>18250</v>
      </c>
      <c r="AG68" s="190">
        <v>18250</v>
      </c>
      <c r="AH68" s="189">
        <v>18250</v>
      </c>
      <c r="AI68" s="189">
        <v>18250</v>
      </c>
      <c r="AJ68" s="221">
        <v>18250</v>
      </c>
      <c r="AK68" s="189">
        <v>18250</v>
      </c>
      <c r="AL68" s="189">
        <v>18250</v>
      </c>
      <c r="AM68" s="189">
        <v>18250</v>
      </c>
      <c r="AN68" s="189" t="s">
        <v>94</v>
      </c>
      <c r="AO68" s="221">
        <v>19674.730444049732</v>
      </c>
      <c r="AP68" s="189">
        <v>19886.692595947217</v>
      </c>
      <c r="AQ68" s="189">
        <v>19467.027715833068</v>
      </c>
      <c r="AR68" s="189">
        <v>19801.351052965692</v>
      </c>
      <c r="AS68" s="189">
        <v>20231.893821607551</v>
      </c>
      <c r="AT68" s="189">
        <v>20330</v>
      </c>
      <c r="AU68" s="189">
        <v>18120.950471390413</v>
      </c>
      <c r="AV68" s="189">
        <v>16500</v>
      </c>
      <c r="AW68" s="189">
        <v>16500</v>
      </c>
    </row>
    <row r="69" spans="1:49" x14ac:dyDescent="0.35">
      <c r="A69" s="82" t="s">
        <v>13</v>
      </c>
      <c r="B69" s="83" t="s">
        <v>305</v>
      </c>
      <c r="C69" s="174">
        <v>11248.573476702508</v>
      </c>
      <c r="D69" s="174">
        <v>11290.322580645161</v>
      </c>
      <c r="E69" s="174">
        <v>11290.322580645161</v>
      </c>
      <c r="F69" s="174">
        <v>11290.322580645161</v>
      </c>
      <c r="G69" s="174">
        <v>11290.322580645161</v>
      </c>
      <c r="H69" s="174">
        <v>11290.322580645161</v>
      </c>
      <c r="I69" s="174">
        <v>11290.322580645161</v>
      </c>
      <c r="J69" s="174">
        <v>11290.322580645161</v>
      </c>
      <c r="K69" s="174">
        <v>11290.322580645161</v>
      </c>
      <c r="L69" s="174">
        <v>11290.322580645161</v>
      </c>
      <c r="M69" s="174">
        <v>11290.322580645161</v>
      </c>
      <c r="N69" s="174">
        <v>11290.322580645161</v>
      </c>
      <c r="O69" s="188">
        <v>9355</v>
      </c>
      <c r="P69" s="188">
        <v>9355</v>
      </c>
      <c r="Q69" s="188">
        <v>9355</v>
      </c>
      <c r="R69" s="188">
        <v>9354.8387096774186</v>
      </c>
      <c r="S69" s="188">
        <v>9354.8387096774186</v>
      </c>
      <c r="T69" s="187">
        <v>9355</v>
      </c>
      <c r="U69" s="188">
        <v>8548</v>
      </c>
      <c r="V69" s="188">
        <v>8548</v>
      </c>
      <c r="W69" s="187">
        <v>8548.3870967741932</v>
      </c>
      <c r="X69" s="187">
        <v>8548.3870967741932</v>
      </c>
      <c r="Y69" s="187">
        <v>8548.3870967741932</v>
      </c>
      <c r="Z69" s="188">
        <v>8548.3870967741932</v>
      </c>
      <c r="AA69" s="188">
        <v>8548.3870967741932</v>
      </c>
      <c r="AB69" s="188">
        <v>8548.3870967741932</v>
      </c>
      <c r="AC69" s="188">
        <v>8548.3870967741932</v>
      </c>
      <c r="AD69" s="190">
        <v>8548.3870967741932</v>
      </c>
      <c r="AE69" s="190">
        <v>8548.3870967741932</v>
      </c>
      <c r="AF69" s="190">
        <v>8548.3870967741932</v>
      </c>
      <c r="AG69" s="190">
        <v>8548.3870967741932</v>
      </c>
      <c r="AH69" s="189">
        <f>5300/0.62</f>
        <v>8548.3870967741932</v>
      </c>
      <c r="AI69" s="189">
        <f>5300/0.62</f>
        <v>8548.3870967741932</v>
      </c>
      <c r="AJ69" s="221">
        <f>4605.26327891469/0.66</f>
        <v>6977.6716347192269</v>
      </c>
      <c r="AK69" s="189">
        <f>4450/0.66</f>
        <v>6742.424242424242</v>
      </c>
      <c r="AL69" s="189">
        <f>4450/0.66</f>
        <v>6742.424242424242</v>
      </c>
      <c r="AM69" s="189">
        <f>4450/0.66</f>
        <v>6742.424242424242</v>
      </c>
      <c r="AN69" s="189">
        <v>6742.424242424242</v>
      </c>
      <c r="AO69" s="221">
        <v>6742.424242424242</v>
      </c>
      <c r="AP69" s="189">
        <v>6742.424242424242</v>
      </c>
      <c r="AQ69" s="189">
        <f>4450/0.69</f>
        <v>6449.275362318841</v>
      </c>
      <c r="AR69" s="189">
        <f t="shared" ref="AR69:AS69" si="0">4450/0.69</f>
        <v>6449.275362318841</v>
      </c>
      <c r="AS69" s="189">
        <f t="shared" si="0"/>
        <v>6449.275362318841</v>
      </c>
      <c r="AT69" s="189">
        <v>8417.5479827653744</v>
      </c>
      <c r="AU69" s="189">
        <v>8710.8536447580609</v>
      </c>
      <c r="AV69" s="189">
        <f>5500/0.69</f>
        <v>7971.0144927536239</v>
      </c>
      <c r="AW69" s="189">
        <f>5500/0.69</f>
        <v>7971.0144927536239</v>
      </c>
    </row>
    <row r="70" spans="1:49" x14ac:dyDescent="0.35">
      <c r="AE70" s="6" t="s">
        <v>559</v>
      </c>
      <c r="AO70" s="338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4897-1E50-46D5-B9DC-FCA85985D040}">
  <sheetPr codeName="Sheet13">
    <tabColor theme="0"/>
    <pageSetUpPr fitToPage="1"/>
  </sheetPr>
  <dimension ref="A40:AL54"/>
  <sheetViews>
    <sheetView showGridLines="0" view="pageBreakPreview" zoomScale="80" zoomScaleNormal="100" zoomScaleSheetLayoutView="80" workbookViewId="0">
      <selection activeCell="W36" sqref="W36"/>
    </sheetView>
  </sheetViews>
  <sheetFormatPr defaultRowHeight="14.5" x14ac:dyDescent="0.35"/>
  <cols>
    <col min="2" max="2" width="36.81640625" bestFit="1" customWidth="1"/>
    <col min="3" max="13" width="10.1796875" customWidth="1"/>
    <col min="14" max="14" width="8.81640625" customWidth="1"/>
    <col min="17" max="19" width="10.1796875" bestFit="1" customWidth="1"/>
    <col min="20" max="20" width="9.54296875" customWidth="1"/>
    <col min="21" max="21" width="10.1796875" bestFit="1" customWidth="1"/>
    <col min="22" max="22" width="10.1796875" style="206" bestFit="1" customWidth="1"/>
    <col min="23" max="24" width="10.453125" bestFit="1" customWidth="1"/>
    <col min="25" max="28" width="10.1796875" bestFit="1" customWidth="1"/>
    <col min="29" max="29" width="11.54296875" bestFit="1" customWidth="1"/>
    <col min="30" max="30" width="10.1796875" bestFit="1" customWidth="1"/>
    <col min="31" max="31" width="10.453125" bestFit="1" customWidth="1"/>
    <col min="34" max="34" width="10.453125" bestFit="1" customWidth="1"/>
    <col min="36" max="36" width="10.1796875" bestFit="1" customWidth="1"/>
  </cols>
  <sheetData>
    <row r="40" spans="1:38" x14ac:dyDescent="0.35">
      <c r="C40" s="143" t="s">
        <v>132</v>
      </c>
      <c r="D40" s="143">
        <v>2</v>
      </c>
      <c r="E40" s="143">
        <v>3</v>
      </c>
      <c r="F40" s="143">
        <v>4</v>
      </c>
      <c r="G40" s="143">
        <v>5</v>
      </c>
      <c r="H40" s="143">
        <v>6</v>
      </c>
      <c r="I40" s="143">
        <v>7</v>
      </c>
      <c r="J40" s="143">
        <v>8</v>
      </c>
      <c r="K40" s="143">
        <v>9</v>
      </c>
      <c r="L40" s="143">
        <v>10</v>
      </c>
      <c r="M40" s="143">
        <v>11</v>
      </c>
      <c r="N40" s="143">
        <v>12</v>
      </c>
      <c r="O40" s="143" t="s">
        <v>269</v>
      </c>
      <c r="P40" s="143">
        <v>2</v>
      </c>
      <c r="Q40" s="143">
        <v>3</v>
      </c>
      <c r="R40" s="143">
        <v>4</v>
      </c>
      <c r="S40" s="143">
        <v>5</v>
      </c>
      <c r="T40" s="143">
        <v>6</v>
      </c>
      <c r="U40" s="143">
        <v>7</v>
      </c>
      <c r="V40" s="208">
        <v>8</v>
      </c>
      <c r="W40" s="143">
        <v>9</v>
      </c>
      <c r="X40" s="143">
        <v>10</v>
      </c>
      <c r="Y40" s="143">
        <v>11</v>
      </c>
      <c r="Z40" s="143">
        <v>12</v>
      </c>
      <c r="AA40" s="143" t="s">
        <v>417</v>
      </c>
      <c r="AB40" s="143">
        <v>2</v>
      </c>
      <c r="AC40" s="143">
        <v>3</v>
      </c>
      <c r="AD40" s="143">
        <v>4</v>
      </c>
      <c r="AE40" s="143">
        <v>5</v>
      </c>
      <c r="AF40" s="143">
        <v>6</v>
      </c>
      <c r="AG40" s="143">
        <v>7</v>
      </c>
      <c r="AH40" s="143">
        <v>8</v>
      </c>
      <c r="AI40" s="143">
        <v>9</v>
      </c>
      <c r="AJ40" s="143">
        <v>10</v>
      </c>
      <c r="AK40" s="143">
        <v>11</v>
      </c>
      <c r="AL40" s="143">
        <v>12</v>
      </c>
    </row>
    <row r="41" spans="1:38" ht="15.5" x14ac:dyDescent="0.35">
      <c r="A41" s="82" t="s">
        <v>5</v>
      </c>
      <c r="B41" s="83" t="s">
        <v>198</v>
      </c>
      <c r="C41" s="5">
        <v>8800</v>
      </c>
      <c r="D41" s="5">
        <v>9500</v>
      </c>
      <c r="E41" s="5">
        <v>10500</v>
      </c>
      <c r="F41" s="5">
        <v>11000</v>
      </c>
      <c r="G41" s="5">
        <v>10000</v>
      </c>
      <c r="H41" s="5">
        <v>9500</v>
      </c>
      <c r="I41" s="5">
        <v>9500</v>
      </c>
      <c r="J41" s="5">
        <v>9500</v>
      </c>
      <c r="K41" s="5">
        <v>9500</v>
      </c>
      <c r="L41" s="5">
        <v>10500</v>
      </c>
      <c r="M41" s="5">
        <v>11000</v>
      </c>
      <c r="N41" s="5">
        <v>11000</v>
      </c>
      <c r="O41" s="5">
        <v>11000</v>
      </c>
      <c r="P41" s="5">
        <v>11000</v>
      </c>
      <c r="Q41" s="5">
        <v>11000</v>
      </c>
      <c r="R41" s="5">
        <v>12500</v>
      </c>
      <c r="S41" s="5">
        <v>13000</v>
      </c>
      <c r="T41" s="5">
        <v>13000</v>
      </c>
      <c r="U41" s="5">
        <v>11500</v>
      </c>
      <c r="V41" s="5">
        <v>11500</v>
      </c>
      <c r="W41" s="5">
        <v>12000</v>
      </c>
      <c r="X41" s="5">
        <v>11700</v>
      </c>
      <c r="Y41" s="5">
        <v>12000</v>
      </c>
      <c r="Z41" s="5">
        <v>12000</v>
      </c>
      <c r="AA41" s="5">
        <v>12300</v>
      </c>
      <c r="AB41" s="5">
        <v>12300</v>
      </c>
      <c r="AC41" s="5">
        <v>12500</v>
      </c>
      <c r="AD41" s="5">
        <v>13500</v>
      </c>
      <c r="AE41" s="5">
        <v>13000</v>
      </c>
      <c r="AF41" s="5">
        <v>13500</v>
      </c>
      <c r="AG41" s="5">
        <v>13800</v>
      </c>
      <c r="AH41" s="287">
        <f>(13300+12800+12300+11000)/4</f>
        <v>12350</v>
      </c>
      <c r="AI41" s="287">
        <f>(10500+10300+10000)/3</f>
        <v>10266.666666666666</v>
      </c>
      <c r="AJ41" s="5">
        <f>(10000+9700)/2</f>
        <v>9850</v>
      </c>
      <c r="AK41" s="5">
        <v>9700</v>
      </c>
      <c r="AL41" s="5">
        <v>9700</v>
      </c>
    </row>
    <row r="42" spans="1:38" ht="15.5" x14ac:dyDescent="0.35">
      <c r="A42" s="82" t="s">
        <v>6</v>
      </c>
      <c r="B42" s="83" t="s">
        <v>199</v>
      </c>
      <c r="C42" s="145">
        <v>14500</v>
      </c>
      <c r="D42" s="145">
        <v>14500</v>
      </c>
      <c r="E42" s="145">
        <v>15500</v>
      </c>
      <c r="F42" s="145">
        <v>15500</v>
      </c>
      <c r="G42" s="145">
        <v>15500</v>
      </c>
      <c r="H42" s="145">
        <v>13500</v>
      </c>
      <c r="I42" s="145">
        <v>13000</v>
      </c>
      <c r="J42" s="145">
        <v>13000</v>
      </c>
      <c r="K42" s="145">
        <v>13500</v>
      </c>
      <c r="L42" s="145">
        <v>14500</v>
      </c>
      <c r="M42" s="145">
        <v>15000</v>
      </c>
      <c r="N42" s="145">
        <v>15000</v>
      </c>
      <c r="O42" s="5">
        <v>15000</v>
      </c>
      <c r="P42" s="5">
        <v>15000</v>
      </c>
      <c r="Q42" s="5">
        <v>15000</v>
      </c>
      <c r="R42" s="5">
        <v>16000</v>
      </c>
      <c r="S42" s="5">
        <v>16500</v>
      </c>
      <c r="T42" s="5">
        <v>16500</v>
      </c>
      <c r="U42" s="5">
        <v>15000</v>
      </c>
      <c r="V42" s="5">
        <v>15000</v>
      </c>
      <c r="W42" s="5">
        <v>16000</v>
      </c>
      <c r="X42" s="5">
        <v>15700</v>
      </c>
      <c r="Y42" s="5">
        <v>16500</v>
      </c>
      <c r="Z42" s="5">
        <v>16500</v>
      </c>
      <c r="AA42" s="5">
        <v>17000</v>
      </c>
      <c r="AB42" s="5">
        <v>16800</v>
      </c>
      <c r="AC42" s="5">
        <v>17200</v>
      </c>
      <c r="AD42" s="15">
        <v>18000</v>
      </c>
      <c r="AE42" s="5">
        <v>17500</v>
      </c>
      <c r="AF42" s="5">
        <v>17500</v>
      </c>
      <c r="AG42" s="5">
        <v>17800</v>
      </c>
      <c r="AH42" s="287">
        <f>(17300+15000)/2</f>
        <v>16150</v>
      </c>
      <c r="AI42" s="287">
        <f>(14500+13500+13000)/3</f>
        <v>13666.666666666666</v>
      </c>
      <c r="AJ42" s="5">
        <f>(13000+12700)/2</f>
        <v>12850</v>
      </c>
      <c r="AK42" s="5">
        <v>11200</v>
      </c>
      <c r="AL42" s="5">
        <v>11200</v>
      </c>
    </row>
    <row r="43" spans="1:38" ht="15.5" x14ac:dyDescent="0.35">
      <c r="A43" s="82" t="s">
        <v>7</v>
      </c>
      <c r="B43" s="83" t="s">
        <v>200</v>
      </c>
      <c r="C43" s="5">
        <v>10500</v>
      </c>
      <c r="D43" s="5">
        <v>10500</v>
      </c>
      <c r="E43" s="5">
        <v>11500</v>
      </c>
      <c r="F43" s="5">
        <v>11500</v>
      </c>
      <c r="G43" s="5">
        <v>11500</v>
      </c>
      <c r="H43" s="5">
        <v>9500</v>
      </c>
      <c r="I43" s="5">
        <v>9000</v>
      </c>
      <c r="J43" s="5">
        <v>9000</v>
      </c>
      <c r="K43" s="5">
        <v>9500</v>
      </c>
      <c r="L43" s="5">
        <v>10500</v>
      </c>
      <c r="M43" s="5"/>
      <c r="N43" s="10"/>
      <c r="O43" s="10"/>
      <c r="P43" s="10"/>
      <c r="V43" s="5"/>
      <c r="W43" s="5"/>
      <c r="AI43" s="457"/>
    </row>
    <row r="44" spans="1:38" ht="15.5" x14ac:dyDescent="0.35">
      <c r="A44" s="82" t="s">
        <v>8</v>
      </c>
      <c r="B44" s="83" t="s">
        <v>201</v>
      </c>
      <c r="C44" s="5">
        <v>14500</v>
      </c>
      <c r="D44" s="5">
        <v>14500</v>
      </c>
      <c r="E44" s="5">
        <v>15000</v>
      </c>
      <c r="F44" s="5">
        <v>15000</v>
      </c>
      <c r="G44" s="5">
        <v>15000</v>
      </c>
      <c r="H44" s="5">
        <v>15000</v>
      </c>
      <c r="I44" s="5">
        <v>14500</v>
      </c>
      <c r="J44" s="5">
        <v>14500</v>
      </c>
      <c r="K44" s="5">
        <v>15000</v>
      </c>
      <c r="L44" s="5">
        <v>14500</v>
      </c>
      <c r="M44" s="5">
        <v>15000</v>
      </c>
      <c r="N44" s="5">
        <v>15000</v>
      </c>
      <c r="O44" s="5">
        <v>16500</v>
      </c>
      <c r="P44" s="5">
        <v>16500</v>
      </c>
      <c r="Q44" s="5">
        <v>16500</v>
      </c>
      <c r="R44" s="5">
        <v>16500</v>
      </c>
      <c r="S44" s="5">
        <v>16000</v>
      </c>
      <c r="V44" s="5"/>
      <c r="W44" s="5">
        <v>16000</v>
      </c>
      <c r="X44" s="5">
        <v>15700</v>
      </c>
      <c r="Y44" s="5">
        <v>16500</v>
      </c>
      <c r="Z44" s="5">
        <v>16500</v>
      </c>
      <c r="AA44" s="5">
        <v>16800</v>
      </c>
      <c r="AB44" s="5">
        <v>16800</v>
      </c>
      <c r="AC44" s="5">
        <v>17200</v>
      </c>
      <c r="AD44" s="5">
        <v>18000</v>
      </c>
      <c r="AE44" s="5">
        <v>17500</v>
      </c>
      <c r="AF44" s="5">
        <v>17500</v>
      </c>
      <c r="AG44" s="5">
        <v>17800</v>
      </c>
      <c r="AH44" s="287">
        <f>(17300+15000)/2</f>
        <v>16150</v>
      </c>
      <c r="AI44" s="456">
        <v>14500</v>
      </c>
      <c r="AJ44" s="5">
        <f>(13000+12700)/2</f>
        <v>12850</v>
      </c>
      <c r="AK44" s="5"/>
      <c r="AL44" s="5"/>
    </row>
    <row r="45" spans="1:38" ht="15.5" x14ac:dyDescent="0.35">
      <c r="A45" s="82" t="s">
        <v>10</v>
      </c>
      <c r="B45" s="83" t="s">
        <v>202</v>
      </c>
      <c r="C45" s="5">
        <v>10500</v>
      </c>
      <c r="D45" s="5">
        <v>10500</v>
      </c>
      <c r="E45" s="5">
        <v>11500</v>
      </c>
      <c r="F45" s="5">
        <v>11500</v>
      </c>
      <c r="G45" s="5">
        <v>11500</v>
      </c>
      <c r="H45" s="5">
        <v>9500</v>
      </c>
      <c r="I45" s="5">
        <v>9000</v>
      </c>
      <c r="J45" s="5">
        <v>9000</v>
      </c>
      <c r="K45" s="5">
        <v>9500</v>
      </c>
      <c r="L45" s="5">
        <v>10500</v>
      </c>
      <c r="M45" s="5">
        <v>12500</v>
      </c>
      <c r="N45" s="5">
        <v>12500</v>
      </c>
      <c r="O45" s="5">
        <v>12500</v>
      </c>
      <c r="P45" s="5">
        <v>13000</v>
      </c>
      <c r="Q45" s="5">
        <v>13000</v>
      </c>
      <c r="R45" s="5">
        <v>13000</v>
      </c>
      <c r="S45" s="5">
        <v>13500</v>
      </c>
      <c r="T45" s="5">
        <v>13500</v>
      </c>
      <c r="U45" s="5">
        <v>12000</v>
      </c>
      <c r="V45" s="5">
        <v>12000</v>
      </c>
      <c r="W45" s="5">
        <v>12000</v>
      </c>
      <c r="X45" s="5">
        <v>12000</v>
      </c>
      <c r="Y45" s="5">
        <v>12000</v>
      </c>
      <c r="Z45" s="5">
        <v>12000</v>
      </c>
      <c r="AA45" s="5">
        <v>12300</v>
      </c>
      <c r="AB45" s="5">
        <v>12300</v>
      </c>
      <c r="AC45" s="5">
        <v>12300</v>
      </c>
      <c r="AD45" s="5">
        <v>12300</v>
      </c>
      <c r="AE45" s="5">
        <v>12300</v>
      </c>
      <c r="AF45" s="5">
        <v>12300</v>
      </c>
      <c r="AG45" s="5">
        <v>12300</v>
      </c>
      <c r="AH45" s="5">
        <v>12300</v>
      </c>
      <c r="AI45" s="456">
        <v>10500</v>
      </c>
      <c r="AJ45" s="5">
        <v>10000</v>
      </c>
      <c r="AK45" s="5"/>
      <c r="AL45" s="5"/>
    </row>
    <row r="46" spans="1:38" ht="15.5" x14ac:dyDescent="0.35">
      <c r="A46" s="82" t="s">
        <v>2</v>
      </c>
      <c r="B46" s="83" t="s">
        <v>449</v>
      </c>
      <c r="C46" s="5">
        <v>18000</v>
      </c>
      <c r="D46" s="5">
        <v>18000</v>
      </c>
      <c r="E46" s="5">
        <v>19000</v>
      </c>
      <c r="F46" s="5">
        <v>19000</v>
      </c>
      <c r="G46" s="5">
        <v>19000</v>
      </c>
      <c r="H46" s="5">
        <v>18000</v>
      </c>
      <c r="I46" s="5">
        <v>16500</v>
      </c>
      <c r="J46" s="5">
        <v>16500</v>
      </c>
      <c r="K46" s="5"/>
      <c r="L46" s="5"/>
      <c r="M46" s="5"/>
      <c r="N46" s="10"/>
      <c r="O46" s="5"/>
      <c r="P46" s="5"/>
      <c r="Q46" s="5"/>
      <c r="V46" s="5"/>
      <c r="W46" s="5"/>
      <c r="X46" s="5"/>
      <c r="AI46" s="457"/>
    </row>
    <row r="47" spans="1:38" ht="15.5" x14ac:dyDescent="0.35">
      <c r="A47" s="82" t="s">
        <v>97</v>
      </c>
      <c r="B47" s="83" t="s">
        <v>446</v>
      </c>
      <c r="C47" s="5">
        <v>17500</v>
      </c>
      <c r="D47" s="5">
        <v>17500</v>
      </c>
      <c r="E47" s="5">
        <v>18500</v>
      </c>
      <c r="F47" s="5">
        <v>18500</v>
      </c>
      <c r="G47" s="5">
        <v>18500</v>
      </c>
      <c r="H47" s="5">
        <v>17500</v>
      </c>
      <c r="I47" s="5">
        <v>16000</v>
      </c>
      <c r="J47" s="5">
        <v>16000</v>
      </c>
      <c r="K47" s="5">
        <v>16500</v>
      </c>
      <c r="L47" s="5">
        <v>17500</v>
      </c>
      <c r="M47" s="5">
        <v>18000</v>
      </c>
      <c r="N47" s="5">
        <v>18000</v>
      </c>
      <c r="O47" s="5">
        <v>18000</v>
      </c>
      <c r="P47" s="5">
        <v>18500</v>
      </c>
      <c r="Q47" s="5">
        <v>18800</v>
      </c>
      <c r="R47" s="5">
        <v>19300</v>
      </c>
      <c r="S47" s="5">
        <v>19500</v>
      </c>
      <c r="T47" s="5">
        <v>19500</v>
      </c>
      <c r="U47" s="5">
        <v>18000</v>
      </c>
      <c r="V47" s="5">
        <v>18000</v>
      </c>
      <c r="W47" s="5">
        <v>18300</v>
      </c>
      <c r="X47" s="5">
        <v>18000</v>
      </c>
      <c r="Y47" s="5">
        <v>18200</v>
      </c>
      <c r="Z47" s="5">
        <v>18200</v>
      </c>
      <c r="AA47" s="5">
        <v>18200</v>
      </c>
      <c r="AB47" s="287">
        <f>(18500+19000)/2</f>
        <v>18750</v>
      </c>
      <c r="AC47" s="5">
        <v>19200</v>
      </c>
      <c r="AD47" s="5">
        <v>19700</v>
      </c>
      <c r="AE47" s="5">
        <v>19000</v>
      </c>
      <c r="AF47" s="5">
        <v>19500</v>
      </c>
      <c r="AG47" s="5">
        <v>19500</v>
      </c>
      <c r="AH47" s="287">
        <f>(18500+17500)/2</f>
        <v>18000</v>
      </c>
      <c r="AI47" s="287">
        <f>(17000+16700+16300)/3</f>
        <v>16666.666666666668</v>
      </c>
      <c r="AJ47" s="5">
        <f>(16300+16000)/2</f>
        <v>16150</v>
      </c>
      <c r="AK47" s="5">
        <v>16000</v>
      </c>
      <c r="AL47" s="5">
        <v>16000</v>
      </c>
    </row>
    <row r="48" spans="1:38" ht="15.5" x14ac:dyDescent="0.35">
      <c r="A48" s="82" t="s">
        <v>98</v>
      </c>
      <c r="B48" s="83" t="s">
        <v>203</v>
      </c>
      <c r="C48" s="5">
        <v>17000</v>
      </c>
      <c r="D48" s="5">
        <v>17000</v>
      </c>
      <c r="E48" s="5">
        <v>18000</v>
      </c>
      <c r="F48" s="5">
        <v>18000</v>
      </c>
      <c r="G48" s="5">
        <v>18000</v>
      </c>
      <c r="H48" s="5">
        <v>17000</v>
      </c>
      <c r="I48" s="5">
        <v>15500</v>
      </c>
      <c r="J48" s="5">
        <v>15500</v>
      </c>
      <c r="K48" s="5">
        <v>16000</v>
      </c>
      <c r="L48" s="5">
        <v>16500</v>
      </c>
      <c r="M48" s="5">
        <v>17000</v>
      </c>
      <c r="N48" s="5">
        <v>17500</v>
      </c>
      <c r="O48" s="5">
        <v>17500</v>
      </c>
      <c r="P48" s="5">
        <v>18000</v>
      </c>
      <c r="Q48" s="5">
        <v>18300</v>
      </c>
      <c r="R48" s="5">
        <v>18800</v>
      </c>
      <c r="S48" s="5">
        <v>19000</v>
      </c>
      <c r="T48" s="5">
        <v>19000</v>
      </c>
      <c r="U48" s="5">
        <v>17500</v>
      </c>
      <c r="V48" s="5">
        <v>17500</v>
      </c>
      <c r="W48" s="5">
        <v>17800</v>
      </c>
      <c r="X48" s="5">
        <v>17500</v>
      </c>
      <c r="Y48" s="5">
        <v>17700</v>
      </c>
      <c r="Z48" s="5">
        <v>17700</v>
      </c>
      <c r="AA48" s="5">
        <v>17700</v>
      </c>
      <c r="AB48" s="287">
        <v>18000</v>
      </c>
      <c r="AC48" s="5">
        <v>18700</v>
      </c>
      <c r="AD48" s="5">
        <v>19200</v>
      </c>
      <c r="AE48" s="5">
        <v>18500</v>
      </c>
      <c r="AF48" s="5">
        <v>19000</v>
      </c>
      <c r="AG48" s="5">
        <v>19000</v>
      </c>
      <c r="AH48" s="287">
        <f>(18000+17000)/2</f>
        <v>17500</v>
      </c>
      <c r="AI48" s="287">
        <f>(16500+16200+15800)/3</f>
        <v>16166.666666666666</v>
      </c>
      <c r="AJ48" s="5">
        <f>AJ47-500</f>
        <v>15650</v>
      </c>
      <c r="AK48" s="5">
        <v>15500</v>
      </c>
      <c r="AL48" s="5">
        <v>15500</v>
      </c>
    </row>
    <row r="49" spans="1:38" ht="15.5" x14ac:dyDescent="0.35">
      <c r="A49" s="82" t="s">
        <v>24</v>
      </c>
      <c r="B49" s="83" t="s">
        <v>447</v>
      </c>
      <c r="C49" s="5">
        <v>16500</v>
      </c>
      <c r="D49" s="5">
        <v>16500</v>
      </c>
      <c r="E49" s="5">
        <v>17500</v>
      </c>
      <c r="F49" s="5">
        <v>17500</v>
      </c>
      <c r="G49" s="5">
        <v>17500</v>
      </c>
      <c r="H49" s="5">
        <v>16500</v>
      </c>
      <c r="I49" s="5">
        <v>15000</v>
      </c>
      <c r="J49" s="5">
        <v>15000</v>
      </c>
      <c r="K49" s="5">
        <v>15500</v>
      </c>
      <c r="L49" s="5">
        <v>16000</v>
      </c>
      <c r="M49" s="5">
        <v>16000</v>
      </c>
      <c r="N49" s="5">
        <v>17000</v>
      </c>
      <c r="O49" s="5">
        <v>17000</v>
      </c>
      <c r="P49" s="5">
        <v>17500</v>
      </c>
      <c r="Q49" s="5">
        <v>17500</v>
      </c>
      <c r="R49" s="5">
        <v>17800</v>
      </c>
      <c r="V49" s="5">
        <v>17000</v>
      </c>
      <c r="W49" s="5">
        <v>17300</v>
      </c>
      <c r="X49" s="5">
        <v>17000</v>
      </c>
      <c r="Y49" s="5">
        <v>17200</v>
      </c>
      <c r="Z49" s="5">
        <v>17200</v>
      </c>
      <c r="AA49" s="5">
        <v>17200</v>
      </c>
      <c r="AB49" s="287">
        <v>17500</v>
      </c>
      <c r="AC49" s="5">
        <v>18200</v>
      </c>
      <c r="AD49" s="5">
        <v>18700</v>
      </c>
      <c r="AE49" s="5">
        <v>18000</v>
      </c>
      <c r="AF49" s="5">
        <v>18500</v>
      </c>
      <c r="AG49" s="5">
        <v>18500</v>
      </c>
      <c r="AH49" s="287">
        <f>(17500+16500)/2</f>
        <v>17000</v>
      </c>
      <c r="AI49" s="287">
        <f>(16000+15700+15300)/3</f>
        <v>15666.666666666666</v>
      </c>
      <c r="AJ49" s="5">
        <f>AJ47-1000</f>
        <v>15150</v>
      </c>
      <c r="AK49" s="5">
        <v>15000</v>
      </c>
      <c r="AL49" s="5">
        <v>15000</v>
      </c>
    </row>
    <row r="50" spans="1:38" ht="15.5" x14ac:dyDescent="0.35">
      <c r="A50" s="89" t="s">
        <v>24</v>
      </c>
      <c r="B50" s="83" t="s">
        <v>448</v>
      </c>
      <c r="C50" s="5">
        <v>16500</v>
      </c>
      <c r="D50" s="5">
        <v>16500</v>
      </c>
      <c r="E50" s="5">
        <v>17200</v>
      </c>
      <c r="F50" s="5">
        <v>17200</v>
      </c>
      <c r="G50" s="5">
        <v>17200</v>
      </c>
      <c r="H50" s="5">
        <v>16200</v>
      </c>
      <c r="I50" s="5">
        <v>16000</v>
      </c>
      <c r="J50" s="5">
        <v>16000</v>
      </c>
      <c r="K50" s="5">
        <v>16500</v>
      </c>
      <c r="L50" s="5">
        <v>17000</v>
      </c>
      <c r="M50" s="5">
        <v>17000</v>
      </c>
      <c r="N50" s="5">
        <v>17300</v>
      </c>
      <c r="O50" s="5">
        <v>17300</v>
      </c>
      <c r="P50" s="5">
        <v>17500</v>
      </c>
      <c r="Q50" s="5">
        <v>17500</v>
      </c>
      <c r="R50" s="5">
        <v>17800</v>
      </c>
      <c r="W50" s="5"/>
      <c r="X50" s="5"/>
    </row>
    <row r="51" spans="1:38" x14ac:dyDescent="0.35">
      <c r="W51" s="5"/>
      <c r="X51" s="5"/>
    </row>
    <row r="52" spans="1:38" x14ac:dyDescent="0.35">
      <c r="W52" s="5"/>
      <c r="X52" s="5"/>
    </row>
    <row r="53" spans="1:38" x14ac:dyDescent="0.35">
      <c r="W53" s="5"/>
      <c r="X53" s="5"/>
    </row>
    <row r="54" spans="1:38" x14ac:dyDescent="0.35">
      <c r="X54" s="5"/>
    </row>
  </sheetData>
  <phoneticPr fontId="13" type="noConversion"/>
  <pageMargins left="0.17" right="0.17" top="0.75" bottom="0.75" header="0.3" footer="0.3"/>
  <pageSetup paperSize="9" scale="35" fitToHeight="0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sheetPr codeName="Sheet14">
    <tabColor theme="0"/>
  </sheetPr>
  <dimension ref="A43:AL62"/>
  <sheetViews>
    <sheetView showGridLines="0" zoomScale="80" zoomScaleNormal="80" workbookViewId="0">
      <selection activeCell="B53" sqref="A53:XFD53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8" x14ac:dyDescent="0.35">
      <c r="C43" s="173" t="s">
        <v>132</v>
      </c>
      <c r="D43" s="144">
        <v>2</v>
      </c>
      <c r="E43" s="144">
        <v>3</v>
      </c>
      <c r="F43" s="144">
        <v>4</v>
      </c>
      <c r="G43" s="144">
        <v>5</v>
      </c>
      <c r="H43" s="144">
        <v>6</v>
      </c>
      <c r="I43" s="144">
        <v>7</v>
      </c>
      <c r="J43" s="144">
        <v>8</v>
      </c>
      <c r="K43" s="144">
        <v>9</v>
      </c>
      <c r="L43" s="144">
        <v>10</v>
      </c>
      <c r="M43" s="144">
        <v>11</v>
      </c>
      <c r="N43" s="173" t="s">
        <v>259</v>
      </c>
      <c r="O43" s="217" t="s">
        <v>269</v>
      </c>
      <c r="P43" s="144">
        <v>2</v>
      </c>
      <c r="Q43" s="144">
        <v>3</v>
      </c>
      <c r="R43" s="144">
        <v>4</v>
      </c>
      <c r="S43" s="144">
        <v>5</v>
      </c>
      <c r="T43" s="144">
        <v>6</v>
      </c>
      <c r="U43" s="144">
        <v>7</v>
      </c>
      <c r="V43" s="207">
        <v>8</v>
      </c>
      <c r="W43" s="207">
        <v>9</v>
      </c>
      <c r="X43" s="207">
        <v>10</v>
      </c>
      <c r="Y43" s="207">
        <v>11</v>
      </c>
      <c r="Z43" s="207">
        <v>12</v>
      </c>
      <c r="AA43" s="207" t="s">
        <v>417</v>
      </c>
      <c r="AB43" s="207">
        <v>2</v>
      </c>
      <c r="AC43" s="207">
        <v>3</v>
      </c>
      <c r="AD43" s="207">
        <v>4</v>
      </c>
      <c r="AE43" s="207">
        <v>5</v>
      </c>
      <c r="AF43" s="207">
        <v>6</v>
      </c>
      <c r="AG43" s="207">
        <v>7</v>
      </c>
      <c r="AH43" s="207">
        <v>8</v>
      </c>
      <c r="AI43" s="207">
        <v>9</v>
      </c>
      <c r="AJ43" s="207">
        <v>10</v>
      </c>
      <c r="AK43" s="207">
        <v>11</v>
      </c>
      <c r="AL43" s="207">
        <v>12</v>
      </c>
    </row>
    <row r="44" spans="1:38" ht="15.5" x14ac:dyDescent="0.35">
      <c r="A44" s="89" t="s">
        <v>15</v>
      </c>
      <c r="B44" s="88" t="s">
        <v>193</v>
      </c>
      <c r="C44" s="5"/>
      <c r="D44" s="145">
        <v>25000</v>
      </c>
      <c r="E44" s="145">
        <v>25000</v>
      </c>
      <c r="F44" s="145">
        <v>25000</v>
      </c>
      <c r="G44" s="145">
        <v>25000</v>
      </c>
      <c r="H44" s="145">
        <v>25000</v>
      </c>
      <c r="I44" s="145">
        <v>25000</v>
      </c>
      <c r="J44" s="145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  <c r="AE44" s="5">
        <v>21500</v>
      </c>
      <c r="AF44" s="5">
        <v>21500</v>
      </c>
      <c r="AG44" s="5">
        <v>21500</v>
      </c>
      <c r="AH44" s="5">
        <v>21500</v>
      </c>
      <c r="AI44" s="5">
        <v>21500</v>
      </c>
      <c r="AJ44" s="5">
        <v>21500</v>
      </c>
      <c r="AK44" s="5"/>
      <c r="AL44" s="5"/>
    </row>
    <row r="45" spans="1:38" ht="15.5" x14ac:dyDescent="0.35">
      <c r="A45" s="89" t="s">
        <v>15</v>
      </c>
      <c r="B45" s="88" t="s">
        <v>191</v>
      </c>
      <c r="C45" s="5"/>
      <c r="D45" s="145"/>
      <c r="E45" s="145"/>
      <c r="F45" s="145"/>
      <c r="G45" s="145">
        <v>23000</v>
      </c>
      <c r="H45" s="145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8" ht="15.5" x14ac:dyDescent="0.35">
      <c r="A46" s="89"/>
      <c r="B46" s="88" t="s">
        <v>194</v>
      </c>
      <c r="C46" s="5"/>
      <c r="D46" s="145"/>
      <c r="E46" s="145">
        <v>21500</v>
      </c>
      <c r="F46" s="145">
        <v>21500</v>
      </c>
      <c r="G46" s="145">
        <v>21500</v>
      </c>
      <c r="H46" s="145">
        <v>21500</v>
      </c>
      <c r="I46" s="145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  <c r="AE46" s="5">
        <v>21500</v>
      </c>
      <c r="AF46" s="5">
        <v>21500</v>
      </c>
      <c r="AG46" s="5">
        <v>21500</v>
      </c>
      <c r="AH46" s="5">
        <v>21500</v>
      </c>
      <c r="AI46" s="5">
        <v>21500</v>
      </c>
      <c r="AJ46" s="5">
        <v>21500</v>
      </c>
      <c r="AK46" s="5"/>
      <c r="AL46" s="5"/>
    </row>
    <row r="47" spans="1:38" ht="15.5" x14ac:dyDescent="0.35">
      <c r="A47" s="89" t="s">
        <v>15</v>
      </c>
      <c r="B47" s="88" t="s">
        <v>192</v>
      </c>
      <c r="C47" s="5"/>
      <c r="D47" s="145"/>
      <c r="E47" s="145"/>
      <c r="F47" s="145"/>
      <c r="G47" s="145">
        <v>21200</v>
      </c>
      <c r="H47" s="145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  <c r="AE47" s="5">
        <v>21200</v>
      </c>
      <c r="AF47" s="5">
        <v>21200</v>
      </c>
      <c r="AG47" s="5">
        <v>21200</v>
      </c>
      <c r="AH47" s="5">
        <v>21200</v>
      </c>
      <c r="AI47" s="5">
        <v>21200</v>
      </c>
      <c r="AJ47" s="5">
        <v>21200</v>
      </c>
      <c r="AK47" s="5"/>
      <c r="AL47" s="5"/>
    </row>
    <row r="48" spans="1:38" ht="15.5" x14ac:dyDescent="0.35">
      <c r="A48" s="89" t="s">
        <v>17</v>
      </c>
      <c r="B48" s="88" t="s">
        <v>196</v>
      </c>
      <c r="C48" s="5"/>
      <c r="D48" s="145">
        <v>24500</v>
      </c>
      <c r="E48" s="145">
        <v>24500</v>
      </c>
      <c r="F48" s="145">
        <v>24500</v>
      </c>
      <c r="G48" s="145">
        <v>24500</v>
      </c>
      <c r="H48" s="145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8" ht="15.5" x14ac:dyDescent="0.35">
      <c r="A49" s="89"/>
      <c r="B49" s="88" t="s">
        <v>197</v>
      </c>
      <c r="C49" s="5"/>
      <c r="D49" s="145"/>
      <c r="E49" s="145">
        <v>20500</v>
      </c>
      <c r="F49" s="145">
        <v>20500</v>
      </c>
      <c r="G49" s="145">
        <v>20500</v>
      </c>
      <c r="H49" s="145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  <c r="AE49" s="5">
        <v>21000</v>
      </c>
      <c r="AF49" s="5">
        <v>21000</v>
      </c>
      <c r="AG49" s="5">
        <v>21000</v>
      </c>
      <c r="AH49" s="5">
        <v>21000</v>
      </c>
      <c r="AI49" s="5">
        <v>21000</v>
      </c>
      <c r="AJ49" s="5">
        <v>21000</v>
      </c>
      <c r="AK49" s="5"/>
      <c r="AL49" s="5"/>
    </row>
    <row r="50" spans="1:38" ht="15.5" x14ac:dyDescent="0.35">
      <c r="A50" s="89" t="s">
        <v>387</v>
      </c>
      <c r="B50" s="88" t="s">
        <v>195</v>
      </c>
      <c r="C50" s="5"/>
      <c r="D50" s="145">
        <v>23000</v>
      </c>
      <c r="E50" s="145"/>
      <c r="F50" s="145"/>
      <c r="G50" s="145"/>
      <c r="H50" s="145"/>
      <c r="I50" s="5"/>
      <c r="J50" s="5"/>
      <c r="K50" s="5"/>
      <c r="U50" s="5"/>
      <c r="V50" s="5"/>
      <c r="W50" s="5"/>
      <c r="X50" s="5"/>
      <c r="Y50" s="5"/>
      <c r="Z50" s="5"/>
    </row>
    <row r="51" spans="1:38" ht="15.5" x14ac:dyDescent="0.35">
      <c r="A51" s="89" t="s">
        <v>30</v>
      </c>
      <c r="B51" s="88" t="s">
        <v>32</v>
      </c>
      <c r="C51" s="5"/>
      <c r="D51" s="145"/>
      <c r="E51" s="145">
        <v>18000</v>
      </c>
      <c r="F51" s="145"/>
      <c r="G51" s="145"/>
      <c r="H51" s="145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8" ht="15.5" x14ac:dyDescent="0.35">
      <c r="A52" s="89" t="s">
        <v>31</v>
      </c>
      <c r="B52" s="88" t="s">
        <v>177</v>
      </c>
      <c r="C52" s="5"/>
      <c r="D52" s="145"/>
      <c r="E52" s="145">
        <v>17000</v>
      </c>
      <c r="F52" s="145"/>
      <c r="G52" s="145"/>
      <c r="H52" s="145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8" ht="15.5" x14ac:dyDescent="0.35">
      <c r="A53" s="89" t="s">
        <v>19</v>
      </c>
      <c r="B53" s="88" t="s">
        <v>178</v>
      </c>
      <c r="C53" s="5"/>
      <c r="D53" s="145"/>
      <c r="E53" s="145"/>
      <c r="F53" s="145"/>
      <c r="G53" s="145"/>
      <c r="H53" s="145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  <c r="AE53" s="5">
        <v>19500</v>
      </c>
      <c r="AF53" s="5">
        <v>19500</v>
      </c>
      <c r="AG53" s="5">
        <v>19500</v>
      </c>
      <c r="AH53" s="5">
        <v>19500</v>
      </c>
      <c r="AI53" s="5">
        <v>19500</v>
      </c>
      <c r="AJ53" s="5">
        <v>19500</v>
      </c>
      <c r="AK53" s="5">
        <v>19000</v>
      </c>
      <c r="AL53" s="5">
        <v>19000</v>
      </c>
    </row>
    <row r="54" spans="1:38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  <c r="AE54" s="5">
        <v>18500</v>
      </c>
      <c r="AF54" s="5">
        <v>18500</v>
      </c>
      <c r="AG54" s="5">
        <v>18500</v>
      </c>
      <c r="AH54" s="5">
        <v>18500</v>
      </c>
      <c r="AI54" s="5">
        <v>18500</v>
      </c>
      <c r="AJ54" s="5">
        <v>18500</v>
      </c>
      <c r="AK54" s="5"/>
      <c r="AL54" s="5"/>
    </row>
    <row r="55" spans="1:38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8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8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  <c r="AE57" s="5">
        <v>17500</v>
      </c>
      <c r="AF57" s="5">
        <v>17500</v>
      </c>
      <c r="AG57" s="5">
        <v>17500</v>
      </c>
      <c r="AH57" s="5">
        <v>17500</v>
      </c>
      <c r="AI57" s="5">
        <v>17500</v>
      </c>
      <c r="AJ57" s="5">
        <v>17500</v>
      </c>
      <c r="AK57" s="5"/>
      <c r="AL57" s="5"/>
    </row>
    <row r="58" spans="1:38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  <c r="AE59" s="5">
        <v>16000</v>
      </c>
      <c r="AF59" s="5">
        <v>16000</v>
      </c>
      <c r="AG59" s="5">
        <v>16000</v>
      </c>
      <c r="AH59" s="5">
        <v>16000</v>
      </c>
      <c r="AI59" s="5">
        <v>16000</v>
      </c>
      <c r="AJ59" s="5">
        <v>16000</v>
      </c>
      <c r="AK59" s="5"/>
      <c r="AL59" s="5"/>
    </row>
    <row r="60" spans="1:38" ht="15.5" x14ac:dyDescent="0.35">
      <c r="A60" s="89" t="s">
        <v>389</v>
      </c>
      <c r="B60" s="88" t="s">
        <v>388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  <c r="AE60" s="5">
        <v>18200</v>
      </c>
      <c r="AF60" s="5"/>
      <c r="AG60" s="5"/>
      <c r="AH60" s="5"/>
      <c r="AI60" s="5"/>
    </row>
    <row r="61" spans="1:38" ht="15.5" x14ac:dyDescent="0.35">
      <c r="A61" s="89" t="s">
        <v>391</v>
      </c>
      <c r="B61" s="88" t="s">
        <v>390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  <c r="AE61" s="5">
        <v>16200</v>
      </c>
      <c r="AF61" s="5"/>
      <c r="AG61" s="5"/>
      <c r="AH61" s="5"/>
      <c r="AI61" s="5"/>
    </row>
    <row r="62" spans="1:38" x14ac:dyDescent="0.35">
      <c r="U62" s="5"/>
      <c r="V62" s="5"/>
      <c r="W62" s="5"/>
      <c r="X62" s="5"/>
      <c r="Y62" s="5"/>
      <c r="Z62" s="5"/>
    </row>
  </sheetData>
  <phoneticPr fontId="13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 codeName="Sheet15">
    <tabColor rgb="FF92D050"/>
    <pageSetUpPr fitToPage="1"/>
  </sheetPr>
  <dimension ref="A1:GR95"/>
  <sheetViews>
    <sheetView view="pageBreakPreview" topLeftCell="C1" zoomScale="90" zoomScaleNormal="80" zoomScaleSheetLayoutView="90" zoomScalePageLayoutView="27" workbookViewId="0">
      <pane ySplit="4" topLeftCell="A5" activePane="bottomLeft" state="frozen"/>
      <selection activeCell="C1" sqref="C1"/>
      <selection pane="bottomLeft" activeCell="GT4" sqref="GT4"/>
    </sheetView>
  </sheetViews>
  <sheetFormatPr defaultRowHeight="14.5" outlineLevelCol="1" x14ac:dyDescent="0.35"/>
  <cols>
    <col min="1" max="1" width="6.1796875" hidden="1" customWidth="1"/>
    <col min="2" max="2" width="75.81640625" hidden="1" customWidth="1"/>
    <col min="3" max="3" width="36.81640625" customWidth="1"/>
    <col min="4" max="4" width="41.81640625" style="344" customWidth="1"/>
    <col min="5" max="5" width="108.81640625" customWidth="1"/>
    <col min="6" max="6" width="14" style="256" hidden="1" customWidth="1"/>
    <col min="7" max="7" width="11.1796875" style="263" hidden="1" customWidth="1"/>
    <col min="8" max="10" width="13.54296875" hidden="1" customWidth="1" outlineLevel="1"/>
    <col min="11" max="11" width="13.54296875" style="263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3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3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3" hidden="1" customWidth="1" outlineLevel="1"/>
    <col min="33" max="37" width="11.1796875" hidden="1" customWidth="1" outlineLevel="1"/>
    <col min="38" max="38" width="14.1796875" style="256" hidden="1" customWidth="1" collapsed="1"/>
    <col min="39" max="39" width="13.54296875" hidden="1" customWidth="1" outlineLevel="1"/>
    <col min="40" max="40" width="13.54296875" style="263" hidden="1" customWidth="1" outlineLevel="1"/>
    <col min="41" max="50" width="13.54296875" hidden="1" customWidth="1" outlineLevel="1"/>
    <col min="51" max="51" width="12.453125" style="256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6" width="11.81640625" hidden="1" customWidth="1" outlineLevel="1"/>
    <col min="67" max="67" width="14" style="256" hidden="1" customWidth="1" outlineLevel="1" collapsed="1"/>
    <col min="68" max="68" width="12.453125" hidden="1" customWidth="1" outlineLevel="1"/>
    <col min="69" max="69" width="13.54296875" hidden="1" customWidth="1" outlineLevel="1"/>
    <col min="70" max="75" width="12.453125" hidden="1" customWidth="1" outlineLevel="1"/>
    <col min="76" max="76" width="15.1796875" hidden="1" customWidth="1" outlineLevel="1"/>
    <col min="77" max="82" width="12.453125" hidden="1" customWidth="1" outlineLevel="1"/>
    <col min="83" max="83" width="13.54296875" hidden="1" customWidth="1" outlineLevel="1"/>
    <col min="84" max="89" width="12.453125" hidden="1" customWidth="1" outlineLevel="1"/>
    <col min="90" max="90" width="13.54296875" hidden="1" customWidth="1" outlineLevel="1"/>
    <col min="91" max="96" width="12.453125" hidden="1" customWidth="1" outlineLevel="1"/>
    <col min="97" max="97" width="14.453125" hidden="1" customWidth="1" outlineLevel="1"/>
    <col min="98" max="98" width="15.453125" hidden="1" customWidth="1" outlineLevel="1"/>
    <col min="99" max="99" width="14" style="256" hidden="1" customWidth="1" outlineLevel="1" collapsed="1"/>
    <col min="100" max="104" width="15.453125" hidden="1" customWidth="1" outlineLevel="1"/>
    <col min="105" max="105" width="13.54296875" hidden="1" customWidth="1" outlineLevel="1"/>
    <col min="106" max="111" width="15.453125" hidden="1" customWidth="1" outlineLevel="1"/>
    <col min="112" max="112" width="13.54296875" hidden="1" customWidth="1" outlineLevel="1"/>
    <col min="113" max="118" width="15.453125" hidden="1" customWidth="1" outlineLevel="1"/>
    <col min="119" max="119" width="13.54296875" hidden="1" customWidth="1" outlineLevel="1"/>
    <col min="120" max="125" width="15.453125" hidden="1" customWidth="1" outlineLevel="1"/>
    <col min="126" max="126" width="13.54296875" hidden="1" customWidth="1" outlineLevel="1"/>
    <col min="127" max="129" width="15.453125" hidden="1" customWidth="1" outlineLevel="1"/>
    <col min="130" max="130" width="15.54296875" style="256" hidden="1" customWidth="1" outlineLevel="1" collapsed="1"/>
    <col min="131" max="160" width="15.54296875" hidden="1" customWidth="1" outlineLevel="1"/>
    <col min="161" max="161" width="16.54296875" hidden="1" customWidth="1" outlineLevel="1"/>
    <col min="162" max="162" width="29.81640625" style="256" customWidth="1" collapsed="1"/>
    <col min="163" max="163" width="15.54296875" hidden="1" customWidth="1"/>
    <col min="164" max="169" width="17.54296875" customWidth="1"/>
    <col min="170" max="170" width="17.54296875" hidden="1" customWidth="1"/>
    <col min="171" max="176" width="17.54296875" customWidth="1"/>
    <col min="177" max="177" width="17.54296875" hidden="1" customWidth="1"/>
    <col min="178" max="183" width="17.54296875" customWidth="1"/>
    <col min="184" max="184" width="17.54296875" hidden="1" customWidth="1"/>
    <col min="185" max="190" width="17.54296875" customWidth="1"/>
    <col min="191" max="191" width="17.54296875" hidden="1" customWidth="1"/>
    <col min="192" max="192" width="17.54296875" customWidth="1"/>
    <col min="193" max="193" width="15.54296875" style="256" customWidth="1"/>
    <col min="194" max="198" width="15.54296875" customWidth="1"/>
    <col min="199" max="199" width="15.54296875" hidden="1" customWidth="1"/>
    <col min="200" max="200" width="15.54296875" customWidth="1"/>
  </cols>
  <sheetData>
    <row r="1" spans="1:200" ht="35.15" customHeight="1" x14ac:dyDescent="0.35">
      <c r="B1" s="224"/>
      <c r="C1" s="224" t="s">
        <v>427</v>
      </c>
      <c r="D1" s="339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57"/>
      <c r="AI1" s="257"/>
      <c r="AJ1" s="257"/>
      <c r="AK1" s="25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24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24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24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290"/>
      <c r="ER1" s="290"/>
      <c r="ES1" s="290"/>
      <c r="ET1" s="290"/>
      <c r="EU1" s="290"/>
      <c r="EV1" s="290"/>
      <c r="EW1" s="290"/>
      <c r="EX1" s="290"/>
      <c r="EY1" s="290"/>
      <c r="EZ1" s="290"/>
      <c r="FA1" s="290"/>
      <c r="FB1" s="290"/>
      <c r="FC1" s="290"/>
      <c r="FD1" s="290"/>
      <c r="FE1" s="290"/>
      <c r="FF1" s="224"/>
      <c r="FG1" s="290"/>
      <c r="FH1" s="290"/>
      <c r="FI1" s="290"/>
      <c r="FJ1" s="290"/>
      <c r="FK1" s="290"/>
      <c r="FL1" s="290"/>
      <c r="FM1" s="290"/>
      <c r="FN1" s="290"/>
      <c r="FO1" s="290"/>
      <c r="FP1" s="290"/>
      <c r="FQ1" s="290"/>
      <c r="FR1" s="290"/>
      <c r="FS1" s="290"/>
      <c r="FT1" s="290"/>
      <c r="FU1" s="290"/>
      <c r="FV1" s="290"/>
      <c r="FW1" s="290"/>
      <c r="FX1" s="290"/>
      <c r="FY1" s="290"/>
      <c r="FZ1" s="290"/>
      <c r="GA1" s="290"/>
      <c r="GB1" s="290"/>
      <c r="GC1" s="290"/>
      <c r="GD1" s="290"/>
      <c r="GE1" s="290"/>
      <c r="GF1" s="290"/>
      <c r="GG1" s="290"/>
      <c r="GH1" s="290"/>
      <c r="GI1" s="290"/>
      <c r="GJ1" s="290"/>
      <c r="GK1" s="224"/>
      <c r="GL1" s="290"/>
      <c r="GM1" s="290"/>
      <c r="GN1" s="290"/>
      <c r="GO1" s="290"/>
      <c r="GP1" s="290"/>
      <c r="GQ1" s="290"/>
      <c r="GR1" s="290"/>
    </row>
    <row r="2" spans="1:200" ht="25.5" customHeight="1" thickBot="1" x14ac:dyDescent="0.4">
      <c r="A2" s="3"/>
      <c r="B2" s="181"/>
      <c r="C2" s="3"/>
      <c r="D2" s="340"/>
      <c r="E2" s="181" t="s">
        <v>476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509"/>
      <c r="X2" s="509"/>
      <c r="Y2" s="509"/>
      <c r="Z2" s="509"/>
      <c r="AA2" s="509"/>
      <c r="AB2" s="509"/>
      <c r="AC2" s="509"/>
      <c r="AD2" s="509"/>
      <c r="AE2" s="509"/>
      <c r="AF2" s="509"/>
      <c r="AG2" s="509"/>
      <c r="AH2" s="509"/>
      <c r="AI2" s="509"/>
      <c r="AJ2" s="509"/>
      <c r="AK2" s="509"/>
      <c r="AL2" s="509"/>
      <c r="AM2" s="509"/>
      <c r="AN2" s="509"/>
      <c r="AO2" s="509"/>
      <c r="AP2" s="509"/>
      <c r="AQ2" s="509"/>
      <c r="AR2" s="509"/>
      <c r="AS2" s="509"/>
      <c r="AT2" s="509"/>
      <c r="AU2" s="509"/>
      <c r="AV2" s="509"/>
      <c r="AW2" s="509"/>
      <c r="AX2" s="509"/>
      <c r="AY2" s="509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P2" s="312"/>
      <c r="BQ2" s="312"/>
      <c r="BR2" s="312"/>
      <c r="BS2" s="312"/>
      <c r="BT2" s="312"/>
      <c r="BU2" s="312"/>
      <c r="BV2" s="312"/>
      <c r="BW2" s="312"/>
      <c r="BX2" s="312"/>
      <c r="BY2" s="312"/>
      <c r="BZ2" s="312"/>
      <c r="CA2" s="312"/>
      <c r="CB2" s="312"/>
      <c r="CC2" s="312"/>
      <c r="CD2" s="312"/>
      <c r="CE2" s="312"/>
      <c r="CF2" s="312"/>
      <c r="CG2" s="312"/>
      <c r="CH2" s="312"/>
      <c r="CI2" s="312"/>
      <c r="CJ2" s="312"/>
      <c r="CK2" s="312"/>
      <c r="CL2" s="312"/>
      <c r="CM2" s="312"/>
      <c r="CN2" s="312"/>
      <c r="CO2" s="312"/>
      <c r="CP2" s="312"/>
      <c r="CQ2" s="312"/>
      <c r="CR2" s="312"/>
      <c r="CS2" s="312"/>
      <c r="CT2" s="312"/>
      <c r="CV2" s="312"/>
      <c r="CW2" s="312"/>
      <c r="CX2" s="312"/>
      <c r="CY2" s="312"/>
      <c r="CZ2" s="312"/>
      <c r="DA2" s="312"/>
      <c r="DB2" s="312"/>
      <c r="DC2" s="312"/>
      <c r="DD2" s="290"/>
      <c r="DE2" s="312"/>
      <c r="DF2" s="312"/>
      <c r="DG2" s="312"/>
      <c r="DH2" s="312"/>
      <c r="DI2" s="312"/>
      <c r="DJ2" s="312"/>
      <c r="DK2" s="312"/>
      <c r="DL2" s="312"/>
      <c r="DM2" s="312"/>
      <c r="DN2" s="312"/>
      <c r="DO2" s="312"/>
      <c r="DP2" s="312"/>
      <c r="DQ2" s="312"/>
      <c r="DR2" s="312"/>
      <c r="DS2" s="312"/>
      <c r="DT2" s="312"/>
      <c r="DU2" s="312"/>
      <c r="DV2" s="312"/>
      <c r="DW2" s="312"/>
      <c r="DX2" s="312"/>
      <c r="DY2" s="312"/>
      <c r="EA2" s="312"/>
      <c r="EB2" s="312"/>
      <c r="EC2" s="312"/>
      <c r="ED2" s="312"/>
      <c r="EE2" s="312"/>
      <c r="EF2" s="312"/>
      <c r="EG2" s="312"/>
      <c r="EH2" s="312"/>
      <c r="EI2" s="312"/>
      <c r="EJ2" s="312"/>
      <c r="EK2" s="312"/>
      <c r="EL2" s="312"/>
      <c r="EM2" s="312"/>
      <c r="EN2" s="312"/>
      <c r="EO2" s="312"/>
      <c r="EP2" s="312"/>
      <c r="EQ2" s="312"/>
      <c r="ER2" s="312"/>
      <c r="ES2" s="312"/>
      <c r="ET2" s="312"/>
      <c r="EU2" s="312"/>
      <c r="EV2" s="312"/>
      <c r="EW2" s="312"/>
      <c r="EX2" s="312"/>
      <c r="EY2" s="312"/>
      <c r="EZ2" s="312"/>
      <c r="FA2" s="312"/>
      <c r="FB2" s="312"/>
      <c r="FC2" s="312"/>
      <c r="FD2" s="312"/>
      <c r="FE2" s="312"/>
      <c r="FG2" s="312"/>
      <c r="FH2" s="312"/>
      <c r="FI2" s="312"/>
      <c r="FJ2" s="312"/>
      <c r="FK2" s="312"/>
      <c r="FL2" s="312"/>
      <c r="FM2" s="312"/>
      <c r="FN2" s="312"/>
      <c r="FO2" s="312"/>
      <c r="FP2" s="312"/>
      <c r="FQ2" s="312"/>
      <c r="FR2" s="312"/>
      <c r="FS2" s="312"/>
      <c r="FT2" s="312"/>
      <c r="FU2" s="312"/>
      <c r="FV2" s="312"/>
      <c r="FW2" s="312"/>
      <c r="FX2" s="312"/>
      <c r="FY2" s="312"/>
      <c r="FZ2" s="312"/>
      <c r="GA2" s="312"/>
      <c r="GB2" s="312"/>
      <c r="GC2" s="312"/>
      <c r="GD2" s="312"/>
      <c r="GE2" s="312"/>
      <c r="GF2" s="312"/>
      <c r="GG2" s="312"/>
      <c r="GH2" s="312"/>
      <c r="GI2" s="312"/>
      <c r="GJ2" s="312"/>
      <c r="GL2" s="312"/>
      <c r="GM2" s="312"/>
      <c r="GN2" s="312"/>
      <c r="GO2" s="312"/>
      <c r="GP2" s="312"/>
      <c r="GQ2" s="312"/>
      <c r="GR2" s="312"/>
    </row>
    <row r="3" spans="1:200" s="275" customFormat="1" ht="40.5" thickBot="1" x14ac:dyDescent="0.4">
      <c r="A3" s="225" t="s">
        <v>0</v>
      </c>
      <c r="B3" s="307" t="s">
        <v>0</v>
      </c>
      <c r="C3" s="308" t="s">
        <v>1</v>
      </c>
      <c r="D3" s="309" t="s">
        <v>3</v>
      </c>
      <c r="E3" s="310" t="s">
        <v>4</v>
      </c>
      <c r="F3" s="294" t="s">
        <v>428</v>
      </c>
      <c r="G3" s="295">
        <v>45292</v>
      </c>
      <c r="H3" s="296">
        <f>G3+1</f>
        <v>45293</v>
      </c>
      <c r="I3" s="296">
        <f t="shared" ref="I3:Y3" si="0">H3+1</f>
        <v>45294</v>
      </c>
      <c r="J3" s="298">
        <f t="shared" si="0"/>
        <v>45295</v>
      </c>
      <c r="K3" s="313">
        <f t="shared" si="0"/>
        <v>45296</v>
      </c>
      <c r="L3" s="296">
        <f>K3+1</f>
        <v>45297</v>
      </c>
      <c r="M3" s="302">
        <f t="shared" si="0"/>
        <v>45298</v>
      </c>
      <c r="N3" s="311">
        <f t="shared" si="0"/>
        <v>45299</v>
      </c>
      <c r="O3" s="296">
        <f>N3+1</f>
        <v>45300</v>
      </c>
      <c r="P3" s="296">
        <f t="shared" si="0"/>
        <v>45301</v>
      </c>
      <c r="Q3" s="298">
        <f t="shared" si="0"/>
        <v>45302</v>
      </c>
      <c r="R3" s="313">
        <f t="shared" si="0"/>
        <v>45303</v>
      </c>
      <c r="S3" s="296">
        <f t="shared" ref="S3" si="1">R3+1</f>
        <v>45304</v>
      </c>
      <c r="T3" s="302">
        <f t="shared" ref="T3" si="2">S3+1</f>
        <v>45305</v>
      </c>
      <c r="U3" s="311">
        <f t="shared" si="0"/>
        <v>45306</v>
      </c>
      <c r="V3" s="296">
        <f t="shared" si="0"/>
        <v>45307</v>
      </c>
      <c r="W3" s="296">
        <f>V3+1</f>
        <v>45308</v>
      </c>
      <c r="X3" s="298">
        <f t="shared" si="0"/>
        <v>45309</v>
      </c>
      <c r="Y3" s="313">
        <f t="shared" si="0"/>
        <v>45310</v>
      </c>
      <c r="Z3" s="296">
        <f t="shared" ref="Z3" si="3">Y3+1</f>
        <v>45311</v>
      </c>
      <c r="AA3" s="302">
        <f t="shared" ref="AA3" si="4">Z3+1</f>
        <v>45312</v>
      </c>
      <c r="AB3" s="311">
        <f>AA3+1</f>
        <v>45313</v>
      </c>
      <c r="AC3" s="296">
        <f>AB3+1</f>
        <v>45314</v>
      </c>
      <c r="AD3" s="296">
        <f t="shared" ref="AD3:AG3" si="5">AC3+1</f>
        <v>45315</v>
      </c>
      <c r="AE3" s="296">
        <f t="shared" si="5"/>
        <v>45316</v>
      </c>
      <c r="AF3" s="297">
        <f t="shared" si="5"/>
        <v>45317</v>
      </c>
      <c r="AG3" s="296">
        <f t="shared" si="5"/>
        <v>45318</v>
      </c>
      <c r="AH3" s="298">
        <f t="shared" ref="AH3" si="6">AG3+1</f>
        <v>45319</v>
      </c>
      <c r="AI3" s="299">
        <f t="shared" ref="AI3" si="7">AH3+1</f>
        <v>45320</v>
      </c>
      <c r="AJ3" s="299">
        <f t="shared" ref="AJ3" si="8">AI3+1</f>
        <v>45321</v>
      </c>
      <c r="AK3" s="299">
        <f t="shared" ref="AK3" si="9">AJ3+1</f>
        <v>45322</v>
      </c>
      <c r="AL3" s="294" t="s">
        <v>429</v>
      </c>
      <c r="AM3" s="300">
        <v>45689</v>
      </c>
      <c r="AN3" s="301">
        <f>AM3+1</f>
        <v>45690</v>
      </c>
      <c r="AO3" s="302">
        <f t="shared" ref="AO3:BG3" si="10">AN3+1</f>
        <v>45691</v>
      </c>
      <c r="AP3" s="302">
        <f t="shared" si="10"/>
        <v>45692</v>
      </c>
      <c r="AQ3" s="311">
        <f t="shared" si="10"/>
        <v>45693</v>
      </c>
      <c r="AR3" s="296">
        <f t="shared" ref="AR3" si="11">AQ3+1</f>
        <v>45694</v>
      </c>
      <c r="AS3" s="296">
        <f t="shared" ref="AS3" si="12">AR3+1</f>
        <v>45695</v>
      </c>
      <c r="AT3" s="298">
        <f t="shared" ref="AT3" si="13">AS3+1</f>
        <v>45696</v>
      </c>
      <c r="AU3" s="313">
        <f t="shared" ref="AU3" si="14">AT3+1</f>
        <v>45697</v>
      </c>
      <c r="AV3" s="296">
        <f t="shared" ref="AV3" si="15">AU3+1</f>
        <v>45698</v>
      </c>
      <c r="AW3" s="302">
        <f t="shared" ref="AW3" si="16">AV3+1</f>
        <v>45699</v>
      </c>
      <c r="AX3" s="299">
        <f t="shared" ref="AX3" si="17">AW3+1</f>
        <v>45700</v>
      </c>
      <c r="AY3" s="302">
        <f>AX3+1</f>
        <v>45701</v>
      </c>
      <c r="AZ3" s="302">
        <f t="shared" si="10"/>
        <v>45702</v>
      </c>
      <c r="BA3" s="298">
        <f t="shared" si="10"/>
        <v>45703</v>
      </c>
      <c r="BB3" s="319">
        <f t="shared" si="10"/>
        <v>45704</v>
      </c>
      <c r="BC3" s="302">
        <f t="shared" si="10"/>
        <v>45705</v>
      </c>
      <c r="BD3" s="302">
        <f t="shared" si="10"/>
        <v>45706</v>
      </c>
      <c r="BE3" s="299">
        <f t="shared" si="10"/>
        <v>45707</v>
      </c>
      <c r="BF3" s="302">
        <f t="shared" si="10"/>
        <v>45708</v>
      </c>
      <c r="BG3" s="302">
        <f t="shared" si="10"/>
        <v>45709</v>
      </c>
      <c r="BH3" s="298">
        <f>BG3+1</f>
        <v>45710</v>
      </c>
      <c r="BI3" s="319">
        <f>BH3+1</f>
        <v>45711</v>
      </c>
      <c r="BJ3" s="302">
        <f>BI3+1</f>
        <v>45712</v>
      </c>
      <c r="BK3" s="302">
        <f t="shared" ref="BK3:BN3" si="18">BJ3+1</f>
        <v>45713</v>
      </c>
      <c r="BL3" s="311">
        <f t="shared" si="18"/>
        <v>45714</v>
      </c>
      <c r="BM3" s="296">
        <f t="shared" si="18"/>
        <v>45715</v>
      </c>
      <c r="BN3" s="296">
        <f t="shared" si="18"/>
        <v>45716</v>
      </c>
      <c r="BO3" s="321" t="s">
        <v>458</v>
      </c>
      <c r="BP3" s="327">
        <v>45717</v>
      </c>
      <c r="BQ3" s="313">
        <f t="shared" ref="BQ3:BV3" si="19">BP3+1</f>
        <v>45718</v>
      </c>
      <c r="BR3" s="300">
        <f t="shared" si="19"/>
        <v>45719</v>
      </c>
      <c r="BS3" s="302">
        <f t="shared" si="19"/>
        <v>45720</v>
      </c>
      <c r="BT3" s="349">
        <f t="shared" si="19"/>
        <v>45721</v>
      </c>
      <c r="BU3" s="302">
        <f t="shared" si="19"/>
        <v>45722</v>
      </c>
      <c r="BV3" s="302">
        <f t="shared" si="19"/>
        <v>45723</v>
      </c>
      <c r="BW3" s="296">
        <f>BV3+1</f>
        <v>45724</v>
      </c>
      <c r="BX3" s="351">
        <f>BW3+1</f>
        <v>45725</v>
      </c>
      <c r="BY3" s="350">
        <f>BX3+1</f>
        <v>45726</v>
      </c>
      <c r="BZ3" s="311">
        <f t="shared" ref="BZ3:CB3" si="20">BY3+1</f>
        <v>45727</v>
      </c>
      <c r="CA3" s="311">
        <f t="shared" si="20"/>
        <v>45728</v>
      </c>
      <c r="CB3" s="311">
        <f t="shared" si="20"/>
        <v>45729</v>
      </c>
      <c r="CC3" s="311">
        <f t="shared" ref="CC3:CJ3" si="21">CB3+1</f>
        <v>45730</v>
      </c>
      <c r="CD3" s="311">
        <f t="shared" si="21"/>
        <v>45731</v>
      </c>
      <c r="CE3" s="351">
        <f t="shared" ref="CE3" si="22">CD3+1</f>
        <v>45732</v>
      </c>
      <c r="CF3" s="350">
        <f t="shared" si="21"/>
        <v>45733</v>
      </c>
      <c r="CG3" s="311">
        <f t="shared" si="21"/>
        <v>45734</v>
      </c>
      <c r="CH3" s="311">
        <f t="shared" si="21"/>
        <v>45735</v>
      </c>
      <c r="CI3" s="311">
        <f t="shared" si="21"/>
        <v>45736</v>
      </c>
      <c r="CJ3" s="311">
        <f t="shared" si="21"/>
        <v>45737</v>
      </c>
      <c r="CK3" s="311">
        <f t="shared" ref="CK3:CL3" si="23">CJ3+1</f>
        <v>45738</v>
      </c>
      <c r="CL3" s="351">
        <f t="shared" si="23"/>
        <v>45739</v>
      </c>
      <c r="CM3" s="350">
        <f t="shared" ref="CM3" si="24">CL3+1</f>
        <v>45740</v>
      </c>
      <c r="CN3" s="311">
        <f t="shared" ref="CN3:CT3" si="25">CM3+1</f>
        <v>45741</v>
      </c>
      <c r="CO3" s="311">
        <f t="shared" si="25"/>
        <v>45742</v>
      </c>
      <c r="CP3" s="311">
        <f t="shared" si="25"/>
        <v>45743</v>
      </c>
      <c r="CQ3" s="311">
        <f t="shared" si="25"/>
        <v>45744</v>
      </c>
      <c r="CR3" s="311">
        <f t="shared" si="25"/>
        <v>45745</v>
      </c>
      <c r="CS3" s="351">
        <f t="shared" si="25"/>
        <v>45746</v>
      </c>
      <c r="CT3" s="327">
        <f t="shared" si="25"/>
        <v>45747</v>
      </c>
      <c r="CU3" s="294" t="s">
        <v>485</v>
      </c>
      <c r="CV3" s="299">
        <v>45748</v>
      </c>
      <c r="CW3" s="302">
        <f>CV3+1</f>
        <v>45749</v>
      </c>
      <c r="CX3" s="302">
        <f t="shared" ref="CX3:DA3" si="26">CW3+1</f>
        <v>45750</v>
      </c>
      <c r="CY3" s="302">
        <f t="shared" si="26"/>
        <v>45751</v>
      </c>
      <c r="CZ3" s="296">
        <f t="shared" si="26"/>
        <v>45752</v>
      </c>
      <c r="DA3" s="351">
        <f t="shared" si="26"/>
        <v>45753</v>
      </c>
      <c r="DB3" s="300">
        <f t="shared" ref="DB3" si="27">DA3+1</f>
        <v>45754</v>
      </c>
      <c r="DC3" s="302">
        <f t="shared" ref="DC3" si="28">DB3+1</f>
        <v>45755</v>
      </c>
      <c r="DD3" s="302">
        <f t="shared" ref="DD3" si="29">DC3+1</f>
        <v>45756</v>
      </c>
      <c r="DE3" s="302">
        <f t="shared" ref="DE3" si="30">DD3+1</f>
        <v>45757</v>
      </c>
      <c r="DF3" s="302">
        <f t="shared" ref="DF3" si="31">DE3+1</f>
        <v>45758</v>
      </c>
      <c r="DG3" s="296">
        <f t="shared" ref="DG3:DH3" si="32">DF3+1</f>
        <v>45759</v>
      </c>
      <c r="DH3" s="351">
        <f t="shared" si="32"/>
        <v>45760</v>
      </c>
      <c r="DI3" s="300">
        <f t="shared" ref="DI3" si="33">DH3+1</f>
        <v>45761</v>
      </c>
      <c r="DJ3" s="302">
        <f t="shared" ref="DJ3" si="34">DI3+1</f>
        <v>45762</v>
      </c>
      <c r="DK3" s="302">
        <f t="shared" ref="DK3" si="35">DJ3+1</f>
        <v>45763</v>
      </c>
      <c r="DL3" s="302">
        <f t="shared" ref="DL3" si="36">DK3+1</f>
        <v>45764</v>
      </c>
      <c r="DM3" s="302">
        <f t="shared" ref="DM3" si="37">DL3+1</f>
        <v>45765</v>
      </c>
      <c r="DN3" s="302">
        <f t="shared" ref="DN3:DO3" si="38">DM3+1</f>
        <v>45766</v>
      </c>
      <c r="DO3" s="295">
        <f t="shared" si="38"/>
        <v>45767</v>
      </c>
      <c r="DP3" s="350">
        <f t="shared" ref="DP3" si="39">DO3+1</f>
        <v>45768</v>
      </c>
      <c r="DQ3" s="302">
        <f>DP3+1</f>
        <v>45769</v>
      </c>
      <c r="DR3" s="302">
        <f>DQ3+1</f>
        <v>45770</v>
      </c>
      <c r="DS3" s="302">
        <f t="shared" ref="DS3" si="40">DR3+1</f>
        <v>45771</v>
      </c>
      <c r="DT3" s="302">
        <f t="shared" ref="DT3" si="41">DS3+1</f>
        <v>45772</v>
      </c>
      <c r="DU3" s="296">
        <f t="shared" ref="DU3:DV3" si="42">DT3+1</f>
        <v>45773</v>
      </c>
      <c r="DV3" s="351">
        <f t="shared" si="42"/>
        <v>45774</v>
      </c>
      <c r="DW3" s="300">
        <f t="shared" ref="DW3:EF3" si="43">DV3+1</f>
        <v>45775</v>
      </c>
      <c r="DX3" s="300">
        <f t="shared" si="43"/>
        <v>45776</v>
      </c>
      <c r="DY3" s="300">
        <f t="shared" si="43"/>
        <v>45777</v>
      </c>
      <c r="DZ3" s="294" t="s">
        <v>495</v>
      </c>
      <c r="EA3" s="351">
        <v>45778</v>
      </c>
      <c r="EB3" s="300">
        <f t="shared" si="43"/>
        <v>45779</v>
      </c>
      <c r="EC3" s="300">
        <f t="shared" si="43"/>
        <v>45780</v>
      </c>
      <c r="ED3" s="351">
        <f t="shared" si="43"/>
        <v>45781</v>
      </c>
      <c r="EE3" s="300">
        <f t="shared" si="43"/>
        <v>45782</v>
      </c>
      <c r="EF3" s="300">
        <f t="shared" si="43"/>
        <v>45783</v>
      </c>
      <c r="EG3" s="300">
        <f t="shared" ref="EG3" si="44">EF3+1</f>
        <v>45784</v>
      </c>
      <c r="EH3" s="300">
        <f t="shared" ref="EH3" si="45">EG3+1</f>
        <v>45785</v>
      </c>
      <c r="EI3" s="300">
        <f t="shared" ref="EI3" si="46">EH3+1</f>
        <v>45786</v>
      </c>
      <c r="EJ3" s="300">
        <f t="shared" ref="EJ3" si="47">EI3+1</f>
        <v>45787</v>
      </c>
      <c r="EK3" s="351">
        <f t="shared" ref="EK3" si="48">EJ3+1</f>
        <v>45788</v>
      </c>
      <c r="EL3" s="300">
        <f t="shared" ref="EL3:EU3" si="49">EK3+1</f>
        <v>45789</v>
      </c>
      <c r="EM3" s="300">
        <f t="shared" si="49"/>
        <v>45790</v>
      </c>
      <c r="EN3" s="300">
        <f t="shared" si="49"/>
        <v>45791</v>
      </c>
      <c r="EO3" s="300">
        <f t="shared" si="49"/>
        <v>45792</v>
      </c>
      <c r="EP3" s="300">
        <f t="shared" si="49"/>
        <v>45793</v>
      </c>
      <c r="EQ3" s="300">
        <f t="shared" si="49"/>
        <v>45794</v>
      </c>
      <c r="ER3" s="351">
        <f t="shared" si="49"/>
        <v>45795</v>
      </c>
      <c r="ES3" s="300">
        <f t="shared" si="49"/>
        <v>45796</v>
      </c>
      <c r="ET3" s="300">
        <f t="shared" si="49"/>
        <v>45797</v>
      </c>
      <c r="EU3" s="300">
        <f t="shared" si="49"/>
        <v>45798</v>
      </c>
      <c r="EV3" s="300">
        <f t="shared" ref="EV3" si="50">EU3+1</f>
        <v>45799</v>
      </c>
      <c r="EW3" s="300">
        <f t="shared" ref="EW3" si="51">EV3+1</f>
        <v>45800</v>
      </c>
      <c r="EX3" s="300">
        <f t="shared" ref="EX3:EY3" si="52">EW3+1</f>
        <v>45801</v>
      </c>
      <c r="EY3" s="351">
        <f t="shared" si="52"/>
        <v>45802</v>
      </c>
      <c r="EZ3" s="300">
        <f t="shared" ref="EZ3" si="53">EY3+1</f>
        <v>45803</v>
      </c>
      <c r="FA3" s="300">
        <f t="shared" ref="FA3" si="54">EZ3+1</f>
        <v>45804</v>
      </c>
      <c r="FB3" s="300">
        <f t="shared" ref="FB3" si="55">FA3+1</f>
        <v>45805</v>
      </c>
      <c r="FC3" s="300">
        <f t="shared" ref="FC3" si="56">FB3+1</f>
        <v>45806</v>
      </c>
      <c r="FD3" s="300">
        <f t="shared" ref="FD3" si="57">FC3+1</f>
        <v>45807</v>
      </c>
      <c r="FE3" s="300">
        <f t="shared" ref="FE3" si="58">FD3+1</f>
        <v>45808</v>
      </c>
      <c r="FF3" s="294" t="s">
        <v>501</v>
      </c>
      <c r="FG3" s="351">
        <f>FE3+1</f>
        <v>45809</v>
      </c>
      <c r="FH3" s="300">
        <f t="shared" ref="FH3" si="59">FG3+1</f>
        <v>45810</v>
      </c>
      <c r="FI3" s="300">
        <f t="shared" ref="FI3" si="60">FH3+1</f>
        <v>45811</v>
      </c>
      <c r="FJ3" s="300">
        <f t="shared" ref="FJ3" si="61">FI3+1</f>
        <v>45812</v>
      </c>
      <c r="FK3" s="300">
        <f t="shared" ref="FK3" si="62">FJ3+1</f>
        <v>45813</v>
      </c>
      <c r="FL3" s="300">
        <f t="shared" ref="FL3" si="63">FK3+1</f>
        <v>45814</v>
      </c>
      <c r="FM3" s="300">
        <f t="shared" ref="FM3:FO3" si="64">FL3+1</f>
        <v>45815</v>
      </c>
      <c r="FN3" s="351">
        <f t="shared" si="64"/>
        <v>45816</v>
      </c>
      <c r="FO3" s="300">
        <f t="shared" si="64"/>
        <v>45817</v>
      </c>
      <c r="FP3" s="300">
        <f t="shared" ref="FP3" si="65">FO3+1</f>
        <v>45818</v>
      </c>
      <c r="FQ3" s="300">
        <f t="shared" ref="FQ3" si="66">FP3+1</f>
        <v>45819</v>
      </c>
      <c r="FR3" s="300">
        <f t="shared" ref="FR3" si="67">FQ3+1</f>
        <v>45820</v>
      </c>
      <c r="FS3" s="300">
        <f t="shared" ref="FS3" si="68">FR3+1</f>
        <v>45821</v>
      </c>
      <c r="FT3" s="300">
        <f t="shared" ref="FT3" si="69">FS3+1</f>
        <v>45822</v>
      </c>
      <c r="FU3" s="351">
        <f t="shared" ref="FU3" si="70">FT3+1</f>
        <v>45823</v>
      </c>
      <c r="FV3" s="300">
        <f t="shared" ref="FV3" si="71">FU3+1</f>
        <v>45824</v>
      </c>
      <c r="FW3" s="300">
        <f t="shared" ref="FW3" si="72">FV3+1</f>
        <v>45825</v>
      </c>
      <c r="FX3" s="300">
        <f t="shared" ref="FX3" si="73">FW3+1</f>
        <v>45826</v>
      </c>
      <c r="FY3" s="300">
        <f t="shared" ref="FY3" si="74">FX3+1</f>
        <v>45827</v>
      </c>
      <c r="FZ3" s="300">
        <f t="shared" ref="FZ3" si="75">FY3+1</f>
        <v>45828</v>
      </c>
      <c r="GA3" s="300">
        <f t="shared" ref="GA3:GB3" si="76">FZ3+1</f>
        <v>45829</v>
      </c>
      <c r="GB3" s="351">
        <f t="shared" si="76"/>
        <v>45830</v>
      </c>
      <c r="GC3" s="300">
        <f t="shared" ref="GC3" si="77">GB3+1</f>
        <v>45831</v>
      </c>
      <c r="GD3" s="300">
        <f t="shared" ref="GD3" si="78">GC3+1</f>
        <v>45832</v>
      </c>
      <c r="GE3" s="300">
        <f t="shared" ref="GE3" si="79">GD3+1</f>
        <v>45833</v>
      </c>
      <c r="GF3" s="300">
        <f t="shared" ref="GF3" si="80">GE3+1</f>
        <v>45834</v>
      </c>
      <c r="GG3" s="300">
        <f t="shared" ref="GG3" si="81">GF3+1</f>
        <v>45835</v>
      </c>
      <c r="GH3" s="300">
        <f t="shared" ref="GH3" si="82">GG3+1</f>
        <v>45836</v>
      </c>
      <c r="GI3" s="351">
        <f t="shared" ref="GI3" si="83">GH3+1</f>
        <v>45837</v>
      </c>
      <c r="GJ3" s="300">
        <f>GI3+1</f>
        <v>45838</v>
      </c>
      <c r="GK3" s="294" t="s">
        <v>506</v>
      </c>
      <c r="GL3" s="300">
        <f t="shared" ref="GL3" si="84">GJ3+1</f>
        <v>45839</v>
      </c>
      <c r="GM3" s="300">
        <f t="shared" ref="GM3" si="85">GL3+1</f>
        <v>45840</v>
      </c>
      <c r="GN3" s="300">
        <f t="shared" ref="GN3" si="86">GM3+1</f>
        <v>45841</v>
      </c>
      <c r="GO3" s="300">
        <f t="shared" ref="GO3" si="87">GN3+1</f>
        <v>45842</v>
      </c>
      <c r="GP3" s="300">
        <f t="shared" ref="GP3:GQ3" si="88">GO3+1</f>
        <v>45843</v>
      </c>
      <c r="GQ3" s="351">
        <f t="shared" si="88"/>
        <v>45844</v>
      </c>
      <c r="GR3" s="300">
        <f t="shared" ref="GR3" si="89">GQ3+1</f>
        <v>45845</v>
      </c>
    </row>
    <row r="4" spans="1:200" s="276" customFormat="1" ht="24" customHeight="1" x14ac:dyDescent="0.35">
      <c r="A4" s="226"/>
      <c r="B4" s="303"/>
      <c r="C4" s="304"/>
      <c r="D4" s="305"/>
      <c r="E4" s="306"/>
      <c r="F4" s="291"/>
      <c r="G4" s="292" t="s">
        <v>421</v>
      </c>
      <c r="H4" s="503" t="s">
        <v>421</v>
      </c>
      <c r="I4" s="503"/>
      <c r="J4" s="504"/>
      <c r="K4" s="293"/>
      <c r="L4" s="503" t="s">
        <v>422</v>
      </c>
      <c r="M4" s="503"/>
      <c r="N4" s="503"/>
      <c r="O4" s="503"/>
      <c r="P4" s="503"/>
      <c r="Q4" s="504"/>
      <c r="R4" s="293"/>
      <c r="S4" s="503" t="s">
        <v>423</v>
      </c>
      <c r="T4" s="503"/>
      <c r="U4" s="503"/>
      <c r="V4" s="503"/>
      <c r="W4" s="503"/>
      <c r="X4" s="504"/>
      <c r="Y4" s="293"/>
      <c r="Z4" s="503" t="s">
        <v>424</v>
      </c>
      <c r="AA4" s="503"/>
      <c r="AB4" s="503"/>
      <c r="AC4" s="503"/>
      <c r="AD4" s="503"/>
      <c r="AE4" s="503"/>
      <c r="AF4" s="503"/>
      <c r="AG4" s="503"/>
      <c r="AH4" s="504"/>
      <c r="AI4" s="510" t="s">
        <v>430</v>
      </c>
      <c r="AJ4" s="510"/>
      <c r="AK4" s="511"/>
      <c r="AL4" s="291"/>
      <c r="AM4" s="512" t="s">
        <v>430</v>
      </c>
      <c r="AN4" s="510"/>
      <c r="AO4" s="503" t="s">
        <v>457</v>
      </c>
      <c r="AP4" s="503"/>
      <c r="AQ4" s="503"/>
      <c r="AR4" s="503"/>
      <c r="AS4" s="503"/>
      <c r="AT4" s="504"/>
      <c r="AU4" s="293"/>
      <c r="AV4" s="503" t="s">
        <v>477</v>
      </c>
      <c r="AW4" s="503"/>
      <c r="AX4" s="503"/>
      <c r="AY4" s="503"/>
      <c r="AZ4" s="503"/>
      <c r="BA4" s="504"/>
      <c r="BB4" s="316"/>
      <c r="BC4" s="502" t="s">
        <v>478</v>
      </c>
      <c r="BD4" s="503"/>
      <c r="BE4" s="503"/>
      <c r="BF4" s="503"/>
      <c r="BG4" s="503"/>
      <c r="BH4" s="504"/>
      <c r="BI4" s="316"/>
      <c r="BJ4" s="502" t="s">
        <v>480</v>
      </c>
      <c r="BK4" s="503"/>
      <c r="BL4" s="503"/>
      <c r="BM4" s="503"/>
      <c r="BN4" s="504"/>
      <c r="BO4" s="322"/>
      <c r="BP4" s="332" t="s">
        <v>480</v>
      </c>
      <c r="BQ4" s="293"/>
      <c r="BR4" s="505" t="s">
        <v>481</v>
      </c>
      <c r="BS4" s="503"/>
      <c r="BT4" s="503"/>
      <c r="BU4" s="503"/>
      <c r="BV4" s="503"/>
      <c r="BW4" s="503"/>
      <c r="BX4" s="504"/>
      <c r="BY4" s="506" t="s">
        <v>486</v>
      </c>
      <c r="BZ4" s="507"/>
      <c r="CA4" s="507"/>
      <c r="CB4" s="507"/>
      <c r="CC4" s="507"/>
      <c r="CD4" s="507"/>
      <c r="CE4" s="508"/>
      <c r="CF4" s="505" t="s">
        <v>487</v>
      </c>
      <c r="CG4" s="503"/>
      <c r="CH4" s="503"/>
      <c r="CI4" s="503"/>
      <c r="CJ4" s="503"/>
      <c r="CK4" s="503"/>
      <c r="CL4" s="504"/>
      <c r="CM4" s="505" t="s">
        <v>488</v>
      </c>
      <c r="CN4" s="503"/>
      <c r="CO4" s="503"/>
      <c r="CP4" s="503"/>
      <c r="CQ4" s="503"/>
      <c r="CR4" s="503"/>
      <c r="CS4" s="504"/>
      <c r="CT4" s="332" t="s">
        <v>489</v>
      </c>
      <c r="CU4" s="291"/>
      <c r="CV4" s="354" t="s">
        <v>489</v>
      </c>
      <c r="CW4" s="355"/>
      <c r="CX4" s="355"/>
      <c r="CY4" s="355"/>
      <c r="CZ4" s="355"/>
      <c r="DA4" s="356"/>
      <c r="DB4" s="505" t="s">
        <v>490</v>
      </c>
      <c r="DC4" s="503"/>
      <c r="DD4" s="503"/>
      <c r="DE4" s="503"/>
      <c r="DF4" s="503"/>
      <c r="DG4" s="503"/>
      <c r="DH4" s="504"/>
      <c r="DI4" s="505" t="s">
        <v>491</v>
      </c>
      <c r="DJ4" s="503"/>
      <c r="DK4" s="503"/>
      <c r="DL4" s="503"/>
      <c r="DM4" s="503"/>
      <c r="DN4" s="503"/>
      <c r="DO4" s="503"/>
      <c r="DP4" s="505" t="s">
        <v>492</v>
      </c>
      <c r="DQ4" s="503"/>
      <c r="DR4" s="503"/>
      <c r="DS4" s="503"/>
      <c r="DT4" s="503"/>
      <c r="DU4" s="504"/>
      <c r="DV4" s="362"/>
      <c r="DW4" s="505" t="s">
        <v>496</v>
      </c>
      <c r="DX4" s="503"/>
      <c r="DY4" s="504"/>
      <c r="DZ4" s="291"/>
      <c r="EA4" s="362"/>
      <c r="EB4" s="505" t="s">
        <v>496</v>
      </c>
      <c r="EC4" s="504"/>
      <c r="ED4" s="362"/>
      <c r="EE4" s="505" t="s">
        <v>497</v>
      </c>
      <c r="EF4" s="503"/>
      <c r="EG4" s="503"/>
      <c r="EH4" s="503"/>
      <c r="EI4" s="503"/>
      <c r="EJ4" s="504"/>
      <c r="EK4" s="362"/>
      <c r="EL4" s="505" t="s">
        <v>498</v>
      </c>
      <c r="EM4" s="503"/>
      <c r="EN4" s="503"/>
      <c r="EO4" s="503"/>
      <c r="EP4" s="503"/>
      <c r="EQ4" s="503"/>
      <c r="ER4" s="504"/>
      <c r="ES4" s="505" t="s">
        <v>500</v>
      </c>
      <c r="ET4" s="503"/>
      <c r="EU4" s="503"/>
      <c r="EV4" s="503"/>
      <c r="EW4" s="503"/>
      <c r="EX4" s="503"/>
      <c r="EY4" s="503"/>
      <c r="EZ4" s="503" t="s">
        <v>502</v>
      </c>
      <c r="FA4" s="503"/>
      <c r="FB4" s="503"/>
      <c r="FC4" s="503"/>
      <c r="FD4" s="503"/>
      <c r="FE4" s="504"/>
      <c r="FF4" s="291"/>
      <c r="FG4" s="367" t="s">
        <v>502</v>
      </c>
      <c r="FH4" s="503" t="s">
        <v>503</v>
      </c>
      <c r="FI4" s="503"/>
      <c r="FJ4" s="503"/>
      <c r="FK4" s="503"/>
      <c r="FL4" s="503"/>
      <c r="FM4" s="503"/>
      <c r="FN4" s="503"/>
      <c r="FO4" s="355" t="s">
        <v>505</v>
      </c>
      <c r="FP4" s="355"/>
      <c r="FQ4" s="355"/>
      <c r="FR4" s="355"/>
      <c r="FS4" s="355"/>
      <c r="FT4" s="355"/>
      <c r="FU4" s="367"/>
      <c r="FV4" s="355"/>
      <c r="FW4" s="355"/>
      <c r="FX4" s="355"/>
      <c r="FY4" s="355"/>
      <c r="FZ4" s="355"/>
      <c r="GA4" s="355"/>
      <c r="GB4" s="367"/>
      <c r="GC4" s="355"/>
      <c r="GD4" s="355"/>
      <c r="GE4" s="355"/>
      <c r="GF4" s="355"/>
      <c r="GG4" s="355"/>
      <c r="GH4" s="355"/>
      <c r="GI4" s="367"/>
      <c r="GJ4" s="355"/>
      <c r="GK4" s="291"/>
      <c r="GL4" s="355"/>
      <c r="GM4" s="355"/>
      <c r="GN4" s="355"/>
      <c r="GO4" s="355"/>
      <c r="GP4" s="355"/>
      <c r="GQ4" s="355"/>
      <c r="GR4" s="355"/>
    </row>
    <row r="5" spans="1:200" ht="15" customHeight="1" x14ac:dyDescent="0.35">
      <c r="A5" s="228" t="s">
        <v>149</v>
      </c>
      <c r="B5" s="229" t="s">
        <v>425</v>
      </c>
      <c r="C5" s="230"/>
      <c r="D5" s="231"/>
      <c r="E5" s="232"/>
      <c r="F5" s="233"/>
      <c r="G5" s="234"/>
      <c r="H5" s="235"/>
      <c r="I5" s="235"/>
      <c r="J5" s="232"/>
      <c r="K5" s="269"/>
      <c r="L5" s="235"/>
      <c r="M5" s="235"/>
      <c r="N5" s="269"/>
      <c r="O5" s="235"/>
      <c r="P5" s="235"/>
      <c r="Q5" s="232"/>
      <c r="R5" s="269"/>
      <c r="S5" s="258"/>
      <c r="T5" s="235"/>
      <c r="U5" s="269"/>
      <c r="V5" s="235"/>
      <c r="W5" s="235"/>
      <c r="X5" s="232"/>
      <c r="Y5" s="269"/>
      <c r="Z5" s="258"/>
      <c r="AA5" s="235"/>
      <c r="AB5" s="269"/>
      <c r="AC5" s="235"/>
      <c r="AD5" s="235"/>
      <c r="AE5" s="235"/>
      <c r="AF5" s="235"/>
      <c r="AG5" s="258"/>
      <c r="AH5" s="232"/>
      <c r="AI5" s="269"/>
      <c r="AJ5" s="271"/>
      <c r="AK5" s="232"/>
      <c r="AL5" s="233"/>
      <c r="AM5" s="234"/>
      <c r="AN5" s="235"/>
      <c r="AO5" s="235"/>
      <c r="AP5" s="235"/>
      <c r="AQ5" s="269"/>
      <c r="AR5" s="235"/>
      <c r="AS5" s="235"/>
      <c r="AT5" s="232"/>
      <c r="AU5" s="315"/>
      <c r="AV5" s="235"/>
      <c r="AW5" s="235"/>
      <c r="AX5" s="269"/>
      <c r="AY5" s="227"/>
      <c r="AZ5" s="235"/>
      <c r="BA5" s="232"/>
      <c r="BB5" s="315"/>
      <c r="BC5" s="235"/>
      <c r="BD5" s="235"/>
      <c r="BE5" s="269"/>
      <c r="BF5" s="235"/>
      <c r="BG5" s="235"/>
      <c r="BH5" s="232"/>
      <c r="BI5" s="315"/>
      <c r="BJ5" s="235"/>
      <c r="BK5" s="235"/>
      <c r="BL5" s="269"/>
      <c r="BM5" s="235"/>
      <c r="BN5" s="235"/>
      <c r="BO5" s="323"/>
      <c r="BP5" s="328"/>
      <c r="BQ5" s="334"/>
      <c r="BR5" s="234"/>
      <c r="BS5" s="235"/>
      <c r="BT5" s="331"/>
      <c r="BU5" s="235"/>
      <c r="BV5" s="235"/>
      <c r="BW5" s="258"/>
      <c r="BX5" s="352"/>
      <c r="BY5" s="234"/>
      <c r="BZ5" s="235"/>
      <c r="CA5" s="235"/>
      <c r="CB5" s="235"/>
      <c r="CC5" s="235"/>
      <c r="CD5" s="258"/>
      <c r="CE5" s="352"/>
      <c r="CF5" s="234"/>
      <c r="CG5" s="269"/>
      <c r="CH5" s="269"/>
      <c r="CI5" s="269"/>
      <c r="CJ5" s="269"/>
      <c r="CK5" s="258"/>
      <c r="CL5" s="352"/>
      <c r="CM5" s="234"/>
      <c r="CN5" s="235"/>
      <c r="CO5" s="235"/>
      <c r="CP5" s="235"/>
      <c r="CQ5" s="235"/>
      <c r="CR5" s="258"/>
      <c r="CS5" s="352"/>
      <c r="CT5" s="328"/>
      <c r="CU5" s="233"/>
      <c r="CV5" s="269"/>
      <c r="CW5" s="235"/>
      <c r="CX5" s="235"/>
      <c r="CY5" s="235"/>
      <c r="CZ5" s="258"/>
      <c r="DA5" s="352"/>
      <c r="DB5" s="234"/>
      <c r="DC5" s="235"/>
      <c r="DD5" s="235"/>
      <c r="DE5" s="235"/>
      <c r="DF5" s="235"/>
      <c r="DG5" s="258"/>
      <c r="DH5" s="352"/>
      <c r="DI5" s="234"/>
      <c r="DJ5" s="235"/>
      <c r="DK5" s="235"/>
      <c r="DL5" s="235"/>
      <c r="DM5" s="235"/>
      <c r="DN5" s="235"/>
      <c r="DO5" s="357"/>
      <c r="DP5" s="359"/>
      <c r="DQ5" s="235"/>
      <c r="DR5" s="235"/>
      <c r="DS5" s="235"/>
      <c r="DT5" s="235"/>
      <c r="DU5" s="258"/>
      <c r="DV5" s="352"/>
      <c r="DW5" s="234"/>
      <c r="DX5" s="234"/>
      <c r="DY5" s="234"/>
      <c r="DZ5" s="233"/>
      <c r="EA5" s="352"/>
      <c r="EB5" s="234"/>
      <c r="EC5" s="234"/>
      <c r="ED5" s="352"/>
      <c r="EE5" s="234"/>
      <c r="EF5" s="234"/>
      <c r="EG5" s="234"/>
      <c r="EH5" s="234"/>
      <c r="EI5" s="234"/>
      <c r="EJ5" s="234"/>
      <c r="EK5" s="352"/>
      <c r="EL5" s="234"/>
      <c r="EM5" s="234"/>
      <c r="EN5" s="234"/>
      <c r="EO5" s="234"/>
      <c r="EP5" s="234"/>
      <c r="EQ5" s="234"/>
      <c r="ER5" s="352"/>
      <c r="ES5" s="234"/>
      <c r="ET5" s="234"/>
      <c r="EU5" s="234"/>
      <c r="EV5" s="234"/>
      <c r="EW5" s="234"/>
      <c r="EX5" s="234"/>
      <c r="EY5" s="352"/>
      <c r="EZ5" s="234"/>
      <c r="FA5" s="234"/>
      <c r="FB5" s="234"/>
      <c r="FC5" s="234"/>
      <c r="FD5" s="234"/>
      <c r="FE5" s="234"/>
      <c r="FF5" s="233"/>
      <c r="FG5" s="352"/>
      <c r="FH5" s="234"/>
      <c r="FI5" s="234"/>
      <c r="FJ5" s="234"/>
      <c r="FK5" s="234"/>
      <c r="FL5" s="234"/>
      <c r="FM5" s="234"/>
      <c r="FN5" s="352"/>
      <c r="FO5" s="234"/>
      <c r="FP5" s="234"/>
      <c r="FQ5" s="234"/>
      <c r="FR5" s="234"/>
      <c r="FS5" s="234"/>
      <c r="FT5" s="234"/>
      <c r="FU5" s="352"/>
      <c r="FV5" s="234"/>
      <c r="FW5" s="234"/>
      <c r="FX5" s="234"/>
      <c r="FY5" s="234"/>
      <c r="FZ5" s="234"/>
      <c r="GA5" s="234"/>
      <c r="GB5" s="352"/>
      <c r="GC5" s="234"/>
      <c r="GD5" s="234"/>
      <c r="GE5" s="234"/>
      <c r="GF5" s="234"/>
      <c r="GG5" s="234"/>
      <c r="GH5" s="234"/>
      <c r="GI5" s="352"/>
      <c r="GJ5" s="234"/>
      <c r="GK5" s="233"/>
      <c r="GL5" s="234"/>
      <c r="GM5" s="234"/>
      <c r="GN5" s="234"/>
      <c r="GO5" s="234"/>
      <c r="GP5" s="234"/>
      <c r="GQ5" s="352"/>
      <c r="GR5" s="234"/>
    </row>
    <row r="6" spans="1:200" s="9" customFormat="1" ht="17.149999999999999" hidden="1" customHeight="1" x14ac:dyDescent="0.35">
      <c r="A6" s="236">
        <v>1</v>
      </c>
      <c r="B6" s="237">
        <v>1</v>
      </c>
      <c r="C6" s="238">
        <v>150000006</v>
      </c>
      <c r="D6" s="341" t="s">
        <v>5</v>
      </c>
      <c r="E6" s="239" t="s">
        <v>93</v>
      </c>
      <c r="F6" s="240">
        <v>9000</v>
      </c>
      <c r="G6" s="262"/>
      <c r="H6" s="242"/>
      <c r="I6" s="242"/>
      <c r="J6" s="243"/>
      <c r="K6" s="314"/>
      <c r="L6" s="242"/>
      <c r="M6" s="242"/>
      <c r="N6" s="270"/>
      <c r="O6" s="242"/>
      <c r="P6" s="242"/>
      <c r="Q6" s="243"/>
      <c r="R6" s="314"/>
      <c r="S6" s="259"/>
      <c r="T6" s="242"/>
      <c r="U6" s="270"/>
      <c r="V6" s="242"/>
      <c r="W6" s="242"/>
      <c r="X6" s="243"/>
      <c r="Y6" s="314"/>
      <c r="Z6" s="259"/>
      <c r="AA6" s="242"/>
      <c r="AB6" s="270"/>
      <c r="AC6" s="242"/>
      <c r="AD6" s="242"/>
      <c r="AE6" s="242"/>
      <c r="AF6" s="265"/>
      <c r="AG6" s="259"/>
      <c r="AH6" s="243"/>
      <c r="AI6" s="270"/>
      <c r="AJ6" s="272"/>
      <c r="AK6" s="243"/>
      <c r="AL6" s="240">
        <v>9000</v>
      </c>
      <c r="AM6" s="241"/>
      <c r="AN6" s="265"/>
      <c r="AO6" s="242"/>
      <c r="AP6" s="242"/>
      <c r="AQ6" s="270"/>
      <c r="AR6" s="242"/>
      <c r="AS6" s="242"/>
      <c r="AT6" s="243"/>
      <c r="AU6" s="314"/>
      <c r="AV6" s="242"/>
      <c r="AW6" s="242"/>
      <c r="AX6" s="270"/>
      <c r="AY6" s="274"/>
      <c r="AZ6" s="242"/>
      <c r="BA6" s="243"/>
      <c r="BB6" s="314"/>
      <c r="BC6" s="242"/>
      <c r="BD6" s="242"/>
      <c r="BE6" s="270"/>
      <c r="BF6" s="242"/>
      <c r="BG6" s="242"/>
      <c r="BH6" s="243"/>
      <c r="BI6" s="314"/>
      <c r="BJ6" s="242"/>
      <c r="BK6" s="242"/>
      <c r="BL6" s="270"/>
      <c r="BM6" s="242"/>
      <c r="BN6" s="242"/>
      <c r="BO6" s="324">
        <v>9000</v>
      </c>
      <c r="BP6" s="329"/>
      <c r="BQ6" s="335"/>
      <c r="BR6" s="241"/>
      <c r="BS6" s="242"/>
      <c r="BT6" s="242"/>
      <c r="BU6" s="242"/>
      <c r="BV6" s="242"/>
      <c r="BW6" s="259"/>
      <c r="BX6" s="353"/>
      <c r="BY6" s="241"/>
      <c r="BZ6" s="242"/>
      <c r="CA6" s="242"/>
      <c r="CB6" s="242"/>
      <c r="CC6" s="242"/>
      <c r="CD6" s="259"/>
      <c r="CE6" s="353"/>
      <c r="CF6" s="241"/>
      <c r="CG6" s="270"/>
      <c r="CH6" s="270"/>
      <c r="CI6" s="270"/>
      <c r="CJ6" s="270"/>
      <c r="CK6" s="259"/>
      <c r="CL6" s="353"/>
      <c r="CM6" s="241"/>
      <c r="CN6" s="242"/>
      <c r="CO6" s="242"/>
      <c r="CP6" s="242"/>
      <c r="CQ6" s="242"/>
      <c r="CR6" s="259"/>
      <c r="CS6" s="353"/>
      <c r="CT6" s="329"/>
      <c r="CU6" s="240">
        <v>9000</v>
      </c>
      <c r="CV6" s="270"/>
      <c r="CW6" s="242"/>
      <c r="CX6" s="242"/>
      <c r="CY6" s="242"/>
      <c r="CZ6" s="259"/>
      <c r="DA6" s="353"/>
      <c r="DB6" s="241"/>
      <c r="DC6" s="242"/>
      <c r="DD6" s="242"/>
      <c r="DE6" s="242"/>
      <c r="DF6" s="242"/>
      <c r="DG6" s="259"/>
      <c r="DH6" s="353"/>
      <c r="DI6" s="241"/>
      <c r="DJ6" s="242"/>
      <c r="DK6" s="242"/>
      <c r="DL6" s="242"/>
      <c r="DM6" s="242"/>
      <c r="DN6" s="242"/>
      <c r="DO6" s="358"/>
      <c r="DP6" s="360"/>
      <c r="DQ6" s="242"/>
      <c r="DR6" s="242"/>
      <c r="DS6" s="242"/>
      <c r="DT6" s="242"/>
      <c r="DU6" s="259"/>
      <c r="DV6" s="353"/>
      <c r="DW6" s="241"/>
      <c r="DX6" s="241"/>
      <c r="DY6" s="241"/>
      <c r="DZ6" s="240">
        <v>9000</v>
      </c>
      <c r="EA6" s="353"/>
      <c r="EB6" s="241"/>
      <c r="EC6" s="241"/>
      <c r="ED6" s="353"/>
      <c r="EE6" s="241"/>
      <c r="EF6" s="241"/>
      <c r="EG6" s="241"/>
      <c r="EH6" s="241"/>
      <c r="EI6" s="241"/>
      <c r="EJ6" s="241"/>
      <c r="EK6" s="353"/>
      <c r="EL6" s="241"/>
      <c r="EM6" s="241"/>
      <c r="EN6" s="241"/>
      <c r="EO6" s="241"/>
      <c r="EP6" s="241"/>
      <c r="EQ6" s="241"/>
      <c r="ER6" s="353"/>
      <c r="ES6" s="241"/>
      <c r="ET6" s="241"/>
      <c r="EU6" s="241"/>
      <c r="EV6" s="241"/>
      <c r="EW6" s="241"/>
      <c r="EX6" s="241"/>
      <c r="EY6" s="353"/>
      <c r="EZ6" s="241"/>
      <c r="FA6" s="241"/>
      <c r="FB6" s="241"/>
      <c r="FC6" s="241"/>
      <c r="FD6" s="241"/>
      <c r="FE6" s="241"/>
      <c r="FF6" s="240">
        <v>9000</v>
      </c>
      <c r="FG6" s="353"/>
      <c r="FH6" s="241"/>
      <c r="FI6" s="241"/>
      <c r="FJ6" s="241"/>
      <c r="FK6" s="241"/>
      <c r="FL6" s="241"/>
      <c r="FM6" s="241"/>
      <c r="FN6" s="353"/>
      <c r="FO6" s="241"/>
      <c r="FP6" s="241"/>
      <c r="FQ6" s="241"/>
      <c r="FR6" s="241"/>
      <c r="FS6" s="241"/>
      <c r="FT6" s="241"/>
      <c r="FU6" s="353"/>
      <c r="FV6" s="241"/>
      <c r="FW6" s="241"/>
      <c r="FX6" s="241"/>
      <c r="FY6" s="241"/>
      <c r="FZ6" s="241"/>
      <c r="GA6" s="241"/>
      <c r="GB6" s="353"/>
      <c r="GC6" s="241"/>
      <c r="GD6" s="241"/>
      <c r="GE6" s="241"/>
      <c r="GF6" s="241"/>
      <c r="GG6" s="241"/>
      <c r="GH6" s="241"/>
      <c r="GI6" s="353"/>
      <c r="GJ6" s="241"/>
      <c r="GK6" s="240">
        <v>9000</v>
      </c>
      <c r="GL6" s="241"/>
      <c r="GM6" s="241"/>
      <c r="GN6" s="241"/>
      <c r="GO6" s="241"/>
      <c r="GP6" s="241"/>
      <c r="GQ6" s="353"/>
      <c r="GR6" s="241"/>
    </row>
    <row r="7" spans="1:200" s="9" customFormat="1" ht="24.65" customHeight="1" x14ac:dyDescent="0.35">
      <c r="A7" s="244">
        <f t="shared" ref="A7:A32" si="90">A6+1</f>
        <v>2</v>
      </c>
      <c r="B7" s="245">
        <v>1</v>
      </c>
      <c r="C7" s="246">
        <v>150000006</v>
      </c>
      <c r="D7" s="342" t="s">
        <v>5</v>
      </c>
      <c r="E7" s="247" t="s">
        <v>95</v>
      </c>
      <c r="F7" s="248">
        <v>12300</v>
      </c>
      <c r="G7" s="262"/>
      <c r="H7" s="250">
        <v>12000.666666666666</v>
      </c>
      <c r="I7" s="250">
        <v>11991.666666666666</v>
      </c>
      <c r="J7" s="251">
        <v>11982</v>
      </c>
      <c r="K7" s="314"/>
      <c r="L7" s="250">
        <v>11992.5</v>
      </c>
      <c r="M7" s="250">
        <v>12022.666666666666</v>
      </c>
      <c r="N7" s="252">
        <v>12060.666666666666</v>
      </c>
      <c r="O7" s="250">
        <v>12030.333333333334</v>
      </c>
      <c r="P7" s="250">
        <v>12008.333333333334</v>
      </c>
      <c r="Q7" s="251">
        <v>11971.666666666666</v>
      </c>
      <c r="R7" s="314"/>
      <c r="S7" s="260">
        <v>11899.333333333334</v>
      </c>
      <c r="T7" s="250">
        <v>11936.666666666666</v>
      </c>
      <c r="U7" s="252">
        <v>11748</v>
      </c>
      <c r="V7" s="250">
        <v>11700</v>
      </c>
      <c r="W7" s="250">
        <v>11824</v>
      </c>
      <c r="X7" s="251">
        <v>11884.5</v>
      </c>
      <c r="Y7" s="314"/>
      <c r="Z7" s="260">
        <v>11914.5</v>
      </c>
      <c r="AA7" s="250">
        <v>11802</v>
      </c>
      <c r="AB7" s="252">
        <v>11583</v>
      </c>
      <c r="AC7" s="250">
        <v>11538</v>
      </c>
      <c r="AD7" s="250">
        <v>11806</v>
      </c>
      <c r="AE7" s="250"/>
      <c r="AF7" s="265"/>
      <c r="AG7" s="260"/>
      <c r="AH7" s="251"/>
      <c r="AI7" s="252"/>
      <c r="AJ7" s="273"/>
      <c r="AK7" s="251"/>
      <c r="AL7" s="248">
        <v>12300</v>
      </c>
      <c r="AM7" s="249"/>
      <c r="AN7" s="265"/>
      <c r="AO7" s="250">
        <v>12000</v>
      </c>
      <c r="AP7" s="250">
        <v>12000</v>
      </c>
      <c r="AQ7" s="252">
        <v>12000</v>
      </c>
      <c r="AR7" s="250">
        <v>12160</v>
      </c>
      <c r="AS7" s="250">
        <v>11985</v>
      </c>
      <c r="AT7" s="251">
        <v>11958.5</v>
      </c>
      <c r="AU7" s="314"/>
      <c r="AV7" s="250">
        <v>12278</v>
      </c>
      <c r="AW7" s="250">
        <v>11822.5</v>
      </c>
      <c r="AX7" s="252">
        <v>12009.5</v>
      </c>
      <c r="AY7" s="250">
        <v>12105</v>
      </c>
      <c r="AZ7" s="250">
        <v>12000</v>
      </c>
      <c r="BA7" s="251">
        <v>11967</v>
      </c>
      <c r="BB7" s="314"/>
      <c r="BC7" s="250">
        <v>11881</v>
      </c>
      <c r="BD7" s="250">
        <v>12150</v>
      </c>
      <c r="BE7" s="252">
        <v>12150</v>
      </c>
      <c r="BF7" s="250">
        <v>12338</v>
      </c>
      <c r="BG7" s="250">
        <v>12109</v>
      </c>
      <c r="BH7" s="251">
        <v>12154</v>
      </c>
      <c r="BI7" s="314"/>
      <c r="BJ7" s="250">
        <v>12133</v>
      </c>
      <c r="BK7" s="250">
        <v>12335</v>
      </c>
      <c r="BL7" s="252">
        <v>12150</v>
      </c>
      <c r="BM7" s="250">
        <v>12733</v>
      </c>
      <c r="BN7" s="250">
        <v>12133</v>
      </c>
      <c r="BO7" s="325">
        <v>12500</v>
      </c>
      <c r="BP7" s="330">
        <v>12153.333333333334</v>
      </c>
      <c r="BQ7" s="335"/>
      <c r="BR7" s="347">
        <v>12117.666666666666</v>
      </c>
      <c r="BS7" s="320">
        <v>12084.333333333334</v>
      </c>
      <c r="BT7" s="320">
        <v>12115.666666666666</v>
      </c>
      <c r="BU7" s="320">
        <v>12213.666666666666</v>
      </c>
      <c r="BV7" s="320">
        <v>12139</v>
      </c>
      <c r="BW7" s="346">
        <v>12109.333333333334</v>
      </c>
      <c r="BX7" s="353"/>
      <c r="BY7" s="347">
        <v>12194.666666666666</v>
      </c>
      <c r="BZ7" s="320">
        <v>12166.666666666666</v>
      </c>
      <c r="CA7" s="320">
        <v>12156.666666666666</v>
      </c>
      <c r="CB7" s="320">
        <v>12415.333333333334</v>
      </c>
      <c r="CC7" s="320">
        <v>12538</v>
      </c>
      <c r="CD7" s="346">
        <v>12577</v>
      </c>
      <c r="CE7" s="353"/>
      <c r="CF7" s="347">
        <v>12563.666666666666</v>
      </c>
      <c r="CG7" s="333">
        <v>12626.333333333334</v>
      </c>
      <c r="CH7" s="333">
        <v>12726.333333333334</v>
      </c>
      <c r="CI7" s="333">
        <v>12642.333333333334</v>
      </c>
      <c r="CJ7" s="333">
        <v>12651</v>
      </c>
      <c r="CK7" s="346">
        <v>12661.333333333334</v>
      </c>
      <c r="CL7" s="353"/>
      <c r="CM7" s="347">
        <v>12638</v>
      </c>
      <c r="CN7" s="320">
        <v>12678.666666666666</v>
      </c>
      <c r="CO7" s="320">
        <v>12737.666666666666</v>
      </c>
      <c r="CP7" s="320">
        <v>12792.666666666666</v>
      </c>
      <c r="CQ7" s="320">
        <v>12763.333333333334</v>
      </c>
      <c r="CR7" s="346">
        <v>12751</v>
      </c>
      <c r="CS7" s="353"/>
      <c r="CT7" s="330">
        <v>12827</v>
      </c>
      <c r="CU7" s="248">
        <v>13500</v>
      </c>
      <c r="CV7" s="333">
        <v>12694</v>
      </c>
      <c r="CW7" s="320">
        <v>12617.5</v>
      </c>
      <c r="CX7" s="320">
        <v>12744.5</v>
      </c>
      <c r="CY7" s="320">
        <v>12788</v>
      </c>
      <c r="CZ7" s="346">
        <v>13053.5</v>
      </c>
      <c r="DA7" s="353"/>
      <c r="DB7" s="347">
        <v>13500</v>
      </c>
      <c r="DC7" s="320">
        <v>13037.5</v>
      </c>
      <c r="DD7" s="320">
        <v>12959.5</v>
      </c>
      <c r="DE7" s="320">
        <v>12956</v>
      </c>
      <c r="DF7" s="320">
        <v>12707</v>
      </c>
      <c r="DG7" s="346">
        <v>12973.5</v>
      </c>
      <c r="DH7" s="353"/>
      <c r="DI7" s="347">
        <v>12852</v>
      </c>
      <c r="DJ7" s="320">
        <v>12717.5</v>
      </c>
      <c r="DK7" s="320">
        <v>13064</v>
      </c>
      <c r="DL7" s="320">
        <v>12741.5</v>
      </c>
      <c r="DM7" s="320">
        <v>12841</v>
      </c>
      <c r="DN7" s="320">
        <v>13031</v>
      </c>
      <c r="DO7" s="358"/>
      <c r="DP7" s="361">
        <v>12926.5</v>
      </c>
      <c r="DQ7" s="320">
        <v>12979</v>
      </c>
      <c r="DR7" s="320">
        <v>13041.5</v>
      </c>
      <c r="DS7" s="320">
        <v>12958</v>
      </c>
      <c r="DT7" s="320">
        <v>12928.5</v>
      </c>
      <c r="DU7" s="346">
        <v>12874.5</v>
      </c>
      <c r="DV7" s="353"/>
      <c r="DW7" s="347">
        <v>13017.5</v>
      </c>
      <c r="DX7" s="347">
        <v>12888.5</v>
      </c>
      <c r="DY7" s="347" t="s">
        <v>94</v>
      </c>
      <c r="DZ7" s="248">
        <v>13000</v>
      </c>
      <c r="EA7" s="353"/>
      <c r="EB7" s="347">
        <v>12440.333333333334</v>
      </c>
      <c r="EC7" s="347">
        <v>12566.333333333334</v>
      </c>
      <c r="ED7" s="353">
        <v>13000</v>
      </c>
      <c r="EE7" s="347">
        <v>12665.333333333334</v>
      </c>
      <c r="EF7" s="347">
        <v>12742.333333333334</v>
      </c>
      <c r="EG7" s="347">
        <v>12723.333333333334</v>
      </c>
      <c r="EH7" s="347">
        <v>12767.666666666666</v>
      </c>
      <c r="EI7" s="347">
        <v>12724.333333333334</v>
      </c>
      <c r="EJ7" s="347">
        <v>12705.333333333334</v>
      </c>
      <c r="EK7" s="353">
        <v>13000</v>
      </c>
      <c r="EL7" s="347">
        <v>12724.333333333334</v>
      </c>
      <c r="EM7" s="347">
        <v>12751</v>
      </c>
      <c r="EN7" s="347">
        <v>12696.666666666666</v>
      </c>
      <c r="EO7" s="347">
        <v>12698.333333333334</v>
      </c>
      <c r="EP7" s="347">
        <v>12792</v>
      </c>
      <c r="EQ7" s="347">
        <v>12716.666666666666</v>
      </c>
      <c r="ER7" s="353">
        <v>13000</v>
      </c>
      <c r="ES7" s="347">
        <v>12811.333333333334</v>
      </c>
      <c r="ET7" s="347">
        <v>12840.333333333334</v>
      </c>
      <c r="EU7" s="347">
        <v>12782.666666666666</v>
      </c>
      <c r="EV7" s="347">
        <v>12767</v>
      </c>
      <c r="EW7" s="347">
        <v>12875</v>
      </c>
      <c r="EX7" s="347">
        <v>12764</v>
      </c>
      <c r="EY7" s="353">
        <v>13000</v>
      </c>
      <c r="EZ7" s="347">
        <v>12856.666666666666</v>
      </c>
      <c r="FA7" s="347">
        <v>12782.333333333334</v>
      </c>
      <c r="FB7" s="347">
        <v>12922.666666666666</v>
      </c>
      <c r="FC7" s="347">
        <v>12881</v>
      </c>
      <c r="FD7" s="347">
        <v>13114.333333333334</v>
      </c>
      <c r="FE7" s="347">
        <v>12823</v>
      </c>
      <c r="FF7" s="248">
        <v>13500</v>
      </c>
      <c r="FG7" s="353"/>
      <c r="FH7" s="347">
        <v>12919.666666666666</v>
      </c>
      <c r="FI7" s="347">
        <v>13042</v>
      </c>
      <c r="FJ7" s="347">
        <v>13051.5</v>
      </c>
      <c r="FK7" s="347">
        <v>13059.5</v>
      </c>
      <c r="FL7" s="347">
        <v>13040</v>
      </c>
      <c r="FM7" s="347">
        <v>13089.5</v>
      </c>
      <c r="FN7" s="353"/>
      <c r="FO7" s="347">
        <v>12884</v>
      </c>
      <c r="FP7" s="347">
        <v>12790.5</v>
      </c>
      <c r="FQ7" s="347">
        <v>12994</v>
      </c>
      <c r="FR7" s="347">
        <v>13164</v>
      </c>
      <c r="FS7" s="347">
        <v>13280</v>
      </c>
      <c r="FT7" s="347">
        <v>13200</v>
      </c>
      <c r="FU7" s="353"/>
      <c r="FV7" s="347">
        <v>13074</v>
      </c>
      <c r="FW7" s="347">
        <v>12784.333333333334</v>
      </c>
      <c r="FX7" s="347">
        <v>12967</v>
      </c>
      <c r="FY7" s="347">
        <v>13001.333333333334</v>
      </c>
      <c r="FZ7" s="347">
        <v>12550</v>
      </c>
      <c r="GA7" s="347">
        <v>12998.5</v>
      </c>
      <c r="GB7" s="353"/>
      <c r="GC7" s="347">
        <v>12768</v>
      </c>
      <c r="GD7" s="347">
        <v>13295</v>
      </c>
      <c r="GE7" s="347">
        <v>13270</v>
      </c>
      <c r="GF7" s="347">
        <v>13224</v>
      </c>
      <c r="GG7" s="347">
        <v>13287</v>
      </c>
      <c r="GH7" s="347">
        <v>13210</v>
      </c>
      <c r="GI7" s="353"/>
      <c r="GJ7" s="347"/>
      <c r="GK7" s="248">
        <v>13800</v>
      </c>
      <c r="GL7" s="347">
        <v>13489</v>
      </c>
      <c r="GM7" s="347">
        <v>13425</v>
      </c>
      <c r="GN7" s="347">
        <v>13467</v>
      </c>
      <c r="GO7" s="347">
        <v>13480</v>
      </c>
      <c r="GP7" s="347">
        <v>13444</v>
      </c>
      <c r="GQ7" s="353"/>
      <c r="GR7" s="347"/>
    </row>
    <row r="8" spans="1:200" ht="15" customHeight="1" x14ac:dyDescent="0.35">
      <c r="A8" s="228" t="s">
        <v>149</v>
      </c>
      <c r="B8" s="229" t="s">
        <v>426</v>
      </c>
      <c r="C8" s="230"/>
      <c r="D8" s="231"/>
      <c r="E8" s="232"/>
      <c r="F8" s="233"/>
      <c r="G8" s="234"/>
      <c r="H8" s="235"/>
      <c r="I8" s="235"/>
      <c r="J8" s="232"/>
      <c r="K8" s="269"/>
      <c r="L8" s="235"/>
      <c r="M8" s="235"/>
      <c r="N8" s="269"/>
      <c r="O8" s="235"/>
      <c r="P8" s="235"/>
      <c r="Q8" s="232"/>
      <c r="R8" s="269"/>
      <c r="S8" s="258"/>
      <c r="T8" s="235"/>
      <c r="U8" s="269"/>
      <c r="V8" s="235"/>
      <c r="W8" s="235"/>
      <c r="X8" s="232"/>
      <c r="Y8" s="269"/>
      <c r="Z8" s="258"/>
      <c r="AA8" s="235"/>
      <c r="AB8" s="269"/>
      <c r="AC8" s="235"/>
      <c r="AD8" s="235"/>
      <c r="AE8" s="235"/>
      <c r="AF8" s="235"/>
      <c r="AG8" s="258"/>
      <c r="AH8" s="232"/>
      <c r="AI8" s="269"/>
      <c r="AJ8" s="271"/>
      <c r="AK8" s="232"/>
      <c r="AL8" s="233"/>
      <c r="AM8" s="234"/>
      <c r="AN8" s="235"/>
      <c r="AO8" s="235"/>
      <c r="AP8" s="235"/>
      <c r="AQ8" s="269"/>
      <c r="AR8" s="235"/>
      <c r="AS8" s="235"/>
      <c r="AT8" s="232"/>
      <c r="AU8" s="315"/>
      <c r="AV8" s="235"/>
      <c r="AW8" s="235"/>
      <c r="AX8" s="269"/>
      <c r="AY8" s="227"/>
      <c r="AZ8" s="235"/>
      <c r="BA8" s="232"/>
      <c r="BB8" s="315"/>
      <c r="BC8" s="235"/>
      <c r="BD8" s="235"/>
      <c r="BE8" s="269"/>
      <c r="BF8" s="235"/>
      <c r="BG8" s="235"/>
      <c r="BH8" s="232"/>
      <c r="BI8" s="315"/>
      <c r="BJ8" s="235"/>
      <c r="BK8" s="235"/>
      <c r="BL8" s="269"/>
      <c r="BM8" s="235"/>
      <c r="BN8" s="235"/>
      <c r="BO8" s="323"/>
      <c r="BP8" s="328"/>
      <c r="BQ8" s="334"/>
      <c r="BR8" s="234"/>
      <c r="BS8" s="235"/>
      <c r="BT8" s="235"/>
      <c r="BU8" s="235"/>
      <c r="BV8" s="235"/>
      <c r="BW8" s="258"/>
      <c r="BX8" s="352"/>
      <c r="BY8" s="234"/>
      <c r="BZ8" s="235"/>
      <c r="CA8" s="235"/>
      <c r="CB8" s="235"/>
      <c r="CC8" s="235"/>
      <c r="CD8" s="258"/>
      <c r="CE8" s="352"/>
      <c r="CF8" s="234"/>
      <c r="CG8" s="269"/>
      <c r="CH8" s="269"/>
      <c r="CI8" s="269"/>
      <c r="CJ8" s="269"/>
      <c r="CK8" s="258"/>
      <c r="CL8" s="352"/>
      <c r="CM8" s="234"/>
      <c r="CN8" s="235"/>
      <c r="CO8" s="235"/>
      <c r="CP8" s="235"/>
      <c r="CQ8" s="235"/>
      <c r="CR8" s="258"/>
      <c r="CS8" s="352"/>
      <c r="CT8" s="328"/>
      <c r="CU8" s="233"/>
      <c r="CV8" s="269"/>
      <c r="CW8" s="235"/>
      <c r="CX8" s="235"/>
      <c r="CY8" s="235"/>
      <c r="CZ8" s="258"/>
      <c r="DA8" s="352"/>
      <c r="DB8" s="234"/>
      <c r="DC8" s="235"/>
      <c r="DD8" s="235"/>
      <c r="DE8" s="235"/>
      <c r="DF8" s="235"/>
      <c r="DG8" s="258"/>
      <c r="DH8" s="352"/>
      <c r="DI8" s="234"/>
      <c r="DJ8" s="235"/>
      <c r="DK8" s="235"/>
      <c r="DL8" s="235"/>
      <c r="DM8" s="235"/>
      <c r="DN8" s="235"/>
      <c r="DO8" s="357"/>
      <c r="DP8" s="359"/>
      <c r="DQ8" s="235"/>
      <c r="DR8" s="235"/>
      <c r="DS8" s="235"/>
      <c r="DT8" s="235"/>
      <c r="DU8" s="258"/>
      <c r="DV8" s="352"/>
      <c r="DW8" s="234"/>
      <c r="DX8" s="234"/>
      <c r="DY8" s="234"/>
      <c r="DZ8" s="233"/>
      <c r="EA8" s="352"/>
      <c r="EB8" s="234"/>
      <c r="EC8" s="234"/>
      <c r="ED8" s="352"/>
      <c r="EE8" s="234"/>
      <c r="EF8" s="234"/>
      <c r="EG8" s="234"/>
      <c r="EH8" s="234"/>
      <c r="EI8" s="234"/>
      <c r="EJ8" s="234"/>
      <c r="EK8" s="352"/>
      <c r="EL8" s="234"/>
      <c r="EM8" s="234"/>
      <c r="EN8" s="234"/>
      <c r="EO8" s="234"/>
      <c r="EP8" s="234"/>
      <c r="EQ8" s="234"/>
      <c r="ER8" s="352"/>
      <c r="ES8" s="234"/>
      <c r="ET8" s="234"/>
      <c r="EU8" s="234"/>
      <c r="EV8" s="234"/>
      <c r="EW8" s="234"/>
      <c r="EX8" s="234"/>
      <c r="EY8" s="352"/>
      <c r="EZ8" s="234"/>
      <c r="FA8" s="234"/>
      <c r="FB8" s="234"/>
      <c r="FC8" s="234"/>
      <c r="FD8" s="234"/>
      <c r="FE8" s="234"/>
      <c r="FF8" s="233"/>
      <c r="FG8" s="352"/>
      <c r="FH8" s="234"/>
      <c r="FI8" s="234"/>
      <c r="FJ8" s="234"/>
      <c r="FK8" s="234"/>
      <c r="FL8" s="234"/>
      <c r="FM8" s="234"/>
      <c r="FN8" s="352"/>
      <c r="FO8" s="234"/>
      <c r="FP8" s="234"/>
      <c r="FQ8" s="234"/>
      <c r="FR8" s="234"/>
      <c r="FS8" s="234"/>
      <c r="FT8" s="234"/>
      <c r="FU8" s="352"/>
      <c r="FV8" s="234"/>
      <c r="FW8" s="234"/>
      <c r="FX8" s="234"/>
      <c r="FY8" s="234"/>
      <c r="FZ8" s="234"/>
      <c r="GA8" s="234"/>
      <c r="GB8" s="352"/>
      <c r="GC8" s="234"/>
      <c r="GD8" s="234"/>
      <c r="GE8" s="234"/>
      <c r="GF8" s="234"/>
      <c r="GG8" s="234"/>
      <c r="GH8" s="234"/>
      <c r="GI8" s="352"/>
      <c r="GJ8" s="234"/>
      <c r="GK8" s="233"/>
      <c r="GL8" s="234"/>
      <c r="GM8" s="234"/>
      <c r="GN8" s="234"/>
      <c r="GO8" s="234"/>
      <c r="GP8" s="234"/>
      <c r="GQ8" s="352"/>
      <c r="GR8" s="234"/>
    </row>
    <row r="9" spans="1:200" s="9" customFormat="1" ht="27" customHeight="1" x14ac:dyDescent="0.35">
      <c r="A9" s="244">
        <v>2</v>
      </c>
      <c r="B9" s="245">
        <f>ROW()-ROW($B$8)</f>
        <v>1</v>
      </c>
      <c r="C9" s="246">
        <v>150000003</v>
      </c>
      <c r="D9" s="342" t="s">
        <v>451</v>
      </c>
      <c r="E9" s="247" t="s">
        <v>315</v>
      </c>
      <c r="F9" s="345">
        <v>16800</v>
      </c>
      <c r="G9" s="262"/>
      <c r="H9" s="320" t="s">
        <v>443</v>
      </c>
      <c r="I9" s="320" t="s">
        <v>443</v>
      </c>
      <c r="J9" s="336" t="s">
        <v>443</v>
      </c>
      <c r="K9" s="314"/>
      <c r="L9" s="320" t="s">
        <v>443</v>
      </c>
      <c r="M9" s="320" t="s">
        <v>443</v>
      </c>
      <c r="N9" s="333" t="s">
        <v>443</v>
      </c>
      <c r="O9" s="320" t="s">
        <v>443</v>
      </c>
      <c r="P9" s="320">
        <v>16800</v>
      </c>
      <c r="Q9" s="336">
        <v>16811.814122809134</v>
      </c>
      <c r="R9" s="314"/>
      <c r="S9" s="346" t="s">
        <v>443</v>
      </c>
      <c r="T9" s="320" t="s">
        <v>443</v>
      </c>
      <c r="U9" s="333">
        <v>16800</v>
      </c>
      <c r="V9" s="320">
        <v>16800</v>
      </c>
      <c r="W9" s="320" t="s">
        <v>443</v>
      </c>
      <c r="X9" s="336" t="s">
        <v>443</v>
      </c>
      <c r="Y9" s="314"/>
      <c r="Z9" s="346">
        <v>16800</v>
      </c>
      <c r="AA9" s="320">
        <v>16800</v>
      </c>
      <c r="AB9" s="333">
        <v>17389.853710911288</v>
      </c>
      <c r="AC9" s="320" t="s">
        <v>443</v>
      </c>
      <c r="AD9" s="320" t="s">
        <v>443</v>
      </c>
      <c r="AE9" s="320"/>
      <c r="AF9" s="265"/>
      <c r="AG9" s="346"/>
      <c r="AH9" s="336"/>
      <c r="AI9" s="333"/>
      <c r="AJ9" s="337"/>
      <c r="AK9" s="336"/>
      <c r="AL9" s="345">
        <v>16800</v>
      </c>
      <c r="AM9" s="347"/>
      <c r="AN9" s="265"/>
      <c r="AO9" s="320" t="s">
        <v>443</v>
      </c>
      <c r="AP9" s="320" t="s">
        <v>443</v>
      </c>
      <c r="AQ9" s="333" t="s">
        <v>443</v>
      </c>
      <c r="AR9" s="320" t="s">
        <v>443</v>
      </c>
      <c r="AS9" s="320">
        <v>16800</v>
      </c>
      <c r="AT9" s="336">
        <v>16800</v>
      </c>
      <c r="AU9" s="314"/>
      <c r="AV9" s="320">
        <v>16800</v>
      </c>
      <c r="AW9" s="320">
        <v>16800</v>
      </c>
      <c r="AX9" s="333">
        <v>16800</v>
      </c>
      <c r="AY9" s="320">
        <v>16800</v>
      </c>
      <c r="AZ9" s="320">
        <v>16800</v>
      </c>
      <c r="BA9" s="336">
        <v>16800</v>
      </c>
      <c r="BB9" s="314"/>
      <c r="BC9" s="320" t="s">
        <v>443</v>
      </c>
      <c r="BD9" s="320">
        <v>16800</v>
      </c>
      <c r="BE9" s="333" t="s">
        <v>443</v>
      </c>
      <c r="BF9" s="320" t="s">
        <v>443</v>
      </c>
      <c r="BG9" s="320">
        <v>16800</v>
      </c>
      <c r="BH9" s="336" t="s">
        <v>443</v>
      </c>
      <c r="BI9" s="314"/>
      <c r="BJ9" s="320">
        <v>16800</v>
      </c>
      <c r="BK9" s="320">
        <v>16800</v>
      </c>
      <c r="BL9" s="333">
        <v>16800</v>
      </c>
      <c r="BM9" s="320" t="s">
        <v>443</v>
      </c>
      <c r="BN9" s="320">
        <v>16800</v>
      </c>
      <c r="BO9" s="348">
        <v>17200</v>
      </c>
      <c r="BP9" s="330" t="s">
        <v>443</v>
      </c>
      <c r="BQ9" s="335"/>
      <c r="BR9" s="347" t="s">
        <v>443</v>
      </c>
      <c r="BS9" s="320">
        <v>17200</v>
      </c>
      <c r="BT9" s="320" t="s">
        <v>443</v>
      </c>
      <c r="BU9" s="320" t="s">
        <v>443</v>
      </c>
      <c r="BV9" s="320">
        <v>17406.245668316831</v>
      </c>
      <c r="BW9" s="346">
        <v>17200</v>
      </c>
      <c r="BX9" s="353"/>
      <c r="BY9" s="347" t="s">
        <v>443</v>
      </c>
      <c r="BZ9" s="320" t="s">
        <v>443</v>
      </c>
      <c r="CA9" s="320" t="s">
        <v>443</v>
      </c>
      <c r="CB9" s="320" t="s">
        <v>443</v>
      </c>
      <c r="CC9" s="320">
        <v>17200</v>
      </c>
      <c r="CD9" s="346" t="s">
        <v>443</v>
      </c>
      <c r="CE9" s="353"/>
      <c r="CF9" s="347" t="s">
        <v>443</v>
      </c>
      <c r="CG9" s="333">
        <v>17211.863938053099</v>
      </c>
      <c r="CH9" s="333" t="s">
        <v>443</v>
      </c>
      <c r="CI9" s="333">
        <v>16711.905701878066</v>
      </c>
      <c r="CJ9" s="333">
        <v>16400</v>
      </c>
      <c r="CK9" s="346" t="s">
        <v>443</v>
      </c>
      <c r="CL9" s="353"/>
      <c r="CM9" s="347" t="s">
        <v>443</v>
      </c>
      <c r="CN9" s="320">
        <v>16896.353476037129</v>
      </c>
      <c r="CO9" s="320">
        <v>16700</v>
      </c>
      <c r="CP9" s="320" t="s">
        <v>443</v>
      </c>
      <c r="CQ9" s="320">
        <v>16623.406357388318</v>
      </c>
      <c r="CR9" s="346">
        <v>16779.46980096088</v>
      </c>
      <c r="CS9" s="353"/>
      <c r="CT9" s="330" t="s">
        <v>443</v>
      </c>
      <c r="CU9" s="345">
        <v>18000</v>
      </c>
      <c r="CV9" s="333">
        <v>18000</v>
      </c>
      <c r="CW9" s="320" t="s">
        <v>443</v>
      </c>
      <c r="CX9" s="320">
        <v>18120.113248974405</v>
      </c>
      <c r="CY9" s="320">
        <v>17331.309963099629</v>
      </c>
      <c r="CZ9" s="346">
        <v>18000</v>
      </c>
      <c r="DA9" s="353" t="s">
        <v>443</v>
      </c>
      <c r="DB9" s="347" t="s">
        <v>443</v>
      </c>
      <c r="DC9" s="320">
        <v>18122.510172143975</v>
      </c>
      <c r="DD9" s="320">
        <v>17933.801441016731</v>
      </c>
      <c r="DE9" s="320">
        <v>17839.957068914777</v>
      </c>
      <c r="DF9" s="320">
        <v>17797.924338801473</v>
      </c>
      <c r="DG9" s="346">
        <v>17574.315341664453</v>
      </c>
      <c r="DH9" s="353" t="s">
        <v>443</v>
      </c>
      <c r="DI9" s="347" t="s">
        <v>443</v>
      </c>
      <c r="DJ9" s="320">
        <v>18185.722305389223</v>
      </c>
      <c r="DK9" s="320">
        <v>17974.136840538729</v>
      </c>
      <c r="DL9" s="320">
        <v>18183.592628516002</v>
      </c>
      <c r="DM9" s="320">
        <v>17674.232237479348</v>
      </c>
      <c r="DN9" s="320">
        <v>17679.926922100989</v>
      </c>
      <c r="DO9" s="358" t="s">
        <v>443</v>
      </c>
      <c r="DP9" s="361" t="s">
        <v>443</v>
      </c>
      <c r="DQ9" s="320">
        <v>17779.644912962063</v>
      </c>
      <c r="DR9" s="320">
        <v>17390.01804912501</v>
      </c>
      <c r="DS9" s="320">
        <v>17470.664467483508</v>
      </c>
      <c r="DT9" s="320">
        <v>17898.204545454544</v>
      </c>
      <c r="DU9" s="346">
        <v>18000</v>
      </c>
      <c r="DV9" s="353" t="s">
        <v>443</v>
      </c>
      <c r="DW9" s="347">
        <v>17448.03190120916</v>
      </c>
      <c r="DX9" s="347">
        <v>17500</v>
      </c>
      <c r="DY9" s="347" t="s">
        <v>443</v>
      </c>
      <c r="DZ9" s="345">
        <v>17500</v>
      </c>
      <c r="EA9" s="353"/>
      <c r="EB9" s="347" t="s">
        <v>443</v>
      </c>
      <c r="EC9" s="347" t="s">
        <v>443</v>
      </c>
      <c r="ED9" s="353"/>
      <c r="EE9" s="347">
        <v>17500</v>
      </c>
      <c r="EF9" s="347">
        <v>17424.008913048801</v>
      </c>
      <c r="EG9" s="347">
        <v>17700</v>
      </c>
      <c r="EH9" s="347">
        <v>17692.499653403578</v>
      </c>
      <c r="EI9" s="347" t="s">
        <v>443</v>
      </c>
      <c r="EJ9" s="347" t="s">
        <v>443</v>
      </c>
      <c r="EK9" s="353"/>
      <c r="EL9" s="347">
        <v>17600.471951729494</v>
      </c>
      <c r="EM9" s="347">
        <v>17524.631664631666</v>
      </c>
      <c r="EN9" s="347" t="s">
        <v>443</v>
      </c>
      <c r="EO9" s="347" t="s">
        <v>443</v>
      </c>
      <c r="EP9" s="347" t="s">
        <v>443</v>
      </c>
      <c r="EQ9" s="347">
        <v>16000</v>
      </c>
      <c r="ER9" s="353"/>
      <c r="ES9" s="347" t="s">
        <v>443</v>
      </c>
      <c r="ET9" s="347">
        <v>18916.011767228032</v>
      </c>
      <c r="EU9" s="347">
        <v>17729.876904326629</v>
      </c>
      <c r="EV9" s="347">
        <v>17118.274734260016</v>
      </c>
      <c r="EW9" s="347">
        <v>17500</v>
      </c>
      <c r="EX9" s="347">
        <v>17000</v>
      </c>
      <c r="EY9" s="353"/>
      <c r="EZ9" s="347">
        <v>17500</v>
      </c>
      <c r="FA9" s="347" t="s">
        <v>443</v>
      </c>
      <c r="FB9" s="347">
        <v>17500</v>
      </c>
      <c r="FC9" s="347">
        <v>16960.454414725336</v>
      </c>
      <c r="FD9" s="347">
        <v>17500</v>
      </c>
      <c r="FE9" s="347">
        <v>17500</v>
      </c>
      <c r="FF9" s="345">
        <v>17500</v>
      </c>
      <c r="FG9" s="353"/>
      <c r="FH9" s="347" t="s">
        <v>443</v>
      </c>
      <c r="FI9" s="347" t="s">
        <v>443</v>
      </c>
      <c r="FJ9" s="347" t="s">
        <v>443</v>
      </c>
      <c r="FK9" s="347">
        <v>17500</v>
      </c>
      <c r="FL9" s="347">
        <v>16650</v>
      </c>
      <c r="FM9" s="347">
        <v>17938</v>
      </c>
      <c r="FN9" s="353"/>
      <c r="FO9" s="347">
        <v>18089</v>
      </c>
      <c r="FP9" s="347">
        <v>18027</v>
      </c>
      <c r="FQ9" s="347">
        <v>17708</v>
      </c>
      <c r="FR9" s="347">
        <v>17500</v>
      </c>
      <c r="FS9" s="347">
        <v>18043</v>
      </c>
      <c r="FT9" s="347">
        <v>17350</v>
      </c>
      <c r="FU9" s="353"/>
      <c r="FV9" s="347">
        <v>17755</v>
      </c>
      <c r="FW9" s="347">
        <v>18200</v>
      </c>
      <c r="FX9" s="347">
        <v>16800</v>
      </c>
      <c r="FY9" s="347">
        <v>17402.989888423988</v>
      </c>
      <c r="FZ9" s="347">
        <v>17300</v>
      </c>
      <c r="GA9" s="347" t="s">
        <v>443</v>
      </c>
      <c r="GB9" s="353"/>
      <c r="GC9" s="347">
        <v>17500</v>
      </c>
      <c r="GD9" s="347">
        <v>17371.705702978004</v>
      </c>
      <c r="GE9" s="347">
        <v>18200</v>
      </c>
      <c r="GF9" s="347">
        <v>16300</v>
      </c>
      <c r="GG9" s="347">
        <v>17791.167101712163</v>
      </c>
      <c r="GH9" s="347">
        <v>18112.50810110175</v>
      </c>
      <c r="GI9" s="353"/>
      <c r="GJ9" s="347">
        <v>17753.683511899118</v>
      </c>
      <c r="GK9" s="345">
        <v>17800</v>
      </c>
      <c r="GL9" s="347" t="s">
        <v>443</v>
      </c>
      <c r="GM9" s="347" t="s">
        <v>443</v>
      </c>
      <c r="GN9" s="347">
        <v>17500</v>
      </c>
      <c r="GO9" s="347">
        <v>17500</v>
      </c>
      <c r="GP9" s="347" t="s">
        <v>443</v>
      </c>
      <c r="GQ9" s="353"/>
      <c r="GR9" s="347">
        <v>17500</v>
      </c>
    </row>
    <row r="10" spans="1:200" s="9" customFormat="1" ht="57" customHeight="1" x14ac:dyDescent="0.35">
      <c r="A10" s="244"/>
      <c r="B10" s="245">
        <f t="shared" ref="B10:B26" si="91">ROW()-ROW($B$8)</f>
        <v>2</v>
      </c>
      <c r="C10" s="246">
        <v>150000003</v>
      </c>
      <c r="D10" s="342" t="s">
        <v>451</v>
      </c>
      <c r="E10" s="247" t="s">
        <v>462</v>
      </c>
      <c r="F10" s="248">
        <f>F9+1200</f>
        <v>18000</v>
      </c>
      <c r="G10" s="262"/>
      <c r="H10" s="250" t="s">
        <v>443</v>
      </c>
      <c r="I10" s="250">
        <v>17900</v>
      </c>
      <c r="J10" s="251">
        <v>17964.593371295079</v>
      </c>
      <c r="K10" s="314"/>
      <c r="L10" s="250">
        <v>17900</v>
      </c>
      <c r="M10" s="317">
        <v>17660.311587147029</v>
      </c>
      <c r="N10" s="252">
        <v>17971.470309863791</v>
      </c>
      <c r="O10" s="250">
        <v>17949.398108340498</v>
      </c>
      <c r="P10" s="250">
        <v>17893.637525813749</v>
      </c>
      <c r="Q10" s="251">
        <v>17800</v>
      </c>
      <c r="R10" s="314"/>
      <c r="S10" s="260">
        <v>17817.221341785527</v>
      </c>
      <c r="T10" s="250" t="s">
        <v>443</v>
      </c>
      <c r="U10" s="252" t="s">
        <v>443</v>
      </c>
      <c r="V10" s="250">
        <v>17120.280331574981</v>
      </c>
      <c r="W10" s="250">
        <v>17030</v>
      </c>
      <c r="X10" s="251">
        <v>17649.716241234222</v>
      </c>
      <c r="Y10" s="314"/>
      <c r="Z10" s="260">
        <v>17719.633509851628</v>
      </c>
      <c r="AA10" s="250">
        <v>17030</v>
      </c>
      <c r="AB10" s="252">
        <v>17306.86428587011</v>
      </c>
      <c r="AC10" s="250">
        <v>17030</v>
      </c>
      <c r="AD10" s="250">
        <v>17522</v>
      </c>
      <c r="AE10" s="250"/>
      <c r="AF10" s="265"/>
      <c r="AG10" s="260"/>
      <c r="AH10" s="251"/>
      <c r="AI10" s="252"/>
      <c r="AJ10" s="273"/>
      <c r="AK10" s="251"/>
      <c r="AL10" s="248">
        <f>(17522+17030)/2</f>
        <v>17276</v>
      </c>
      <c r="AM10" s="249"/>
      <c r="AN10" s="265"/>
      <c r="AO10" s="250">
        <v>17030</v>
      </c>
      <c r="AP10" s="250">
        <v>17223.031161005405</v>
      </c>
      <c r="AQ10" s="252">
        <v>16954.339894670004</v>
      </c>
      <c r="AR10" s="250">
        <v>16387.454628991502</v>
      </c>
      <c r="AS10" s="250">
        <v>16879.082949724703</v>
      </c>
      <c r="AT10" s="318">
        <v>18453.865549419159</v>
      </c>
      <c r="AU10" s="314"/>
      <c r="AV10" s="250">
        <v>17398.847810698757</v>
      </c>
      <c r="AW10" s="250">
        <v>19090</v>
      </c>
      <c r="AX10" s="252">
        <v>17030</v>
      </c>
      <c r="AY10" s="250" t="s">
        <v>443</v>
      </c>
      <c r="AZ10" s="250">
        <v>19099.281553398057</v>
      </c>
      <c r="BA10" s="251">
        <v>18151.71272229822</v>
      </c>
      <c r="BB10" s="314"/>
      <c r="BC10" s="250">
        <v>19846</v>
      </c>
      <c r="BD10" s="250" t="s">
        <v>443</v>
      </c>
      <c r="BE10" s="250" t="s">
        <v>443</v>
      </c>
      <c r="BF10" s="250">
        <v>17830.153762450824</v>
      </c>
      <c r="BG10" s="250" t="s">
        <v>443</v>
      </c>
      <c r="BH10" s="251">
        <v>18982.044023435363</v>
      </c>
      <c r="BI10" s="314"/>
      <c r="BJ10" s="250">
        <v>17522</v>
      </c>
      <c r="BK10" s="250">
        <v>17522</v>
      </c>
      <c r="BL10" s="252">
        <v>19090</v>
      </c>
      <c r="BM10" s="250">
        <v>18652.312665101261</v>
      </c>
      <c r="BN10" s="250">
        <v>18518.354249857388</v>
      </c>
      <c r="BO10" s="325">
        <f>(17750+17250+19300+18800)/4</f>
        <v>18275</v>
      </c>
      <c r="BP10" s="330" t="s">
        <v>443</v>
      </c>
      <c r="BQ10" s="335"/>
      <c r="BR10" s="347">
        <v>19090</v>
      </c>
      <c r="BS10" s="320">
        <v>18376.949421637561</v>
      </c>
      <c r="BT10" s="320">
        <v>19090</v>
      </c>
      <c r="BU10" s="320">
        <v>19208.428081238988</v>
      </c>
      <c r="BV10" s="320">
        <v>17522</v>
      </c>
      <c r="BW10" s="346">
        <v>19300</v>
      </c>
      <c r="BX10" s="353"/>
      <c r="BY10" s="347">
        <v>18092.810909804433</v>
      </c>
      <c r="BZ10" s="320">
        <v>17388.804562737641</v>
      </c>
      <c r="CA10" s="320">
        <v>17403.158099472075</v>
      </c>
      <c r="CB10" s="320">
        <v>17775</v>
      </c>
      <c r="CC10" s="320">
        <v>19203.643509127789</v>
      </c>
      <c r="CD10" s="346">
        <v>18381.53651663199</v>
      </c>
      <c r="CE10" s="353"/>
      <c r="CF10" s="347">
        <v>18794.789014186976</v>
      </c>
      <c r="CG10" s="333">
        <v>19300</v>
      </c>
      <c r="CH10" s="333" t="s">
        <v>443</v>
      </c>
      <c r="CI10" s="333">
        <v>18621.545752243019</v>
      </c>
      <c r="CJ10" s="333">
        <v>18509.767473524964</v>
      </c>
      <c r="CK10" s="346">
        <v>19300</v>
      </c>
      <c r="CL10" s="353"/>
      <c r="CM10" s="347">
        <v>18177.767560761571</v>
      </c>
      <c r="CN10" s="320">
        <v>19105.481876693768</v>
      </c>
      <c r="CO10" s="320">
        <v>19300</v>
      </c>
      <c r="CP10" s="320">
        <v>17529.426326129666</v>
      </c>
      <c r="CQ10" s="320">
        <v>19014.667875765132</v>
      </c>
      <c r="CR10" s="346">
        <v>18721.955418054895</v>
      </c>
      <c r="CS10" s="353"/>
      <c r="CT10" s="330">
        <v>18685.531571635569</v>
      </c>
      <c r="CU10" s="248">
        <f>(17750+17250+19300+18800)/4</f>
        <v>18275</v>
      </c>
      <c r="CV10" s="333" t="s">
        <v>443</v>
      </c>
      <c r="CW10" s="320">
        <v>18088.56361007848</v>
      </c>
      <c r="CX10" s="320" t="s">
        <v>443</v>
      </c>
      <c r="CY10" s="320">
        <v>18827.173303421201</v>
      </c>
      <c r="CZ10" s="346">
        <v>19300</v>
      </c>
      <c r="DA10" s="353" t="s">
        <v>443</v>
      </c>
      <c r="DB10" s="347" t="s">
        <v>443</v>
      </c>
      <c r="DC10" s="320">
        <v>17833.920120825642</v>
      </c>
      <c r="DD10" s="320">
        <v>18082.933359777868</v>
      </c>
      <c r="DE10" s="320">
        <v>18960</v>
      </c>
      <c r="DF10" s="320">
        <v>18890</v>
      </c>
      <c r="DG10" s="346" t="s">
        <v>443</v>
      </c>
      <c r="DH10" s="353" t="s">
        <v>443</v>
      </c>
      <c r="DI10" s="347" t="s">
        <v>443</v>
      </c>
      <c r="DJ10" s="320">
        <v>18648.647327886156</v>
      </c>
      <c r="DK10" s="320">
        <v>19045.562788705112</v>
      </c>
      <c r="DL10" s="320">
        <v>19192.349697753914</v>
      </c>
      <c r="DM10" s="320">
        <v>18833.799280222476</v>
      </c>
      <c r="DN10" s="320">
        <v>18924.88968303294</v>
      </c>
      <c r="DO10" s="358" t="s">
        <v>443</v>
      </c>
      <c r="DP10" s="361">
        <v>17750</v>
      </c>
      <c r="DQ10" s="320">
        <v>19302.041433606286</v>
      </c>
      <c r="DR10" s="320">
        <v>19025</v>
      </c>
      <c r="DS10" s="320">
        <v>19267.630454620874</v>
      </c>
      <c r="DT10" s="320">
        <v>19074.493477141386</v>
      </c>
      <c r="DU10" s="346">
        <v>18996.417595019659</v>
      </c>
      <c r="DV10" s="353" t="s">
        <v>443</v>
      </c>
      <c r="DW10" s="347">
        <v>19290.495886681296</v>
      </c>
      <c r="DX10" s="347">
        <v>19170.865946520276</v>
      </c>
      <c r="DY10" s="347">
        <v>19285.603551306129</v>
      </c>
      <c r="DZ10" s="248">
        <f>(18450+19460+18320+18960)/4</f>
        <v>18797.5</v>
      </c>
      <c r="EA10" s="353"/>
      <c r="EB10" s="347" t="s">
        <v>443</v>
      </c>
      <c r="EC10" s="347">
        <v>19219.730785666321</v>
      </c>
      <c r="ED10" s="353"/>
      <c r="EE10" s="347">
        <v>19224.167014395993</v>
      </c>
      <c r="EF10" s="347">
        <v>18890</v>
      </c>
      <c r="EG10" s="347">
        <v>18890</v>
      </c>
      <c r="EH10" s="347">
        <v>19341.618696559617</v>
      </c>
      <c r="EI10" s="347">
        <v>19141.114583034716</v>
      </c>
      <c r="EJ10" s="347">
        <v>19256.464556397681</v>
      </c>
      <c r="EK10" s="353"/>
      <c r="EL10" s="347">
        <v>18996.19633401222</v>
      </c>
      <c r="EM10" s="347">
        <v>19314.629423587681</v>
      </c>
      <c r="EN10" s="347">
        <v>18950.411885437075</v>
      </c>
      <c r="EO10" s="347">
        <v>18931.124963488142</v>
      </c>
      <c r="EP10" s="347">
        <v>18654.014221974343</v>
      </c>
      <c r="EQ10" s="347">
        <v>18780.335952593254</v>
      </c>
      <c r="ER10" s="353"/>
      <c r="ES10" s="347">
        <v>18909.025921966862</v>
      </c>
      <c r="ET10" s="347">
        <v>17298.599831979838</v>
      </c>
      <c r="EU10" s="347">
        <v>18854.049686043192</v>
      </c>
      <c r="EV10" s="347">
        <v>18435.987114028689</v>
      </c>
      <c r="EW10" s="347">
        <v>18720.676667875272</v>
      </c>
      <c r="EX10" s="347">
        <v>18758.509930976194</v>
      </c>
      <c r="EY10" s="353"/>
      <c r="EZ10" s="347">
        <v>18933.646974178591</v>
      </c>
      <c r="FA10" s="347">
        <v>18939.734736066479</v>
      </c>
      <c r="FB10" s="347">
        <v>18787.625260029719</v>
      </c>
      <c r="FC10" s="347">
        <v>18334.031288955372</v>
      </c>
      <c r="FD10" s="347">
        <v>18910.327268639699</v>
      </c>
      <c r="FE10" s="347">
        <v>18830.480460775736</v>
      </c>
      <c r="FF10" s="248">
        <f>(19025+19460+18890+18960)/4</f>
        <v>19083.75</v>
      </c>
      <c r="FG10" s="353"/>
      <c r="FH10" s="347">
        <v>18772.803185893903</v>
      </c>
      <c r="FI10" s="347">
        <v>18320</v>
      </c>
      <c r="FJ10" s="347">
        <v>18597.164416313106</v>
      </c>
      <c r="FK10" s="347">
        <v>18611.424989927025</v>
      </c>
      <c r="FL10" s="347">
        <v>18744.62743955724</v>
      </c>
      <c r="FM10" s="347">
        <v>19069.805783562868</v>
      </c>
      <c r="FN10" s="353"/>
      <c r="FO10" s="347">
        <v>18627</v>
      </c>
      <c r="FP10" s="347">
        <v>18933</v>
      </c>
      <c r="FQ10" s="347">
        <v>19142</v>
      </c>
      <c r="FR10" s="347">
        <v>18903</v>
      </c>
      <c r="FS10" s="347">
        <v>18922</v>
      </c>
      <c r="FT10" s="347">
        <v>18945</v>
      </c>
      <c r="FU10" s="353"/>
      <c r="FV10" s="347">
        <v>19005</v>
      </c>
      <c r="FW10" s="347">
        <v>18949.111747851002</v>
      </c>
      <c r="FX10" s="347">
        <v>18752.705706644436</v>
      </c>
      <c r="FY10" s="347">
        <v>18918.933465178696</v>
      </c>
      <c r="FZ10" s="347">
        <v>18890</v>
      </c>
      <c r="GA10" s="347">
        <v>18890</v>
      </c>
      <c r="GB10" s="353"/>
      <c r="GC10" s="347">
        <v>18903.670844327178</v>
      </c>
      <c r="GD10" s="347">
        <v>18915.835691213662</v>
      </c>
      <c r="GE10" s="347">
        <v>18779.170462718772</v>
      </c>
      <c r="GF10" s="347">
        <v>18914.180862820325</v>
      </c>
      <c r="GG10" s="347">
        <v>18896.592271992489</v>
      </c>
      <c r="GH10" s="347">
        <v>18890</v>
      </c>
      <c r="GI10" s="353"/>
      <c r="GJ10" s="347">
        <v>18909.429175475689</v>
      </c>
      <c r="GK10" s="248">
        <f>(19370+19460+19232+18960)/4</f>
        <v>19255.5</v>
      </c>
      <c r="GL10" s="347" t="s">
        <v>443</v>
      </c>
      <c r="GM10" s="347">
        <v>18890</v>
      </c>
      <c r="GN10" s="347">
        <v>18890</v>
      </c>
      <c r="GO10" s="347">
        <v>18890</v>
      </c>
      <c r="GP10" s="347">
        <v>18657.017425742575</v>
      </c>
      <c r="GQ10" s="353"/>
      <c r="GR10" s="347">
        <v>18657.71760159215</v>
      </c>
    </row>
    <row r="11" spans="1:200" s="9" customFormat="1" ht="20.5" x14ac:dyDescent="0.35">
      <c r="A11" s="244"/>
      <c r="B11" s="245">
        <f t="shared" si="91"/>
        <v>3</v>
      </c>
      <c r="C11" s="246">
        <v>150000113</v>
      </c>
      <c r="D11" s="342" t="s">
        <v>450</v>
      </c>
      <c r="E11" s="247" t="s">
        <v>375</v>
      </c>
      <c r="F11" s="248">
        <v>15800</v>
      </c>
      <c r="G11" s="262"/>
      <c r="H11" s="250" t="s">
        <v>443</v>
      </c>
      <c r="I11" s="250">
        <v>15789.817232375979</v>
      </c>
      <c r="J11" s="251">
        <v>15800</v>
      </c>
      <c r="K11" s="314"/>
      <c r="L11" s="250">
        <v>15762.556502832294</v>
      </c>
      <c r="M11" s="250">
        <v>15800</v>
      </c>
      <c r="N11" s="252">
        <v>15800</v>
      </c>
      <c r="O11" s="250">
        <v>15765.763982918446</v>
      </c>
      <c r="P11" s="250">
        <v>15800</v>
      </c>
      <c r="Q11" s="251">
        <v>15857.774647887323</v>
      </c>
      <c r="R11" s="314"/>
      <c r="S11" s="260">
        <v>15800</v>
      </c>
      <c r="T11" s="250">
        <v>15800</v>
      </c>
      <c r="U11" s="252">
        <v>15800</v>
      </c>
      <c r="V11" s="250" t="s">
        <v>443</v>
      </c>
      <c r="W11" s="250">
        <v>15763.504139628552</v>
      </c>
      <c r="X11" s="251">
        <v>15800</v>
      </c>
      <c r="Y11" s="314"/>
      <c r="Z11" s="260">
        <v>15800</v>
      </c>
      <c r="AA11" s="250" t="s">
        <v>443</v>
      </c>
      <c r="AB11" s="252">
        <v>15573.994155990111</v>
      </c>
      <c r="AC11" s="250">
        <v>15500</v>
      </c>
      <c r="AD11" s="250" t="s">
        <v>443</v>
      </c>
      <c r="AE11" s="250"/>
      <c r="AF11" s="265"/>
      <c r="AG11" s="260"/>
      <c r="AH11" s="251"/>
      <c r="AI11" s="252"/>
      <c r="AJ11" s="273"/>
      <c r="AK11" s="251"/>
      <c r="AL11" s="248">
        <v>15800</v>
      </c>
      <c r="AM11" s="249"/>
      <c r="AN11" s="265"/>
      <c r="AO11" s="250" t="s">
        <v>443</v>
      </c>
      <c r="AP11" s="250" t="s">
        <v>443</v>
      </c>
      <c r="AQ11" s="252">
        <v>15800</v>
      </c>
      <c r="AR11" s="250">
        <v>15800</v>
      </c>
      <c r="AS11" s="250" t="s">
        <v>443</v>
      </c>
      <c r="AT11" s="251">
        <v>15800</v>
      </c>
      <c r="AU11" s="314"/>
      <c r="AV11" s="250">
        <v>16175.643779837124</v>
      </c>
      <c r="AW11" s="250" t="s">
        <v>443</v>
      </c>
      <c r="AX11" s="252" t="s">
        <v>443</v>
      </c>
      <c r="AY11" s="250" t="s">
        <v>443</v>
      </c>
      <c r="AZ11" s="250">
        <v>15800</v>
      </c>
      <c r="BA11" s="251" t="s">
        <v>443</v>
      </c>
      <c r="BB11" s="314"/>
      <c r="BC11" s="250">
        <v>15800</v>
      </c>
      <c r="BD11" s="250" t="s">
        <v>443</v>
      </c>
      <c r="BE11" s="252">
        <v>15800</v>
      </c>
      <c r="BF11" s="250">
        <v>16195</v>
      </c>
      <c r="BG11" s="250">
        <v>15800</v>
      </c>
      <c r="BH11" s="251" t="s">
        <v>443</v>
      </c>
      <c r="BI11" s="314"/>
      <c r="BJ11" s="250">
        <v>15800</v>
      </c>
      <c r="BK11" s="250" t="s">
        <v>443</v>
      </c>
      <c r="BL11" s="252" t="s">
        <v>443</v>
      </c>
      <c r="BM11" s="250">
        <v>15800</v>
      </c>
      <c r="BN11" s="250" t="s">
        <v>443</v>
      </c>
      <c r="BO11" s="325">
        <v>16000</v>
      </c>
      <c r="BP11" s="330">
        <v>16191.501698754248</v>
      </c>
      <c r="BQ11" s="335"/>
      <c r="BR11" s="347">
        <v>16000</v>
      </c>
      <c r="BS11" s="320" t="s">
        <v>443</v>
      </c>
      <c r="BT11" s="320">
        <v>16000</v>
      </c>
      <c r="BU11" s="320">
        <v>16000</v>
      </c>
      <c r="BV11" s="320">
        <v>16000</v>
      </c>
      <c r="BW11" s="346">
        <v>16000</v>
      </c>
      <c r="BX11" s="353"/>
      <c r="BY11" s="347">
        <v>16165.022044929667</v>
      </c>
      <c r="BZ11" s="320">
        <v>16000</v>
      </c>
      <c r="CA11" s="320" t="s">
        <v>443</v>
      </c>
      <c r="CB11" s="320">
        <v>16000</v>
      </c>
      <c r="CC11" s="320">
        <v>16000</v>
      </c>
      <c r="CD11" s="346" t="s">
        <v>443</v>
      </c>
      <c r="CE11" s="353"/>
      <c r="CF11" s="347" t="s">
        <v>443</v>
      </c>
      <c r="CG11" s="333" t="s">
        <v>443</v>
      </c>
      <c r="CH11" s="333" t="s">
        <v>443</v>
      </c>
      <c r="CI11" s="333">
        <v>16000</v>
      </c>
      <c r="CJ11" s="333">
        <v>16000</v>
      </c>
      <c r="CK11" s="346" t="s">
        <v>443</v>
      </c>
      <c r="CL11" s="353"/>
      <c r="CM11" s="347">
        <v>16000</v>
      </c>
      <c r="CN11" s="320" t="s">
        <v>443</v>
      </c>
      <c r="CO11" s="320" t="s">
        <v>443</v>
      </c>
      <c r="CP11" s="320" t="s">
        <v>443</v>
      </c>
      <c r="CQ11" s="320" t="s">
        <v>443</v>
      </c>
      <c r="CR11" s="346" t="s">
        <v>443</v>
      </c>
      <c r="CS11" s="353"/>
      <c r="CT11" s="330" t="s">
        <v>443</v>
      </c>
      <c r="CU11" s="248"/>
      <c r="CV11" s="333" t="s">
        <v>443</v>
      </c>
      <c r="CW11" s="320" t="s">
        <v>443</v>
      </c>
      <c r="CX11" s="320" t="s">
        <v>443</v>
      </c>
      <c r="CY11" s="320" t="s">
        <v>443</v>
      </c>
      <c r="CZ11" s="346" t="s">
        <v>443</v>
      </c>
      <c r="DA11" s="353" t="s">
        <v>443</v>
      </c>
      <c r="DB11" s="347" t="s">
        <v>443</v>
      </c>
      <c r="DC11" s="320" t="s">
        <v>443</v>
      </c>
      <c r="DD11" s="320" t="s">
        <v>443</v>
      </c>
      <c r="DE11" s="320" t="s">
        <v>443</v>
      </c>
      <c r="DF11" s="320" t="s">
        <v>443</v>
      </c>
      <c r="DG11" s="346" t="s">
        <v>443</v>
      </c>
      <c r="DH11" s="353" t="s">
        <v>443</v>
      </c>
      <c r="DI11" s="347" t="s">
        <v>443</v>
      </c>
      <c r="DJ11" s="320">
        <v>16500</v>
      </c>
      <c r="DK11" s="320">
        <v>16500</v>
      </c>
      <c r="DL11" s="320">
        <v>16500</v>
      </c>
      <c r="DM11" s="320">
        <v>16500</v>
      </c>
      <c r="DN11" s="320">
        <v>16500</v>
      </c>
      <c r="DO11" s="358" t="s">
        <v>443</v>
      </c>
      <c r="DP11" s="361" t="s">
        <v>443</v>
      </c>
      <c r="DQ11" s="320">
        <v>16500</v>
      </c>
      <c r="DR11" s="320" t="s">
        <v>443</v>
      </c>
      <c r="DS11" s="320">
        <v>16000</v>
      </c>
      <c r="DT11" s="320" t="s">
        <v>443</v>
      </c>
      <c r="DU11" s="346">
        <v>16500</v>
      </c>
      <c r="DV11" s="353" t="s">
        <v>443</v>
      </c>
      <c r="DW11" s="347">
        <v>16500</v>
      </c>
      <c r="DX11" s="347" t="s">
        <v>443</v>
      </c>
      <c r="DY11" s="347" t="s">
        <v>443</v>
      </c>
      <c r="DZ11" s="248">
        <v>16000</v>
      </c>
      <c r="EA11" s="353"/>
      <c r="EB11" s="347" t="s">
        <v>443</v>
      </c>
      <c r="EC11" s="347" t="s">
        <v>443</v>
      </c>
      <c r="ED11" s="353"/>
      <c r="EE11" s="347">
        <v>15725.942099304544</v>
      </c>
      <c r="EF11" s="347" t="s">
        <v>443</v>
      </c>
      <c r="EG11" s="347">
        <v>15768.380140421265</v>
      </c>
      <c r="EH11" s="347">
        <v>16000</v>
      </c>
      <c r="EI11" s="347">
        <v>15500</v>
      </c>
      <c r="EJ11" s="347">
        <v>15500</v>
      </c>
      <c r="EK11" s="353"/>
      <c r="EL11" s="347" t="s">
        <v>443</v>
      </c>
      <c r="EM11" s="347" t="s">
        <v>443</v>
      </c>
      <c r="EN11" s="347" t="s">
        <v>443</v>
      </c>
      <c r="EO11" s="347" t="s">
        <v>443</v>
      </c>
      <c r="EP11" s="347" t="s">
        <v>443</v>
      </c>
      <c r="EQ11" s="347" t="s">
        <v>443</v>
      </c>
      <c r="ER11" s="353"/>
      <c r="ES11" s="347" t="s">
        <v>443</v>
      </c>
      <c r="ET11" s="347">
        <v>16000</v>
      </c>
      <c r="EU11" s="347" t="s">
        <v>443</v>
      </c>
      <c r="EV11" s="347">
        <v>16000</v>
      </c>
      <c r="EW11" s="347" t="s">
        <v>443</v>
      </c>
      <c r="EX11" s="347">
        <v>16000</v>
      </c>
      <c r="EY11" s="353"/>
      <c r="EZ11" s="347">
        <v>16000</v>
      </c>
      <c r="FA11" s="347">
        <v>16000</v>
      </c>
      <c r="FB11" s="347" t="s">
        <v>443</v>
      </c>
      <c r="FC11" s="347" t="s">
        <v>443</v>
      </c>
      <c r="FD11" s="347" t="s">
        <v>443</v>
      </c>
      <c r="FE11" s="347" t="s">
        <v>443</v>
      </c>
      <c r="FF11" s="248">
        <v>16000</v>
      </c>
      <c r="FG11" s="353"/>
      <c r="FH11" s="347">
        <v>16400</v>
      </c>
      <c r="FI11" s="347" t="s">
        <v>443</v>
      </c>
      <c r="FJ11" s="347" t="s">
        <v>443</v>
      </c>
      <c r="FK11" s="347" t="s">
        <v>443</v>
      </c>
      <c r="FL11" s="347" t="s">
        <v>443</v>
      </c>
      <c r="FM11" s="347" t="s">
        <v>443</v>
      </c>
      <c r="FN11" s="353"/>
      <c r="FO11" s="347" t="s">
        <v>443</v>
      </c>
      <c r="FP11" s="347" t="s">
        <v>443</v>
      </c>
      <c r="FQ11" s="347" t="s">
        <v>443</v>
      </c>
      <c r="FR11" s="347" t="s">
        <v>443</v>
      </c>
      <c r="FS11" s="347" t="s">
        <v>443</v>
      </c>
      <c r="FT11" s="347" t="s">
        <v>443</v>
      </c>
      <c r="FU11" s="353"/>
      <c r="FV11" s="347" t="s">
        <v>443</v>
      </c>
      <c r="FW11" s="347" t="s">
        <v>443</v>
      </c>
      <c r="FX11" s="347" t="s">
        <v>443</v>
      </c>
      <c r="FY11" s="347" t="s">
        <v>443</v>
      </c>
      <c r="FZ11" s="347" t="s">
        <v>443</v>
      </c>
      <c r="GA11" s="347" t="s">
        <v>443</v>
      </c>
      <c r="GB11" s="353"/>
      <c r="GC11" s="347" t="s">
        <v>443</v>
      </c>
      <c r="GD11" s="347">
        <v>19111.360158535033</v>
      </c>
      <c r="GE11" s="347">
        <v>19384.957023788851</v>
      </c>
      <c r="GF11" s="347">
        <v>16000</v>
      </c>
      <c r="GG11" s="347">
        <v>19131.374861729222</v>
      </c>
      <c r="GH11" s="347" t="s">
        <v>443</v>
      </c>
      <c r="GI11" s="353"/>
      <c r="GJ11" s="347">
        <v>19151.783711869241</v>
      </c>
      <c r="GK11" s="248">
        <v>16000</v>
      </c>
      <c r="GL11" s="347" t="s">
        <v>443</v>
      </c>
      <c r="GM11" s="347" t="s">
        <v>443</v>
      </c>
      <c r="GN11" s="347" t="s">
        <v>443</v>
      </c>
      <c r="GO11" s="347" t="s">
        <v>443</v>
      </c>
      <c r="GP11" s="347" t="s">
        <v>443</v>
      </c>
      <c r="GQ11" s="353"/>
      <c r="GR11" s="347" t="s">
        <v>443</v>
      </c>
    </row>
    <row r="12" spans="1:200" s="9" customFormat="1" ht="57" customHeight="1" x14ac:dyDescent="0.35">
      <c r="A12" s="244"/>
      <c r="B12" s="245">
        <f t="shared" si="91"/>
        <v>4</v>
      </c>
      <c r="C12" s="246">
        <v>150000113</v>
      </c>
      <c r="D12" s="342" t="s">
        <v>450</v>
      </c>
      <c r="E12" s="247" t="s">
        <v>314</v>
      </c>
      <c r="F12" s="248"/>
      <c r="G12" s="262"/>
      <c r="H12" s="250" t="s">
        <v>443</v>
      </c>
      <c r="I12" s="250" t="s">
        <v>443</v>
      </c>
      <c r="J12" s="251" t="s">
        <v>443</v>
      </c>
      <c r="K12" s="314"/>
      <c r="L12" s="250" t="s">
        <v>443</v>
      </c>
      <c r="M12" s="250" t="s">
        <v>443</v>
      </c>
      <c r="N12" s="252" t="s">
        <v>443</v>
      </c>
      <c r="O12" s="250" t="s">
        <v>443</v>
      </c>
      <c r="P12" s="250" t="s">
        <v>443</v>
      </c>
      <c r="Q12" s="251" t="s">
        <v>443</v>
      </c>
      <c r="R12" s="314"/>
      <c r="S12" s="250" t="s">
        <v>443</v>
      </c>
      <c r="T12" s="250" t="s">
        <v>443</v>
      </c>
      <c r="U12" s="252" t="s">
        <v>443</v>
      </c>
      <c r="V12" s="250" t="s">
        <v>443</v>
      </c>
      <c r="W12" s="250" t="s">
        <v>443</v>
      </c>
      <c r="X12" s="251" t="s">
        <v>443</v>
      </c>
      <c r="Y12" s="314"/>
      <c r="Z12" s="250" t="s">
        <v>443</v>
      </c>
      <c r="AA12" s="250" t="s">
        <v>443</v>
      </c>
      <c r="AB12" s="252" t="s">
        <v>443</v>
      </c>
      <c r="AC12" s="250" t="s">
        <v>443</v>
      </c>
      <c r="AD12" s="250" t="s">
        <v>443</v>
      </c>
      <c r="AE12" s="250"/>
      <c r="AF12" s="265"/>
      <c r="AG12" s="260"/>
      <c r="AH12" s="251"/>
      <c r="AI12" s="252"/>
      <c r="AJ12" s="273"/>
      <c r="AK12" s="251"/>
      <c r="AL12" s="248">
        <v>16394</v>
      </c>
      <c r="AM12" s="249"/>
      <c r="AN12" s="265"/>
      <c r="AO12" s="250" t="s">
        <v>443</v>
      </c>
      <c r="AP12" s="250" t="s">
        <v>443</v>
      </c>
      <c r="AQ12" s="252" t="s">
        <v>443</v>
      </c>
      <c r="AR12" s="250" t="s">
        <v>443</v>
      </c>
      <c r="AS12" s="250" t="s">
        <v>443</v>
      </c>
      <c r="AT12" s="251" t="s">
        <v>443</v>
      </c>
      <c r="AU12" s="314"/>
      <c r="AV12" s="250" t="s">
        <v>443</v>
      </c>
      <c r="AW12" s="250" t="s">
        <v>443</v>
      </c>
      <c r="AX12" s="252" t="s">
        <v>443</v>
      </c>
      <c r="AY12" s="250" t="s">
        <v>443</v>
      </c>
      <c r="AZ12" s="250" t="s">
        <v>443</v>
      </c>
      <c r="BA12" s="251">
        <v>16394</v>
      </c>
      <c r="BB12" s="314"/>
      <c r="BC12" s="250">
        <v>16394</v>
      </c>
      <c r="BD12" s="250">
        <v>16394</v>
      </c>
      <c r="BE12" s="252">
        <v>16394</v>
      </c>
      <c r="BF12" s="250" t="s">
        <v>443</v>
      </c>
      <c r="BG12" s="250" t="s">
        <v>443</v>
      </c>
      <c r="BH12" s="251" t="s">
        <v>443</v>
      </c>
      <c r="BI12" s="314"/>
      <c r="BJ12" s="250" t="s">
        <v>443</v>
      </c>
      <c r="BK12" s="250" t="s">
        <v>443</v>
      </c>
      <c r="BL12" s="252" t="s">
        <v>443</v>
      </c>
      <c r="BM12" s="250" t="s">
        <v>443</v>
      </c>
      <c r="BN12" s="250" t="s">
        <v>443</v>
      </c>
      <c r="BO12" s="325"/>
      <c r="BP12" s="330" t="s">
        <v>443</v>
      </c>
      <c r="BQ12" s="335"/>
      <c r="BR12" s="347" t="s">
        <v>443</v>
      </c>
      <c r="BS12" s="320" t="s">
        <v>443</v>
      </c>
      <c r="BT12" s="320" t="s">
        <v>443</v>
      </c>
      <c r="BU12" s="320" t="s">
        <v>443</v>
      </c>
      <c r="BV12" s="320" t="s">
        <v>443</v>
      </c>
      <c r="BW12" s="346" t="s">
        <v>443</v>
      </c>
      <c r="BX12" s="353"/>
      <c r="BY12" s="347" t="s">
        <v>443</v>
      </c>
      <c r="BZ12" s="320" t="s">
        <v>443</v>
      </c>
      <c r="CA12" s="320" t="s">
        <v>443</v>
      </c>
      <c r="CB12" s="320" t="s">
        <v>443</v>
      </c>
      <c r="CC12" s="320" t="s">
        <v>443</v>
      </c>
      <c r="CD12" s="346" t="s">
        <v>443</v>
      </c>
      <c r="CE12" s="353"/>
      <c r="CF12" s="347" t="s">
        <v>443</v>
      </c>
      <c r="CG12" s="333" t="s">
        <v>443</v>
      </c>
      <c r="CH12" s="333" t="s">
        <v>443</v>
      </c>
      <c r="CI12" s="333" t="s">
        <v>443</v>
      </c>
      <c r="CJ12" s="333">
        <v>17190</v>
      </c>
      <c r="CK12" s="346">
        <v>17190</v>
      </c>
      <c r="CL12" s="353"/>
      <c r="CM12" s="347">
        <v>17190</v>
      </c>
      <c r="CN12" s="320">
        <v>17190</v>
      </c>
      <c r="CO12" s="320">
        <v>17190</v>
      </c>
      <c r="CP12" s="320" t="s">
        <v>443</v>
      </c>
      <c r="CQ12" s="320" t="s">
        <v>443</v>
      </c>
      <c r="CR12" s="346" t="s">
        <v>443</v>
      </c>
      <c r="CS12" s="353"/>
      <c r="CT12" s="330" t="s">
        <v>443</v>
      </c>
      <c r="CU12" s="248">
        <v>16500</v>
      </c>
      <c r="CV12" s="333" t="s">
        <v>443</v>
      </c>
      <c r="CW12" s="320" t="s">
        <v>443</v>
      </c>
      <c r="CX12" s="320" t="s">
        <v>443</v>
      </c>
      <c r="CY12" s="320" t="s">
        <v>443</v>
      </c>
      <c r="CZ12" s="346" t="s">
        <v>443</v>
      </c>
      <c r="DA12" s="353" t="s">
        <v>443</v>
      </c>
      <c r="DB12" s="347" t="s">
        <v>443</v>
      </c>
      <c r="DC12" s="320" t="s">
        <v>443</v>
      </c>
      <c r="DD12" s="320" t="s">
        <v>443</v>
      </c>
      <c r="DE12" s="320" t="s">
        <v>443</v>
      </c>
      <c r="DF12" s="320" t="s">
        <v>443</v>
      </c>
      <c r="DG12" s="346" t="s">
        <v>443</v>
      </c>
      <c r="DH12" s="353" t="s">
        <v>443</v>
      </c>
      <c r="DI12" s="347" t="s">
        <v>443</v>
      </c>
      <c r="DJ12" s="320" t="s">
        <v>443</v>
      </c>
      <c r="DK12" s="320" t="s">
        <v>443</v>
      </c>
      <c r="DL12" s="320" t="s">
        <v>443</v>
      </c>
      <c r="DM12" s="320" t="s">
        <v>443</v>
      </c>
      <c r="DN12" s="320" t="s">
        <v>443</v>
      </c>
      <c r="DO12" s="358" t="s">
        <v>443</v>
      </c>
      <c r="DP12" s="361" t="s">
        <v>443</v>
      </c>
      <c r="DQ12" s="320" t="s">
        <v>443</v>
      </c>
      <c r="DR12" s="320" t="s">
        <v>443</v>
      </c>
      <c r="DS12" s="320" t="s">
        <v>443</v>
      </c>
      <c r="DT12" s="320" t="s">
        <v>443</v>
      </c>
      <c r="DU12" s="346" t="s">
        <v>443</v>
      </c>
      <c r="DV12" s="353" t="s">
        <v>443</v>
      </c>
      <c r="DW12" s="347" t="s">
        <v>443</v>
      </c>
      <c r="DX12" s="347" t="s">
        <v>443</v>
      </c>
      <c r="DY12" s="347" t="s">
        <v>443</v>
      </c>
      <c r="DZ12" s="248"/>
      <c r="EA12" s="353"/>
      <c r="EB12" s="347" t="s">
        <v>443</v>
      </c>
      <c r="EC12" s="347" t="s">
        <v>443</v>
      </c>
      <c r="ED12" s="353"/>
      <c r="EE12" s="347" t="s">
        <v>443</v>
      </c>
      <c r="EF12" s="347" t="s">
        <v>443</v>
      </c>
      <c r="EG12" s="347" t="s">
        <v>443</v>
      </c>
      <c r="EH12" s="347" t="s">
        <v>443</v>
      </c>
      <c r="EI12" s="347" t="s">
        <v>443</v>
      </c>
      <c r="EJ12" s="347" t="s">
        <v>443</v>
      </c>
      <c r="EK12" s="353"/>
      <c r="EL12" s="347" t="s">
        <v>443</v>
      </c>
      <c r="EM12" s="347" t="s">
        <v>443</v>
      </c>
      <c r="EN12" s="347" t="s">
        <v>443</v>
      </c>
      <c r="EO12" s="347" t="s">
        <v>443</v>
      </c>
      <c r="EP12" s="347" t="s">
        <v>443</v>
      </c>
      <c r="EQ12" s="347" t="s">
        <v>443</v>
      </c>
      <c r="ER12" s="353"/>
      <c r="ES12" s="347" t="s">
        <v>443</v>
      </c>
      <c r="ET12" s="347" t="s">
        <v>443</v>
      </c>
      <c r="EU12" s="347" t="s">
        <v>443</v>
      </c>
      <c r="EV12" s="347" t="s">
        <v>443</v>
      </c>
      <c r="EW12" s="347" t="s">
        <v>443</v>
      </c>
      <c r="EX12" s="347" t="s">
        <v>443</v>
      </c>
      <c r="EY12" s="353"/>
      <c r="EZ12" s="347" t="s">
        <v>443</v>
      </c>
      <c r="FA12" s="347" t="s">
        <v>443</v>
      </c>
      <c r="FB12" s="347" t="s">
        <v>443</v>
      </c>
      <c r="FC12" s="347" t="s">
        <v>443</v>
      </c>
      <c r="FD12" s="347" t="s">
        <v>443</v>
      </c>
      <c r="FE12" s="347" t="s">
        <v>443</v>
      </c>
      <c r="FF12" s="248">
        <f>(19025+19460)/2</f>
        <v>19242.5</v>
      </c>
      <c r="FG12" s="353"/>
      <c r="FH12" s="347" t="s">
        <v>443</v>
      </c>
      <c r="FI12" s="347" t="s">
        <v>443</v>
      </c>
      <c r="FJ12" s="347" t="s">
        <v>443</v>
      </c>
      <c r="FK12" s="347" t="s">
        <v>443</v>
      </c>
      <c r="FL12" s="347" t="s">
        <v>443</v>
      </c>
      <c r="FM12" s="347" t="s">
        <v>443</v>
      </c>
      <c r="FN12" s="353"/>
      <c r="FO12" s="347" t="s">
        <v>443</v>
      </c>
      <c r="FP12" s="347" t="s">
        <v>443</v>
      </c>
      <c r="FQ12" s="347" t="s">
        <v>443</v>
      </c>
      <c r="FR12" s="347" t="s">
        <v>443</v>
      </c>
      <c r="FS12" s="347" t="s">
        <v>443</v>
      </c>
      <c r="FT12" s="347" t="s">
        <v>443</v>
      </c>
      <c r="FU12" s="353"/>
      <c r="FV12" s="347" t="s">
        <v>443</v>
      </c>
      <c r="FW12" s="347">
        <v>19460</v>
      </c>
      <c r="FX12" s="347">
        <v>19104.184514946741</v>
      </c>
      <c r="FY12" s="347">
        <v>19245.235525797558</v>
      </c>
      <c r="FZ12" s="347">
        <v>19215.395672125247</v>
      </c>
      <c r="GA12" s="347">
        <v>19250.040029203697</v>
      </c>
      <c r="GB12" s="353"/>
      <c r="GC12" s="347">
        <v>19171.560770684304</v>
      </c>
      <c r="GD12" s="347" t="s">
        <v>443</v>
      </c>
      <c r="GE12" s="347" t="s">
        <v>443</v>
      </c>
      <c r="GF12" s="347">
        <v>19055.990432612314</v>
      </c>
      <c r="GG12" s="347" t="s">
        <v>443</v>
      </c>
      <c r="GH12" s="347">
        <v>19198.741450903763</v>
      </c>
      <c r="GI12" s="353"/>
      <c r="GJ12" s="347" t="s">
        <v>443</v>
      </c>
      <c r="GK12" s="248">
        <f>(19370+19460+19232+18960)/4</f>
        <v>19255.5</v>
      </c>
      <c r="GL12" s="347" t="s">
        <v>443</v>
      </c>
      <c r="GM12" s="347">
        <v>19082.605424970563</v>
      </c>
      <c r="GN12" s="347">
        <v>19025</v>
      </c>
      <c r="GO12" s="347">
        <v>19025</v>
      </c>
      <c r="GP12" s="347">
        <v>19306</v>
      </c>
      <c r="GQ12" s="353"/>
      <c r="GR12" s="347">
        <v>19368.137982639928</v>
      </c>
    </row>
    <row r="13" spans="1:200" s="9" customFormat="1" ht="57" customHeight="1" x14ac:dyDescent="0.35">
      <c r="A13" s="244"/>
      <c r="B13" s="245">
        <f t="shared" si="91"/>
        <v>5</v>
      </c>
      <c r="C13" s="246">
        <v>150000004</v>
      </c>
      <c r="D13" s="342" t="s">
        <v>252</v>
      </c>
      <c r="E13" s="247" t="s">
        <v>95</v>
      </c>
      <c r="F13" s="248"/>
      <c r="G13" s="262"/>
      <c r="H13" s="250" t="s">
        <v>443</v>
      </c>
      <c r="I13" s="250" t="s">
        <v>443</v>
      </c>
      <c r="J13" s="251" t="s">
        <v>443</v>
      </c>
      <c r="K13" s="314"/>
      <c r="L13" s="250" t="s">
        <v>443</v>
      </c>
      <c r="M13" s="250" t="s">
        <v>443</v>
      </c>
      <c r="N13" s="252" t="s">
        <v>443</v>
      </c>
      <c r="O13" s="250" t="s">
        <v>443</v>
      </c>
      <c r="P13" s="250" t="s">
        <v>443</v>
      </c>
      <c r="Q13" s="251" t="s">
        <v>443</v>
      </c>
      <c r="R13" s="314"/>
      <c r="S13" s="250" t="s">
        <v>443</v>
      </c>
      <c r="T13" s="250" t="s">
        <v>443</v>
      </c>
      <c r="U13" s="252" t="s">
        <v>443</v>
      </c>
      <c r="V13" s="250" t="s">
        <v>443</v>
      </c>
      <c r="W13" s="250" t="s">
        <v>443</v>
      </c>
      <c r="X13" s="251" t="s">
        <v>443</v>
      </c>
      <c r="Y13" s="314"/>
      <c r="Z13" s="250" t="s">
        <v>443</v>
      </c>
      <c r="AA13" s="250"/>
      <c r="AB13" s="252"/>
      <c r="AC13" s="250"/>
      <c r="AD13" s="250" t="s">
        <v>443</v>
      </c>
      <c r="AE13" s="250"/>
      <c r="AF13" s="265"/>
      <c r="AG13" s="260"/>
      <c r="AH13" s="251"/>
      <c r="AI13" s="252"/>
      <c r="AJ13" s="273"/>
      <c r="AK13" s="251"/>
      <c r="AL13" s="248"/>
      <c r="AM13" s="249"/>
      <c r="AN13" s="265"/>
      <c r="AO13" s="250" t="s">
        <v>443</v>
      </c>
      <c r="AP13" s="250" t="s">
        <v>443</v>
      </c>
      <c r="AQ13" s="252" t="s">
        <v>443</v>
      </c>
      <c r="AR13" s="250" t="s">
        <v>443</v>
      </c>
      <c r="AS13" s="250" t="s">
        <v>443</v>
      </c>
      <c r="AT13" s="251" t="s">
        <v>443</v>
      </c>
      <c r="AU13" s="314"/>
      <c r="AV13" s="250" t="s">
        <v>443</v>
      </c>
      <c r="AW13" s="250" t="s">
        <v>443</v>
      </c>
      <c r="AX13" s="252" t="s">
        <v>443</v>
      </c>
      <c r="AY13" s="250" t="s">
        <v>443</v>
      </c>
      <c r="AZ13" s="250" t="s">
        <v>443</v>
      </c>
      <c r="BA13" s="251" t="s">
        <v>443</v>
      </c>
      <c r="BB13" s="314"/>
      <c r="BC13" s="250" t="s">
        <v>443</v>
      </c>
      <c r="BD13" s="250" t="s">
        <v>443</v>
      </c>
      <c r="BE13" s="250" t="s">
        <v>443</v>
      </c>
      <c r="BF13" s="250" t="s">
        <v>443</v>
      </c>
      <c r="BG13" s="250" t="s">
        <v>443</v>
      </c>
      <c r="BH13" s="251" t="s">
        <v>443</v>
      </c>
      <c r="BI13" s="314"/>
      <c r="BJ13" s="250" t="s">
        <v>443</v>
      </c>
      <c r="BK13" s="250" t="s">
        <v>443</v>
      </c>
      <c r="BL13" s="252" t="s">
        <v>443</v>
      </c>
      <c r="BM13" s="250" t="s">
        <v>443</v>
      </c>
      <c r="BN13" s="250" t="s">
        <v>443</v>
      </c>
      <c r="BO13" s="325">
        <v>12300</v>
      </c>
      <c r="BP13" s="330" t="s">
        <v>443</v>
      </c>
      <c r="BQ13" s="335"/>
      <c r="BR13" s="347" t="s">
        <v>443</v>
      </c>
      <c r="BS13" s="320" t="s">
        <v>443</v>
      </c>
      <c r="BT13" s="320" t="s">
        <v>443</v>
      </c>
      <c r="BU13" s="320" t="s">
        <v>443</v>
      </c>
      <c r="BV13" s="320" t="s">
        <v>443</v>
      </c>
      <c r="BW13" s="346" t="s">
        <v>443</v>
      </c>
      <c r="BX13" s="353"/>
      <c r="BY13" s="347" t="s">
        <v>443</v>
      </c>
      <c r="BZ13" s="320" t="s">
        <v>443</v>
      </c>
      <c r="CA13" s="320" t="s">
        <v>443</v>
      </c>
      <c r="CB13" s="320" t="s">
        <v>443</v>
      </c>
      <c r="CC13" s="320" t="s">
        <v>443</v>
      </c>
      <c r="CD13" s="346" t="s">
        <v>443</v>
      </c>
      <c r="CE13" s="353"/>
      <c r="CF13" s="347" t="s">
        <v>443</v>
      </c>
      <c r="CG13" s="333" t="s">
        <v>443</v>
      </c>
      <c r="CH13" s="333" t="s">
        <v>443</v>
      </c>
      <c r="CI13" s="333" t="s">
        <v>443</v>
      </c>
      <c r="CJ13" s="333" t="s">
        <v>443</v>
      </c>
      <c r="CK13" s="346" t="s">
        <v>443</v>
      </c>
      <c r="CL13" s="353"/>
      <c r="CM13" s="347" t="s">
        <v>443</v>
      </c>
      <c r="CN13" s="320" t="s">
        <v>443</v>
      </c>
      <c r="CO13" s="320" t="s">
        <v>443</v>
      </c>
      <c r="CP13" s="320" t="s">
        <v>443</v>
      </c>
      <c r="CQ13" s="320" t="s">
        <v>443</v>
      </c>
      <c r="CR13" s="346" t="s">
        <v>443</v>
      </c>
      <c r="CS13" s="353"/>
      <c r="CT13" s="330" t="s">
        <v>443</v>
      </c>
      <c r="CU13" s="248">
        <v>12300</v>
      </c>
      <c r="CV13" s="333" t="s">
        <v>443</v>
      </c>
      <c r="CW13" s="320" t="s">
        <v>443</v>
      </c>
      <c r="CX13" s="320" t="s">
        <v>443</v>
      </c>
      <c r="CY13" s="320" t="s">
        <v>443</v>
      </c>
      <c r="CZ13" s="346" t="s">
        <v>443</v>
      </c>
      <c r="DA13" s="353" t="s">
        <v>443</v>
      </c>
      <c r="DB13" s="347" t="s">
        <v>443</v>
      </c>
      <c r="DC13" s="320" t="s">
        <v>443</v>
      </c>
      <c r="DD13" s="320" t="s">
        <v>443</v>
      </c>
      <c r="DE13" s="320" t="s">
        <v>443</v>
      </c>
      <c r="DF13" s="320" t="s">
        <v>443</v>
      </c>
      <c r="DG13" s="346" t="s">
        <v>443</v>
      </c>
      <c r="DH13" s="353" t="s">
        <v>443</v>
      </c>
      <c r="DI13" s="347" t="s">
        <v>443</v>
      </c>
      <c r="DJ13" s="320" t="s">
        <v>443</v>
      </c>
      <c r="DK13" s="320" t="s">
        <v>443</v>
      </c>
      <c r="DL13" s="320" t="s">
        <v>443</v>
      </c>
      <c r="DM13" s="320" t="s">
        <v>443</v>
      </c>
      <c r="DN13" s="320" t="s">
        <v>443</v>
      </c>
      <c r="DO13" s="358" t="s">
        <v>443</v>
      </c>
      <c r="DP13" s="361" t="s">
        <v>443</v>
      </c>
      <c r="DQ13" s="320" t="s">
        <v>443</v>
      </c>
      <c r="DR13" s="320" t="s">
        <v>443</v>
      </c>
      <c r="DS13" s="320" t="s">
        <v>443</v>
      </c>
      <c r="DT13" s="320" t="s">
        <v>443</v>
      </c>
      <c r="DU13" s="346" t="s">
        <v>443</v>
      </c>
      <c r="DV13" s="353" t="s">
        <v>443</v>
      </c>
      <c r="DW13" s="347" t="s">
        <v>443</v>
      </c>
      <c r="DX13" s="347" t="s">
        <v>443</v>
      </c>
      <c r="DY13" s="347" t="s">
        <v>443</v>
      </c>
      <c r="DZ13" s="248">
        <v>12300</v>
      </c>
      <c r="EA13" s="353"/>
      <c r="EB13" s="347" t="s">
        <v>443</v>
      </c>
      <c r="EC13" s="347" t="s">
        <v>443</v>
      </c>
      <c r="ED13" s="353"/>
      <c r="EE13" s="347" t="s">
        <v>443</v>
      </c>
      <c r="EF13" s="347" t="s">
        <v>443</v>
      </c>
      <c r="EG13" s="347" t="s">
        <v>443</v>
      </c>
      <c r="EH13" s="347" t="s">
        <v>443</v>
      </c>
      <c r="EI13" s="347" t="s">
        <v>443</v>
      </c>
      <c r="EJ13" s="347" t="s">
        <v>443</v>
      </c>
      <c r="EK13" s="353"/>
      <c r="EL13" s="347" t="s">
        <v>443</v>
      </c>
      <c r="EM13" s="347" t="s">
        <v>443</v>
      </c>
      <c r="EN13" s="347" t="s">
        <v>443</v>
      </c>
      <c r="EO13" s="347" t="s">
        <v>443</v>
      </c>
      <c r="EP13" s="347" t="s">
        <v>443</v>
      </c>
      <c r="EQ13" s="347" t="s">
        <v>443</v>
      </c>
      <c r="ER13" s="353"/>
      <c r="ES13" s="347" t="s">
        <v>443</v>
      </c>
      <c r="ET13" s="347" t="s">
        <v>443</v>
      </c>
      <c r="EU13" s="347" t="s">
        <v>443</v>
      </c>
      <c r="EV13" s="347" t="s">
        <v>443</v>
      </c>
      <c r="EW13" s="347" t="s">
        <v>443</v>
      </c>
      <c r="EX13" s="347" t="s">
        <v>443</v>
      </c>
      <c r="EY13" s="353"/>
      <c r="EZ13" s="347" t="s">
        <v>443</v>
      </c>
      <c r="FA13" s="347" t="s">
        <v>443</v>
      </c>
      <c r="FB13" s="347" t="s">
        <v>443</v>
      </c>
      <c r="FC13" s="347" t="s">
        <v>443</v>
      </c>
      <c r="FD13" s="347" t="s">
        <v>443</v>
      </c>
      <c r="FE13" s="347" t="s">
        <v>443</v>
      </c>
      <c r="FF13" s="248">
        <v>12300</v>
      </c>
      <c r="FG13" s="353"/>
      <c r="FH13" s="347" t="s">
        <v>443</v>
      </c>
      <c r="FI13" s="347" t="s">
        <v>443</v>
      </c>
      <c r="FJ13" s="347" t="s">
        <v>443</v>
      </c>
      <c r="FK13" s="347" t="s">
        <v>443</v>
      </c>
      <c r="FL13" s="347" t="s">
        <v>443</v>
      </c>
      <c r="FM13" s="347" t="s">
        <v>443</v>
      </c>
      <c r="FN13" s="353"/>
      <c r="FO13" s="347" t="s">
        <v>443</v>
      </c>
      <c r="FP13" s="347" t="s">
        <v>443</v>
      </c>
      <c r="FQ13" s="347" t="s">
        <v>443</v>
      </c>
      <c r="FR13" s="347" t="s">
        <v>443</v>
      </c>
      <c r="FS13" s="347" t="s">
        <v>443</v>
      </c>
      <c r="FT13" s="347" t="s">
        <v>443</v>
      </c>
      <c r="FU13" s="353"/>
      <c r="FV13" s="347" t="s">
        <v>443</v>
      </c>
      <c r="FW13" s="347" t="s">
        <v>443</v>
      </c>
      <c r="FX13" s="347" t="s">
        <v>443</v>
      </c>
      <c r="FY13" s="347" t="s">
        <v>443</v>
      </c>
      <c r="FZ13" s="347" t="s">
        <v>443</v>
      </c>
      <c r="GA13" s="347" t="s">
        <v>443</v>
      </c>
      <c r="GB13" s="353"/>
      <c r="GC13" s="347" t="s">
        <v>443</v>
      </c>
      <c r="GD13" s="347" t="s">
        <v>443</v>
      </c>
      <c r="GE13" s="347" t="s">
        <v>443</v>
      </c>
      <c r="GF13" s="347" t="s">
        <v>443</v>
      </c>
      <c r="GG13" s="347" t="s">
        <v>443</v>
      </c>
      <c r="GH13" s="347" t="s">
        <v>443</v>
      </c>
      <c r="GI13" s="353"/>
      <c r="GJ13" s="347" t="s">
        <v>443</v>
      </c>
      <c r="GK13" s="248">
        <v>12300</v>
      </c>
      <c r="GL13" s="347" t="s">
        <v>443</v>
      </c>
      <c r="GM13" s="347" t="s">
        <v>443</v>
      </c>
      <c r="GN13" s="347" t="s">
        <v>443</v>
      </c>
      <c r="GO13" s="347" t="s">
        <v>443</v>
      </c>
      <c r="GP13" s="347" t="s">
        <v>443</v>
      </c>
      <c r="GQ13" s="353"/>
      <c r="GR13" s="347" t="s">
        <v>443</v>
      </c>
    </row>
    <row r="14" spans="1:200" s="9" customFormat="1" ht="57" customHeight="1" x14ac:dyDescent="0.35">
      <c r="A14" s="244"/>
      <c r="B14" s="245">
        <f t="shared" si="91"/>
        <v>6</v>
      </c>
      <c r="C14" s="246" t="s">
        <v>452</v>
      </c>
      <c r="D14" s="342" t="s">
        <v>454</v>
      </c>
      <c r="E14" s="247" t="s">
        <v>453</v>
      </c>
      <c r="F14" s="248"/>
      <c r="G14" s="262"/>
      <c r="H14" s="250" t="s">
        <v>443</v>
      </c>
      <c r="I14" s="250" t="s">
        <v>443</v>
      </c>
      <c r="J14" s="251" t="s">
        <v>443</v>
      </c>
      <c r="K14" s="314"/>
      <c r="L14" s="250" t="s">
        <v>443</v>
      </c>
      <c r="M14" s="250" t="s">
        <v>443</v>
      </c>
      <c r="N14" s="252" t="s">
        <v>443</v>
      </c>
      <c r="O14" s="250" t="s">
        <v>443</v>
      </c>
      <c r="P14" s="250" t="s">
        <v>443</v>
      </c>
      <c r="Q14" s="251" t="s">
        <v>443</v>
      </c>
      <c r="R14" s="314"/>
      <c r="S14" s="250" t="s">
        <v>443</v>
      </c>
      <c r="T14" s="250" t="s">
        <v>443</v>
      </c>
      <c r="U14" s="252" t="s">
        <v>443</v>
      </c>
      <c r="V14" s="250" t="s">
        <v>443</v>
      </c>
      <c r="W14" s="250" t="s">
        <v>443</v>
      </c>
      <c r="X14" s="251" t="s">
        <v>443</v>
      </c>
      <c r="Y14" s="314"/>
      <c r="Z14" s="250" t="s">
        <v>443</v>
      </c>
      <c r="AA14" s="250" t="s">
        <v>443</v>
      </c>
      <c r="AB14" s="252" t="s">
        <v>443</v>
      </c>
      <c r="AC14" s="250">
        <v>17030</v>
      </c>
      <c r="AD14" s="250" t="s">
        <v>443</v>
      </c>
      <c r="AE14" s="250"/>
      <c r="AF14" s="265"/>
      <c r="AG14" s="260"/>
      <c r="AH14" s="251"/>
      <c r="AI14" s="252"/>
      <c r="AJ14" s="273"/>
      <c r="AK14" s="251"/>
      <c r="AL14" s="248"/>
      <c r="AM14" s="249"/>
      <c r="AN14" s="265"/>
      <c r="AO14" s="250" t="s">
        <v>443</v>
      </c>
      <c r="AP14" s="250" t="s">
        <v>443</v>
      </c>
      <c r="AQ14" s="252" t="s">
        <v>443</v>
      </c>
      <c r="AR14" s="250">
        <v>17522</v>
      </c>
      <c r="AS14" s="250" t="s">
        <v>443</v>
      </c>
      <c r="AT14" s="251">
        <v>17522</v>
      </c>
      <c r="AU14" s="314"/>
      <c r="AV14" s="250" t="s">
        <v>443</v>
      </c>
      <c r="AW14" s="250">
        <v>17030</v>
      </c>
      <c r="AX14" s="252">
        <v>17236.561925279806</v>
      </c>
      <c r="AY14" s="250">
        <v>17030</v>
      </c>
      <c r="AZ14" s="250">
        <v>17308.226174366904</v>
      </c>
      <c r="BA14" s="251">
        <v>17162.251942469829</v>
      </c>
      <c r="BB14" s="314"/>
      <c r="BC14" s="250">
        <v>17216.20554649266</v>
      </c>
      <c r="BD14" s="250">
        <v>17030</v>
      </c>
      <c r="BE14" s="252">
        <v>17030</v>
      </c>
      <c r="BF14" s="250">
        <v>17230.532441802872</v>
      </c>
      <c r="BG14" s="250">
        <v>17030</v>
      </c>
      <c r="BH14" s="251">
        <v>17030</v>
      </c>
      <c r="BI14" s="314"/>
      <c r="BJ14" s="250">
        <v>17322.169651500484</v>
      </c>
      <c r="BK14" s="250">
        <v>17030</v>
      </c>
      <c r="BL14" s="252">
        <v>17151.322109787769</v>
      </c>
      <c r="BM14" s="250">
        <v>17030</v>
      </c>
      <c r="BN14" s="250">
        <v>17205.94544891001</v>
      </c>
      <c r="BO14" s="325">
        <v>17030</v>
      </c>
      <c r="BP14" s="330" t="s">
        <v>443</v>
      </c>
      <c r="BQ14" s="335"/>
      <c r="BR14" s="347">
        <v>17177.280495904361</v>
      </c>
      <c r="BS14" s="320">
        <v>17248.898138531596</v>
      </c>
      <c r="BT14" s="320">
        <v>17030</v>
      </c>
      <c r="BU14" s="320">
        <v>17030</v>
      </c>
      <c r="BV14" s="320">
        <v>17030</v>
      </c>
      <c r="BW14" s="346">
        <v>17030</v>
      </c>
      <c r="BX14" s="353"/>
      <c r="BY14" s="347">
        <v>17030</v>
      </c>
      <c r="BZ14" s="320">
        <v>17574.11521804814</v>
      </c>
      <c r="CA14" s="320">
        <v>17649.088422971741</v>
      </c>
      <c r="CB14" s="320">
        <v>17750</v>
      </c>
      <c r="CC14" s="320">
        <v>17429.314133510903</v>
      </c>
      <c r="CD14" s="346">
        <v>17750</v>
      </c>
      <c r="CE14" s="353"/>
      <c r="CF14" s="347">
        <v>17750</v>
      </c>
      <c r="CG14" s="333">
        <v>17750</v>
      </c>
      <c r="CH14" s="333">
        <v>17577.187472814268</v>
      </c>
      <c r="CI14" s="333">
        <v>17750</v>
      </c>
      <c r="CJ14" s="333">
        <v>17750</v>
      </c>
      <c r="CK14" s="346">
        <v>17750</v>
      </c>
      <c r="CL14" s="353"/>
      <c r="CM14" s="347">
        <v>17750</v>
      </c>
      <c r="CN14" s="320">
        <v>17750</v>
      </c>
      <c r="CO14" s="320">
        <v>17682.249974513201</v>
      </c>
      <c r="CP14" s="320">
        <v>17750</v>
      </c>
      <c r="CQ14" s="320">
        <v>17750</v>
      </c>
      <c r="CR14" s="346">
        <v>17750</v>
      </c>
      <c r="CS14" s="353"/>
      <c r="CT14" s="330">
        <v>17750</v>
      </c>
      <c r="CU14" s="248">
        <v>17030</v>
      </c>
      <c r="CV14" s="333" t="s">
        <v>443</v>
      </c>
      <c r="CW14" s="320">
        <v>17838.349479402445</v>
      </c>
      <c r="CX14" s="320">
        <v>17750</v>
      </c>
      <c r="CY14" s="320">
        <v>17829.135893260493</v>
      </c>
      <c r="CZ14" s="346">
        <v>18012.631759069132</v>
      </c>
      <c r="DA14" s="353" t="s">
        <v>443</v>
      </c>
      <c r="DB14" s="347" t="s">
        <v>443</v>
      </c>
      <c r="DC14" s="320">
        <v>18139.268292682926</v>
      </c>
      <c r="DD14" s="320">
        <v>18976.703476929804</v>
      </c>
      <c r="DE14" s="320">
        <v>18890</v>
      </c>
      <c r="DF14" s="320">
        <v>17931.481481481482</v>
      </c>
      <c r="DG14" s="346">
        <v>18890</v>
      </c>
      <c r="DH14" s="353" t="s">
        <v>443</v>
      </c>
      <c r="DI14" s="347" t="s">
        <v>443</v>
      </c>
      <c r="DJ14" s="320">
        <v>18890</v>
      </c>
      <c r="DK14" s="320">
        <v>18890</v>
      </c>
      <c r="DL14" s="320">
        <v>18890</v>
      </c>
      <c r="DM14" s="320">
        <v>18890</v>
      </c>
      <c r="DN14" s="320">
        <v>18929.362213673718</v>
      </c>
      <c r="DO14" s="358" t="s">
        <v>443</v>
      </c>
      <c r="DP14" s="361">
        <v>18890</v>
      </c>
      <c r="DQ14" s="320">
        <v>18890</v>
      </c>
      <c r="DR14" s="320">
        <v>18954.720558882236</v>
      </c>
      <c r="DS14" s="320">
        <v>18890</v>
      </c>
      <c r="DT14" s="320">
        <v>18890</v>
      </c>
      <c r="DU14" s="346">
        <v>18890</v>
      </c>
      <c r="DV14" s="353" t="s">
        <v>443</v>
      </c>
      <c r="DW14" s="347">
        <v>18947.458370408032</v>
      </c>
      <c r="DX14" s="347">
        <v>18890</v>
      </c>
      <c r="DY14" s="347">
        <v>19025</v>
      </c>
      <c r="DZ14" s="248">
        <f>(18450+19460+18320+18960)/4</f>
        <v>18797.5</v>
      </c>
      <c r="EA14" s="353"/>
      <c r="EB14" s="347">
        <v>18890</v>
      </c>
      <c r="EC14" s="347">
        <v>18890</v>
      </c>
      <c r="ED14" s="353"/>
      <c r="EE14" s="347">
        <v>18970.826146030246</v>
      </c>
      <c r="EF14" s="347">
        <v>18890</v>
      </c>
      <c r="EG14" s="347">
        <v>18890</v>
      </c>
      <c r="EH14" s="347">
        <v>19149.281731169373</v>
      </c>
      <c r="EI14" s="347">
        <v>19188.283775206288</v>
      </c>
      <c r="EJ14" s="347">
        <v>19500</v>
      </c>
      <c r="EK14" s="353"/>
      <c r="EL14" s="347">
        <v>19500</v>
      </c>
      <c r="EM14" s="347" t="s">
        <v>443</v>
      </c>
      <c r="EN14" s="347">
        <v>18405.325179947766</v>
      </c>
      <c r="EO14" s="347" t="s">
        <v>443</v>
      </c>
      <c r="EP14" s="347">
        <v>18320</v>
      </c>
      <c r="EQ14" s="347">
        <v>18389.782790309106</v>
      </c>
      <c r="ER14" s="353"/>
      <c r="ES14" s="347" t="s">
        <v>443</v>
      </c>
      <c r="ET14" s="347">
        <v>18320</v>
      </c>
      <c r="EU14" s="347" t="s">
        <v>443</v>
      </c>
      <c r="EV14" s="347" t="s">
        <v>443</v>
      </c>
      <c r="EW14" s="347">
        <v>18503.341537296477</v>
      </c>
      <c r="EX14" s="347" t="s">
        <v>443</v>
      </c>
      <c r="EY14" s="353"/>
      <c r="EZ14" s="347" t="s">
        <v>443</v>
      </c>
      <c r="FA14" s="347" t="s">
        <v>443</v>
      </c>
      <c r="FB14" s="347" t="s">
        <v>443</v>
      </c>
      <c r="FC14" s="347" t="s">
        <v>443</v>
      </c>
      <c r="FD14" s="347" t="s">
        <v>443</v>
      </c>
      <c r="FE14" s="347" t="s">
        <v>443</v>
      </c>
      <c r="FF14" s="248">
        <f>(19025+19460+18890+18960)/4</f>
        <v>19083.75</v>
      </c>
      <c r="FG14" s="353"/>
      <c r="FH14" s="347" t="s">
        <v>443</v>
      </c>
      <c r="FI14" s="347" t="s">
        <v>443</v>
      </c>
      <c r="FJ14" s="347" t="s">
        <v>443</v>
      </c>
      <c r="FK14" s="347" t="s">
        <v>443</v>
      </c>
      <c r="FL14" s="347" t="s">
        <v>443</v>
      </c>
      <c r="FM14" s="347">
        <v>19025</v>
      </c>
      <c r="FN14" s="353"/>
      <c r="FO14" s="347" t="s">
        <v>443</v>
      </c>
      <c r="FP14" s="347">
        <v>19025</v>
      </c>
      <c r="FQ14" s="347">
        <v>19025</v>
      </c>
      <c r="FR14" s="347" t="s">
        <v>443</v>
      </c>
      <c r="FS14" s="347">
        <v>18976</v>
      </c>
      <c r="FT14" s="347" t="s">
        <v>443</v>
      </c>
      <c r="FU14" s="353"/>
      <c r="FV14" s="347" t="s">
        <v>443</v>
      </c>
      <c r="FW14" s="347" t="s">
        <v>443</v>
      </c>
      <c r="FX14" s="347">
        <v>19025</v>
      </c>
      <c r="FY14" s="347" t="s">
        <v>443</v>
      </c>
      <c r="FZ14" s="347" t="s">
        <v>443</v>
      </c>
      <c r="GA14" s="347" t="s">
        <v>443</v>
      </c>
      <c r="GB14" s="353"/>
      <c r="GC14" s="347" t="s">
        <v>443</v>
      </c>
      <c r="GD14" s="347" t="s">
        <v>443</v>
      </c>
      <c r="GE14" s="347" t="s">
        <v>443</v>
      </c>
      <c r="GF14" s="347" t="s">
        <v>443</v>
      </c>
      <c r="GG14" s="347" t="s">
        <v>443</v>
      </c>
      <c r="GH14" s="347" t="s">
        <v>443</v>
      </c>
      <c r="GI14" s="353"/>
      <c r="GJ14" s="347" t="s">
        <v>443</v>
      </c>
      <c r="GK14" s="248">
        <f>(19370+19460+19232+18960)/4</f>
        <v>19255.5</v>
      </c>
      <c r="GL14" s="347" t="s">
        <v>443</v>
      </c>
      <c r="GM14" s="347" t="s">
        <v>443</v>
      </c>
      <c r="GN14" s="347" t="s">
        <v>443</v>
      </c>
      <c r="GO14" s="347" t="s">
        <v>443</v>
      </c>
      <c r="GP14" s="347" t="s">
        <v>443</v>
      </c>
      <c r="GQ14" s="353"/>
      <c r="GR14" s="347" t="s">
        <v>443</v>
      </c>
    </row>
    <row r="15" spans="1:200" s="9" customFormat="1" ht="57" customHeight="1" x14ac:dyDescent="0.35">
      <c r="A15" s="244"/>
      <c r="B15" s="245">
        <f t="shared" si="91"/>
        <v>7</v>
      </c>
      <c r="C15" s="246" t="s">
        <v>455</v>
      </c>
      <c r="D15" s="342" t="s">
        <v>252</v>
      </c>
      <c r="E15" s="247" t="s">
        <v>456</v>
      </c>
      <c r="F15" s="248">
        <v>12300</v>
      </c>
      <c r="G15" s="262"/>
      <c r="H15" s="250" t="s">
        <v>443</v>
      </c>
      <c r="I15" s="250" t="s">
        <v>443</v>
      </c>
      <c r="J15" s="251" t="s">
        <v>443</v>
      </c>
      <c r="K15" s="314"/>
      <c r="L15" s="250" t="s">
        <v>443</v>
      </c>
      <c r="M15" s="250" t="s">
        <v>443</v>
      </c>
      <c r="N15" s="252" t="s">
        <v>443</v>
      </c>
      <c r="O15" s="250" t="s">
        <v>443</v>
      </c>
      <c r="P15" s="250" t="s">
        <v>443</v>
      </c>
      <c r="Q15" s="251" t="s">
        <v>443</v>
      </c>
      <c r="R15" s="314"/>
      <c r="S15" s="250" t="s">
        <v>443</v>
      </c>
      <c r="T15" s="250" t="s">
        <v>443</v>
      </c>
      <c r="U15" s="252" t="s">
        <v>443</v>
      </c>
      <c r="V15" s="250" t="s">
        <v>443</v>
      </c>
      <c r="W15" s="250" t="s">
        <v>443</v>
      </c>
      <c r="X15" s="251" t="s">
        <v>443</v>
      </c>
      <c r="Y15" s="314"/>
      <c r="Z15" s="250" t="s">
        <v>443</v>
      </c>
      <c r="AA15" s="250" t="s">
        <v>443</v>
      </c>
      <c r="AB15" s="252" t="s">
        <v>443</v>
      </c>
      <c r="AC15" s="250" t="s">
        <v>443</v>
      </c>
      <c r="AD15" s="250">
        <v>12300</v>
      </c>
      <c r="AE15" s="250"/>
      <c r="AF15" s="265"/>
      <c r="AG15" s="260"/>
      <c r="AH15" s="251"/>
      <c r="AI15" s="252"/>
      <c r="AJ15" s="273"/>
      <c r="AK15" s="251"/>
      <c r="AL15" s="248">
        <v>12300</v>
      </c>
      <c r="AM15" s="249"/>
      <c r="AN15" s="265"/>
      <c r="AO15" s="250" t="s">
        <v>443</v>
      </c>
      <c r="AP15" s="250" t="s">
        <v>443</v>
      </c>
      <c r="AQ15" s="252" t="s">
        <v>443</v>
      </c>
      <c r="AR15" s="250" t="s">
        <v>443</v>
      </c>
      <c r="AS15" s="250" t="s">
        <v>443</v>
      </c>
      <c r="AT15" s="251" t="s">
        <v>443</v>
      </c>
      <c r="AU15" s="314"/>
      <c r="AV15" s="250" t="s">
        <v>443</v>
      </c>
      <c r="AW15" s="250" t="s">
        <v>443</v>
      </c>
      <c r="AX15" s="252" t="s">
        <v>443</v>
      </c>
      <c r="AY15" s="250" t="s">
        <v>443</v>
      </c>
      <c r="AZ15" s="250" t="s">
        <v>443</v>
      </c>
      <c r="BA15" s="251" t="s">
        <v>443</v>
      </c>
      <c r="BB15" s="314"/>
      <c r="BC15" s="250" t="s">
        <v>443</v>
      </c>
      <c r="BD15" s="250">
        <v>16394</v>
      </c>
      <c r="BE15" s="250" t="s">
        <v>443</v>
      </c>
      <c r="BF15" s="250" t="s">
        <v>443</v>
      </c>
      <c r="BG15" s="250" t="s">
        <v>443</v>
      </c>
      <c r="BH15" s="251" t="s">
        <v>443</v>
      </c>
      <c r="BI15" s="314"/>
      <c r="BJ15" s="250" t="s">
        <v>443</v>
      </c>
      <c r="BK15" s="250" t="s">
        <v>443</v>
      </c>
      <c r="BL15" s="252" t="s">
        <v>443</v>
      </c>
      <c r="BM15" s="250" t="s">
        <v>443</v>
      </c>
      <c r="BN15" s="250" t="s">
        <v>443</v>
      </c>
      <c r="BO15" s="325">
        <v>12300</v>
      </c>
      <c r="BP15" s="330" t="s">
        <v>443</v>
      </c>
      <c r="BQ15" s="335"/>
      <c r="BR15" s="347" t="s">
        <v>443</v>
      </c>
      <c r="BS15" s="320" t="s">
        <v>443</v>
      </c>
      <c r="BT15" s="320" t="s">
        <v>443</v>
      </c>
      <c r="BU15" s="320" t="s">
        <v>443</v>
      </c>
      <c r="BV15" s="320" t="s">
        <v>443</v>
      </c>
      <c r="BW15" s="346" t="s">
        <v>443</v>
      </c>
      <c r="BX15" s="353"/>
      <c r="BY15" s="347" t="s">
        <v>443</v>
      </c>
      <c r="BZ15" s="320" t="s">
        <v>443</v>
      </c>
      <c r="CA15" s="320" t="s">
        <v>443</v>
      </c>
      <c r="CB15" s="320" t="s">
        <v>443</v>
      </c>
      <c r="CC15" s="320" t="s">
        <v>443</v>
      </c>
      <c r="CD15" s="346" t="s">
        <v>443</v>
      </c>
      <c r="CE15" s="353"/>
      <c r="CF15" s="347" t="s">
        <v>443</v>
      </c>
      <c r="CG15" s="333" t="s">
        <v>443</v>
      </c>
      <c r="CH15" s="333" t="s">
        <v>443</v>
      </c>
      <c r="CI15" s="333" t="s">
        <v>443</v>
      </c>
      <c r="CJ15" s="333" t="s">
        <v>443</v>
      </c>
      <c r="CK15" s="346" t="s">
        <v>443</v>
      </c>
      <c r="CL15" s="353"/>
      <c r="CM15" s="347" t="s">
        <v>443</v>
      </c>
      <c r="CN15" s="320" t="s">
        <v>443</v>
      </c>
      <c r="CO15" s="320" t="s">
        <v>443</v>
      </c>
      <c r="CP15" s="320" t="s">
        <v>443</v>
      </c>
      <c r="CQ15" s="320" t="s">
        <v>443</v>
      </c>
      <c r="CR15" s="346" t="s">
        <v>443</v>
      </c>
      <c r="CS15" s="353"/>
      <c r="CT15" s="330" t="s">
        <v>443</v>
      </c>
      <c r="CU15" s="248">
        <v>12300</v>
      </c>
      <c r="CV15" s="333" t="s">
        <v>443</v>
      </c>
      <c r="CW15" s="320" t="s">
        <v>443</v>
      </c>
      <c r="CX15" s="320" t="s">
        <v>443</v>
      </c>
      <c r="CY15" s="320" t="s">
        <v>443</v>
      </c>
      <c r="CZ15" s="346" t="s">
        <v>443</v>
      </c>
      <c r="DA15" s="353" t="s">
        <v>443</v>
      </c>
      <c r="DB15" s="347" t="s">
        <v>443</v>
      </c>
      <c r="DC15" s="320" t="s">
        <v>443</v>
      </c>
      <c r="DD15" s="320" t="s">
        <v>443</v>
      </c>
      <c r="DE15" s="320" t="s">
        <v>443</v>
      </c>
      <c r="DF15" s="320" t="s">
        <v>443</v>
      </c>
      <c r="DG15" s="346" t="s">
        <v>443</v>
      </c>
      <c r="DH15" s="353" t="s">
        <v>443</v>
      </c>
      <c r="DI15" s="347" t="s">
        <v>443</v>
      </c>
      <c r="DJ15" s="320" t="s">
        <v>443</v>
      </c>
      <c r="DK15" s="320" t="s">
        <v>443</v>
      </c>
      <c r="DL15" s="320" t="s">
        <v>443</v>
      </c>
      <c r="DM15" s="320" t="s">
        <v>443</v>
      </c>
      <c r="DN15" s="320" t="s">
        <v>443</v>
      </c>
      <c r="DO15" s="358" t="s">
        <v>443</v>
      </c>
      <c r="DP15" s="361" t="s">
        <v>443</v>
      </c>
      <c r="DQ15" s="320" t="s">
        <v>443</v>
      </c>
      <c r="DR15" s="320" t="s">
        <v>443</v>
      </c>
      <c r="DS15" s="320" t="s">
        <v>443</v>
      </c>
      <c r="DT15" s="320" t="s">
        <v>443</v>
      </c>
      <c r="DU15" s="346" t="s">
        <v>443</v>
      </c>
      <c r="DV15" s="353" t="s">
        <v>443</v>
      </c>
      <c r="DW15" s="347" t="s">
        <v>443</v>
      </c>
      <c r="DX15" s="347" t="s">
        <v>443</v>
      </c>
      <c r="DY15" s="347" t="s">
        <v>443</v>
      </c>
      <c r="DZ15" s="248">
        <v>12300</v>
      </c>
      <c r="EA15" s="353"/>
      <c r="EB15" s="347" t="s">
        <v>443</v>
      </c>
      <c r="EC15" s="347" t="s">
        <v>443</v>
      </c>
      <c r="ED15" s="353"/>
      <c r="EE15" s="347" t="s">
        <v>443</v>
      </c>
      <c r="EF15" s="347" t="s">
        <v>443</v>
      </c>
      <c r="EG15" s="347" t="s">
        <v>443</v>
      </c>
      <c r="EH15" s="347" t="s">
        <v>443</v>
      </c>
      <c r="EI15" s="347" t="s">
        <v>443</v>
      </c>
      <c r="EJ15" s="347" t="s">
        <v>443</v>
      </c>
      <c r="EK15" s="353"/>
      <c r="EL15" s="347" t="s">
        <v>443</v>
      </c>
      <c r="EM15" s="347" t="s">
        <v>443</v>
      </c>
      <c r="EN15" s="347" t="s">
        <v>443</v>
      </c>
      <c r="EO15" s="347" t="s">
        <v>443</v>
      </c>
      <c r="EP15" s="347" t="s">
        <v>443</v>
      </c>
      <c r="EQ15" s="347" t="s">
        <v>443</v>
      </c>
      <c r="ER15" s="353"/>
      <c r="ES15" s="347" t="s">
        <v>443</v>
      </c>
      <c r="ET15" s="347" t="s">
        <v>443</v>
      </c>
      <c r="EU15" s="347" t="s">
        <v>443</v>
      </c>
      <c r="EV15" s="347" t="s">
        <v>443</v>
      </c>
      <c r="EW15" s="347" t="s">
        <v>443</v>
      </c>
      <c r="EX15" s="347" t="s">
        <v>443</v>
      </c>
      <c r="EY15" s="353"/>
      <c r="EZ15" s="347" t="s">
        <v>443</v>
      </c>
      <c r="FA15" s="347" t="s">
        <v>443</v>
      </c>
      <c r="FB15" s="347" t="s">
        <v>443</v>
      </c>
      <c r="FC15" s="347" t="s">
        <v>443</v>
      </c>
      <c r="FD15" s="347" t="s">
        <v>443</v>
      </c>
      <c r="FE15" s="347" t="s">
        <v>443</v>
      </c>
      <c r="FF15" s="248">
        <v>12300</v>
      </c>
      <c r="FG15" s="353"/>
      <c r="FH15" s="347" t="s">
        <v>443</v>
      </c>
      <c r="FI15" s="347" t="s">
        <v>443</v>
      </c>
      <c r="FJ15" s="347" t="s">
        <v>443</v>
      </c>
      <c r="FK15" s="347" t="s">
        <v>443</v>
      </c>
      <c r="FL15" s="347" t="s">
        <v>443</v>
      </c>
      <c r="FM15" s="347" t="s">
        <v>443</v>
      </c>
      <c r="FN15" s="353"/>
      <c r="FO15" s="347" t="s">
        <v>443</v>
      </c>
      <c r="FP15" s="347" t="s">
        <v>443</v>
      </c>
      <c r="FQ15" s="347" t="s">
        <v>443</v>
      </c>
      <c r="FR15" s="347" t="s">
        <v>443</v>
      </c>
      <c r="FS15" s="347" t="s">
        <v>443</v>
      </c>
      <c r="FT15" s="347" t="s">
        <v>443</v>
      </c>
      <c r="FU15" s="353"/>
      <c r="FV15" s="347" t="s">
        <v>443</v>
      </c>
      <c r="FW15" s="347" t="s">
        <v>443</v>
      </c>
      <c r="FX15" s="347" t="s">
        <v>443</v>
      </c>
      <c r="FY15" s="347" t="s">
        <v>443</v>
      </c>
      <c r="FZ15" s="347" t="s">
        <v>443</v>
      </c>
      <c r="GA15" s="347" t="s">
        <v>443</v>
      </c>
      <c r="GB15" s="353"/>
      <c r="GC15" s="347" t="s">
        <v>443</v>
      </c>
      <c r="GD15" s="347" t="s">
        <v>443</v>
      </c>
      <c r="GE15" s="347" t="s">
        <v>443</v>
      </c>
      <c r="GF15" s="347" t="s">
        <v>443</v>
      </c>
      <c r="GG15" s="347" t="s">
        <v>443</v>
      </c>
      <c r="GH15" s="347">
        <v>12300</v>
      </c>
      <c r="GI15" s="353"/>
      <c r="GJ15" s="347" t="s">
        <v>443</v>
      </c>
      <c r="GK15" s="248">
        <v>12300</v>
      </c>
      <c r="GL15" s="347" t="s">
        <v>443</v>
      </c>
      <c r="GM15" s="347" t="s">
        <v>443</v>
      </c>
      <c r="GN15" s="347" t="s">
        <v>443</v>
      </c>
      <c r="GO15" s="347" t="s">
        <v>443</v>
      </c>
      <c r="GP15" s="347" t="s">
        <v>443</v>
      </c>
      <c r="GQ15" s="353"/>
      <c r="GR15" s="347" t="s">
        <v>443</v>
      </c>
    </row>
    <row r="16" spans="1:200" s="9" customFormat="1" ht="57" customHeight="1" x14ac:dyDescent="0.35">
      <c r="A16" s="244"/>
      <c r="B16" s="245">
        <f t="shared" si="91"/>
        <v>8</v>
      </c>
      <c r="C16" s="246" t="s">
        <v>260</v>
      </c>
      <c r="D16" s="342" t="s">
        <v>253</v>
      </c>
      <c r="E16" s="247" t="s">
        <v>471</v>
      </c>
      <c r="F16" s="248">
        <v>12300</v>
      </c>
      <c r="G16" s="262"/>
      <c r="H16" s="250" t="s">
        <v>443</v>
      </c>
      <c r="I16" s="250" t="s">
        <v>443</v>
      </c>
      <c r="J16" s="251" t="s">
        <v>443</v>
      </c>
      <c r="K16" s="314" t="s">
        <v>443</v>
      </c>
      <c r="L16" s="250" t="s">
        <v>443</v>
      </c>
      <c r="M16" s="250" t="s">
        <v>443</v>
      </c>
      <c r="N16" s="252" t="s">
        <v>443</v>
      </c>
      <c r="O16" s="250" t="s">
        <v>443</v>
      </c>
      <c r="P16" s="250" t="s">
        <v>443</v>
      </c>
      <c r="Q16" s="251" t="s">
        <v>443</v>
      </c>
      <c r="R16" s="314" t="s">
        <v>443</v>
      </c>
      <c r="S16" s="260" t="s">
        <v>443</v>
      </c>
      <c r="T16" s="250" t="s">
        <v>443</v>
      </c>
      <c r="U16" s="252" t="s">
        <v>443</v>
      </c>
      <c r="V16" s="250" t="s">
        <v>443</v>
      </c>
      <c r="W16" s="250" t="s">
        <v>443</v>
      </c>
      <c r="X16" s="251" t="s">
        <v>443</v>
      </c>
      <c r="Y16" s="314" t="s">
        <v>443</v>
      </c>
      <c r="Z16" s="260" t="s">
        <v>443</v>
      </c>
      <c r="AA16" s="250" t="s">
        <v>443</v>
      </c>
      <c r="AB16" s="252" t="s">
        <v>443</v>
      </c>
      <c r="AC16" s="250" t="s">
        <v>443</v>
      </c>
      <c r="AD16" s="250" t="s">
        <v>443</v>
      </c>
      <c r="AE16" s="250"/>
      <c r="AF16" s="265"/>
      <c r="AG16" s="260"/>
      <c r="AH16" s="251"/>
      <c r="AI16" s="252"/>
      <c r="AJ16" s="273"/>
      <c r="AK16" s="251"/>
      <c r="AL16" s="248">
        <v>12300</v>
      </c>
      <c r="AM16" s="249"/>
      <c r="AN16" s="265"/>
      <c r="AO16" s="250" t="s">
        <v>443</v>
      </c>
      <c r="AP16" s="250" t="s">
        <v>443</v>
      </c>
      <c r="AQ16" s="252" t="s">
        <v>443</v>
      </c>
      <c r="AR16" s="250" t="s">
        <v>443</v>
      </c>
      <c r="AS16" s="250" t="s">
        <v>443</v>
      </c>
      <c r="AT16" s="251" t="s">
        <v>443</v>
      </c>
      <c r="AU16" s="314"/>
      <c r="AV16" s="250" t="s">
        <v>443</v>
      </c>
      <c r="AW16" s="250" t="s">
        <v>443</v>
      </c>
      <c r="AX16" s="252" t="s">
        <v>443</v>
      </c>
      <c r="AY16" s="250" t="s">
        <v>443</v>
      </c>
      <c r="AZ16" s="250" t="s">
        <v>443</v>
      </c>
      <c r="BA16" s="251" t="s">
        <v>443</v>
      </c>
      <c r="BB16" s="314"/>
      <c r="BC16" s="250" t="s">
        <v>443</v>
      </c>
      <c r="BD16" s="250" t="s">
        <v>443</v>
      </c>
      <c r="BE16" s="250" t="s">
        <v>443</v>
      </c>
      <c r="BF16" s="250" t="s">
        <v>443</v>
      </c>
      <c r="BG16" s="250" t="s">
        <v>443</v>
      </c>
      <c r="BH16" s="251">
        <v>17060.842696629214</v>
      </c>
      <c r="BI16" s="314"/>
      <c r="BJ16" s="250" t="s">
        <v>443</v>
      </c>
      <c r="BK16" s="250" t="s">
        <v>443</v>
      </c>
      <c r="BL16" s="252">
        <v>12300</v>
      </c>
      <c r="BM16" s="250" t="s">
        <v>443</v>
      </c>
      <c r="BN16" s="250" t="s">
        <v>443</v>
      </c>
      <c r="BO16" s="325">
        <v>12300</v>
      </c>
      <c r="BP16" s="330" t="s">
        <v>443</v>
      </c>
      <c r="BQ16" s="335"/>
      <c r="BR16" s="347" t="s">
        <v>443</v>
      </c>
      <c r="BS16" s="320" t="s">
        <v>443</v>
      </c>
      <c r="BT16" s="320" t="s">
        <v>443</v>
      </c>
      <c r="BU16" s="320" t="s">
        <v>443</v>
      </c>
      <c r="BV16" s="320" t="s">
        <v>443</v>
      </c>
      <c r="BW16" s="346" t="s">
        <v>443</v>
      </c>
      <c r="BX16" s="353"/>
      <c r="BY16" s="347" t="s">
        <v>443</v>
      </c>
      <c r="BZ16" s="320" t="s">
        <v>443</v>
      </c>
      <c r="CA16" s="320" t="s">
        <v>443</v>
      </c>
      <c r="CB16" s="320" t="s">
        <v>443</v>
      </c>
      <c r="CC16" s="320" t="s">
        <v>443</v>
      </c>
      <c r="CD16" s="346" t="s">
        <v>443</v>
      </c>
      <c r="CE16" s="353"/>
      <c r="CF16" s="347" t="s">
        <v>443</v>
      </c>
      <c r="CG16" s="333" t="s">
        <v>443</v>
      </c>
      <c r="CH16" s="333" t="s">
        <v>443</v>
      </c>
      <c r="CI16" s="333" t="s">
        <v>443</v>
      </c>
      <c r="CJ16" s="333" t="s">
        <v>443</v>
      </c>
      <c r="CK16" s="346" t="s">
        <v>443</v>
      </c>
      <c r="CL16" s="353"/>
      <c r="CM16" s="347" t="s">
        <v>443</v>
      </c>
      <c r="CN16" s="320" t="s">
        <v>443</v>
      </c>
      <c r="CO16" s="320" t="s">
        <v>443</v>
      </c>
      <c r="CP16" s="320" t="s">
        <v>443</v>
      </c>
      <c r="CQ16" s="320">
        <v>12300</v>
      </c>
      <c r="CR16" s="346" t="s">
        <v>443</v>
      </c>
      <c r="CS16" s="353"/>
      <c r="CT16" s="330" t="s">
        <v>443</v>
      </c>
      <c r="CU16" s="248">
        <v>12300</v>
      </c>
      <c r="CV16" s="333" t="s">
        <v>443</v>
      </c>
      <c r="CW16" s="320" t="s">
        <v>443</v>
      </c>
      <c r="CX16" s="320" t="s">
        <v>443</v>
      </c>
      <c r="CY16" s="320" t="s">
        <v>443</v>
      </c>
      <c r="CZ16" s="346" t="s">
        <v>443</v>
      </c>
      <c r="DA16" s="353" t="s">
        <v>443</v>
      </c>
      <c r="DB16" s="347" t="s">
        <v>443</v>
      </c>
      <c r="DC16" s="320" t="s">
        <v>443</v>
      </c>
      <c r="DD16" s="320" t="s">
        <v>443</v>
      </c>
      <c r="DE16" s="320" t="s">
        <v>443</v>
      </c>
      <c r="DF16" s="320" t="s">
        <v>443</v>
      </c>
      <c r="DG16" s="346" t="s">
        <v>443</v>
      </c>
      <c r="DH16" s="353" t="s">
        <v>443</v>
      </c>
      <c r="DI16" s="347" t="s">
        <v>443</v>
      </c>
      <c r="DJ16" s="320" t="s">
        <v>443</v>
      </c>
      <c r="DK16" s="320" t="s">
        <v>443</v>
      </c>
      <c r="DL16" s="320" t="s">
        <v>443</v>
      </c>
      <c r="DM16" s="320" t="s">
        <v>443</v>
      </c>
      <c r="DN16" s="320" t="s">
        <v>443</v>
      </c>
      <c r="DO16" s="358" t="s">
        <v>443</v>
      </c>
      <c r="DP16" s="361" t="s">
        <v>443</v>
      </c>
      <c r="DQ16" s="320" t="s">
        <v>443</v>
      </c>
      <c r="DR16" s="320" t="s">
        <v>443</v>
      </c>
      <c r="DS16" s="320" t="s">
        <v>443</v>
      </c>
      <c r="DT16" s="320" t="s">
        <v>443</v>
      </c>
      <c r="DU16" s="346" t="s">
        <v>443</v>
      </c>
      <c r="DV16" s="353" t="s">
        <v>443</v>
      </c>
      <c r="DW16" s="347" t="s">
        <v>443</v>
      </c>
      <c r="DX16" s="347" t="s">
        <v>443</v>
      </c>
      <c r="DY16" s="347" t="s">
        <v>443</v>
      </c>
      <c r="DZ16" s="248">
        <v>12300</v>
      </c>
      <c r="EA16" s="353"/>
      <c r="EB16" s="347" t="s">
        <v>443</v>
      </c>
      <c r="EC16" s="347" t="s">
        <v>443</v>
      </c>
      <c r="ED16" s="353"/>
      <c r="EE16" s="347" t="s">
        <v>443</v>
      </c>
      <c r="EF16" s="347" t="s">
        <v>443</v>
      </c>
      <c r="EG16" s="347" t="s">
        <v>443</v>
      </c>
      <c r="EH16" s="347" t="s">
        <v>443</v>
      </c>
      <c r="EI16" s="347" t="s">
        <v>443</v>
      </c>
      <c r="EJ16" s="347" t="s">
        <v>443</v>
      </c>
      <c r="EK16" s="353"/>
      <c r="EL16" s="347" t="s">
        <v>443</v>
      </c>
      <c r="EM16" s="347" t="s">
        <v>443</v>
      </c>
      <c r="EN16" s="347" t="s">
        <v>443</v>
      </c>
      <c r="EO16" s="347" t="s">
        <v>443</v>
      </c>
      <c r="EP16" s="347" t="s">
        <v>443</v>
      </c>
      <c r="EQ16" s="347" t="s">
        <v>443</v>
      </c>
      <c r="ER16" s="353"/>
      <c r="ES16" s="347" t="s">
        <v>443</v>
      </c>
      <c r="ET16" s="347" t="s">
        <v>443</v>
      </c>
      <c r="EU16" s="347" t="s">
        <v>443</v>
      </c>
      <c r="EV16" s="347" t="s">
        <v>443</v>
      </c>
      <c r="EW16" s="347" t="s">
        <v>443</v>
      </c>
      <c r="EX16" s="347" t="s">
        <v>443</v>
      </c>
      <c r="EY16" s="353"/>
      <c r="EZ16" s="347" t="s">
        <v>443</v>
      </c>
      <c r="FA16" s="347" t="s">
        <v>443</v>
      </c>
      <c r="FB16" s="347" t="s">
        <v>443</v>
      </c>
      <c r="FC16" s="347" t="s">
        <v>443</v>
      </c>
      <c r="FD16" s="347" t="s">
        <v>443</v>
      </c>
      <c r="FE16" s="347">
        <v>12300</v>
      </c>
      <c r="FF16" s="248">
        <v>12300</v>
      </c>
      <c r="FG16" s="353"/>
      <c r="FH16" s="347" t="s">
        <v>443</v>
      </c>
      <c r="FI16" s="347" t="s">
        <v>443</v>
      </c>
      <c r="FJ16" s="347" t="s">
        <v>443</v>
      </c>
      <c r="FK16" s="347" t="s">
        <v>443</v>
      </c>
      <c r="FL16" s="347" t="s">
        <v>443</v>
      </c>
      <c r="FM16" s="347" t="s">
        <v>443</v>
      </c>
      <c r="FN16" s="353"/>
      <c r="FO16" s="347" t="s">
        <v>443</v>
      </c>
      <c r="FP16" s="347" t="s">
        <v>443</v>
      </c>
      <c r="FQ16" s="347" t="s">
        <v>443</v>
      </c>
      <c r="FR16" s="347" t="s">
        <v>443</v>
      </c>
      <c r="FS16" s="347" t="s">
        <v>443</v>
      </c>
      <c r="FT16" s="347" t="s">
        <v>443</v>
      </c>
      <c r="FU16" s="353"/>
      <c r="FV16" s="347" t="s">
        <v>443</v>
      </c>
      <c r="FW16" s="347" t="s">
        <v>443</v>
      </c>
      <c r="FX16" s="347" t="s">
        <v>443</v>
      </c>
      <c r="FY16" s="347" t="s">
        <v>443</v>
      </c>
      <c r="FZ16" s="347" t="s">
        <v>443</v>
      </c>
      <c r="GA16" s="347" t="s">
        <v>443</v>
      </c>
      <c r="GB16" s="353"/>
      <c r="GC16" s="347" t="s">
        <v>443</v>
      </c>
      <c r="GD16" s="347" t="s">
        <v>443</v>
      </c>
      <c r="GE16" s="347" t="s">
        <v>443</v>
      </c>
      <c r="GF16" s="347" t="s">
        <v>443</v>
      </c>
      <c r="GG16" s="347" t="s">
        <v>443</v>
      </c>
      <c r="GH16" s="347" t="s">
        <v>443</v>
      </c>
      <c r="GI16" s="353"/>
      <c r="GJ16" s="347" t="s">
        <v>443</v>
      </c>
      <c r="GK16" s="248">
        <v>12300</v>
      </c>
      <c r="GL16" s="347" t="s">
        <v>443</v>
      </c>
      <c r="GM16" s="347" t="s">
        <v>443</v>
      </c>
      <c r="GN16" s="347" t="s">
        <v>443</v>
      </c>
      <c r="GO16" s="347" t="s">
        <v>443</v>
      </c>
      <c r="GP16" s="347" t="s">
        <v>443</v>
      </c>
      <c r="GQ16" s="353"/>
      <c r="GR16" s="347" t="s">
        <v>443</v>
      </c>
    </row>
    <row r="17" spans="1:200" s="9" customFormat="1" ht="57" customHeight="1" x14ac:dyDescent="0.35">
      <c r="A17" s="244"/>
      <c r="B17" s="245">
        <f t="shared" si="91"/>
        <v>9</v>
      </c>
      <c r="C17" s="246" t="s">
        <v>260</v>
      </c>
      <c r="D17" s="342" t="s">
        <v>253</v>
      </c>
      <c r="E17" s="247" t="s">
        <v>463</v>
      </c>
      <c r="F17" s="248">
        <v>14000</v>
      </c>
      <c r="G17" s="262"/>
      <c r="H17" s="250" t="s">
        <v>443</v>
      </c>
      <c r="I17" s="250" t="s">
        <v>443</v>
      </c>
      <c r="J17" s="251" t="s">
        <v>443</v>
      </c>
      <c r="K17" s="314"/>
      <c r="L17" s="250" t="s">
        <v>443</v>
      </c>
      <c r="M17" s="250">
        <v>14300</v>
      </c>
      <c r="N17" s="252" t="s">
        <v>443</v>
      </c>
      <c r="O17" s="250">
        <v>14300</v>
      </c>
      <c r="P17" s="250">
        <v>14300</v>
      </c>
      <c r="Q17" s="251" t="s">
        <v>443</v>
      </c>
      <c r="R17" s="314"/>
      <c r="S17" s="260">
        <v>14300</v>
      </c>
      <c r="T17" s="250" t="s">
        <v>443</v>
      </c>
      <c r="U17" s="252" t="s">
        <v>443</v>
      </c>
      <c r="V17" s="250">
        <v>17030</v>
      </c>
      <c r="W17" s="250" t="s">
        <v>443</v>
      </c>
      <c r="X17" s="251" t="s">
        <v>443</v>
      </c>
      <c r="Y17" s="314"/>
      <c r="Z17" s="260">
        <v>14300</v>
      </c>
      <c r="AA17" s="250">
        <v>16914.36329588015</v>
      </c>
      <c r="AB17" s="252">
        <v>15765.842588121681</v>
      </c>
      <c r="AC17" s="250">
        <v>17030</v>
      </c>
      <c r="AD17" s="250">
        <v>17522</v>
      </c>
      <c r="AE17" s="250"/>
      <c r="AF17" s="265"/>
      <c r="AG17" s="260"/>
      <c r="AH17" s="251"/>
      <c r="AI17" s="252"/>
      <c r="AJ17" s="273"/>
      <c r="AK17" s="251"/>
      <c r="AL17" s="248">
        <f>(17522+17030)/2</f>
        <v>17276</v>
      </c>
      <c r="AM17" s="249"/>
      <c r="AN17" s="265"/>
      <c r="AO17" s="250" t="s">
        <v>443</v>
      </c>
      <c r="AP17" s="250">
        <v>17030</v>
      </c>
      <c r="AQ17" s="252">
        <v>17030</v>
      </c>
      <c r="AR17" s="250">
        <v>17030</v>
      </c>
      <c r="AS17" s="250">
        <v>17030</v>
      </c>
      <c r="AT17" s="251">
        <v>17290.86059479554</v>
      </c>
      <c r="AU17" s="314"/>
      <c r="AV17" s="250">
        <v>17030</v>
      </c>
      <c r="AW17" s="250" t="s">
        <v>443</v>
      </c>
      <c r="AX17" s="252">
        <v>17030</v>
      </c>
      <c r="AY17" s="250">
        <v>17030</v>
      </c>
      <c r="AZ17" s="250">
        <v>17030</v>
      </c>
      <c r="BA17" s="251">
        <v>17030</v>
      </c>
      <c r="BB17" s="314"/>
      <c r="BC17" s="250">
        <v>17522</v>
      </c>
      <c r="BD17" s="250">
        <v>17030</v>
      </c>
      <c r="BE17" s="250" t="s">
        <v>443</v>
      </c>
      <c r="BF17" s="250">
        <v>17060.678954325158</v>
      </c>
      <c r="BG17" s="250" t="s">
        <v>443</v>
      </c>
      <c r="BH17" s="251" t="s">
        <v>443</v>
      </c>
      <c r="BI17" s="314"/>
      <c r="BJ17" s="250" t="s">
        <v>443</v>
      </c>
      <c r="BK17" s="250" t="s">
        <v>443</v>
      </c>
      <c r="BL17" s="252">
        <v>17030</v>
      </c>
      <c r="BM17" s="250">
        <v>16832.084210526315</v>
      </c>
      <c r="BN17" s="250" t="s">
        <v>443</v>
      </c>
      <c r="BO17" s="325">
        <f>(17750+17250+19300+18800)/4</f>
        <v>18275</v>
      </c>
      <c r="BP17" s="330" t="s">
        <v>443</v>
      </c>
      <c r="BQ17" s="335"/>
      <c r="BR17" s="347">
        <v>17030</v>
      </c>
      <c r="BS17" s="320">
        <v>17522</v>
      </c>
      <c r="BT17" s="320">
        <v>17030</v>
      </c>
      <c r="BU17" s="320" t="s">
        <v>443</v>
      </c>
      <c r="BV17" s="320">
        <v>17030</v>
      </c>
      <c r="BW17" s="346">
        <v>17030</v>
      </c>
      <c r="BX17" s="353"/>
      <c r="BY17" s="347" t="s">
        <v>443</v>
      </c>
      <c r="BZ17" s="320">
        <v>17118.86164043082</v>
      </c>
      <c r="CA17" s="320">
        <v>17030</v>
      </c>
      <c r="CB17" s="320">
        <v>13500</v>
      </c>
      <c r="CC17" s="320">
        <v>17030</v>
      </c>
      <c r="CD17" s="346">
        <v>17030</v>
      </c>
      <c r="CE17" s="353"/>
      <c r="CF17" s="347" t="s">
        <v>443</v>
      </c>
      <c r="CG17" s="333">
        <v>17750</v>
      </c>
      <c r="CH17" s="333">
        <v>17750</v>
      </c>
      <c r="CI17" s="333">
        <v>18000.041065482797</v>
      </c>
      <c r="CJ17" s="333">
        <v>17750</v>
      </c>
      <c r="CK17" s="346">
        <v>17750</v>
      </c>
      <c r="CL17" s="353"/>
      <c r="CM17" s="347" t="s">
        <v>443</v>
      </c>
      <c r="CN17" s="320">
        <v>17217.189908899789</v>
      </c>
      <c r="CO17" s="320" t="s">
        <v>443</v>
      </c>
      <c r="CP17" s="320">
        <v>17750</v>
      </c>
      <c r="CQ17" s="320">
        <v>17750</v>
      </c>
      <c r="CR17" s="346">
        <v>17750</v>
      </c>
      <c r="CS17" s="353"/>
      <c r="CT17" s="330">
        <v>17748.866933689365</v>
      </c>
      <c r="CU17" s="248">
        <f>(17750+17250+19300+18800)/4</f>
        <v>18275</v>
      </c>
      <c r="CV17" s="333" t="s">
        <v>443</v>
      </c>
      <c r="CW17" s="320">
        <v>17750</v>
      </c>
      <c r="CX17" s="320" t="s">
        <v>443</v>
      </c>
      <c r="CY17" s="320">
        <v>17750</v>
      </c>
      <c r="CZ17" s="346">
        <v>17750</v>
      </c>
      <c r="DA17" s="353" t="s">
        <v>443</v>
      </c>
      <c r="DB17" s="347" t="s">
        <v>443</v>
      </c>
      <c r="DC17" s="320">
        <v>18361.66833566994</v>
      </c>
      <c r="DD17" s="320" t="s">
        <v>443</v>
      </c>
      <c r="DE17" s="320">
        <v>17750</v>
      </c>
      <c r="DF17" s="320" t="s">
        <v>443</v>
      </c>
      <c r="DG17" s="346">
        <v>18890</v>
      </c>
      <c r="DH17" s="353" t="s">
        <v>443</v>
      </c>
      <c r="DI17" s="347" t="s">
        <v>443</v>
      </c>
      <c r="DJ17" s="320">
        <v>17750</v>
      </c>
      <c r="DK17" s="320">
        <v>18731.787220240025</v>
      </c>
      <c r="DL17" s="320">
        <v>18388.587992785364</v>
      </c>
      <c r="DM17" s="320">
        <v>17750</v>
      </c>
      <c r="DN17" s="320">
        <v>17750</v>
      </c>
      <c r="DO17" s="358" t="s">
        <v>443</v>
      </c>
      <c r="DP17" s="361">
        <v>18103.722188815394</v>
      </c>
      <c r="DQ17" s="320">
        <v>18890</v>
      </c>
      <c r="DR17" s="320">
        <v>18769.13511255027</v>
      </c>
      <c r="DS17" s="320" t="s">
        <v>443</v>
      </c>
      <c r="DT17" s="320">
        <v>17750</v>
      </c>
      <c r="DU17" s="346">
        <v>18890</v>
      </c>
      <c r="DV17" s="353" t="s">
        <v>443</v>
      </c>
      <c r="DW17" s="347">
        <v>18724.728260869564</v>
      </c>
      <c r="DX17" s="347">
        <v>18890</v>
      </c>
      <c r="DY17" s="347">
        <v>18890</v>
      </c>
      <c r="DZ17" s="248">
        <f>(18450+19460+18320+18960)/4</f>
        <v>18797.5</v>
      </c>
      <c r="EA17" s="353"/>
      <c r="EB17" s="347" t="s">
        <v>443</v>
      </c>
      <c r="EC17" s="347">
        <v>18890</v>
      </c>
      <c r="ED17" s="353"/>
      <c r="EE17" s="347" t="s">
        <v>443</v>
      </c>
      <c r="EF17" s="347" t="s">
        <v>443</v>
      </c>
      <c r="EG17" s="347" t="s">
        <v>443</v>
      </c>
      <c r="EH17" s="347" t="s">
        <v>443</v>
      </c>
      <c r="EI17" s="347">
        <v>18890</v>
      </c>
      <c r="EJ17" s="347">
        <v>18890</v>
      </c>
      <c r="EK17" s="353"/>
      <c r="EL17" s="347">
        <v>18890</v>
      </c>
      <c r="EM17" s="347" t="s">
        <v>443</v>
      </c>
      <c r="EN17" s="347">
        <v>18320</v>
      </c>
      <c r="EO17" s="347">
        <v>18898.803894297635</v>
      </c>
      <c r="EP17" s="347" t="s">
        <v>443</v>
      </c>
      <c r="EQ17" s="347">
        <v>18441.653462641716</v>
      </c>
      <c r="ER17" s="353"/>
      <c r="ES17" s="347">
        <v>18890</v>
      </c>
      <c r="ET17" s="347">
        <v>18320</v>
      </c>
      <c r="EU17" s="347">
        <v>18320</v>
      </c>
      <c r="EV17" s="347">
        <v>18490.868814729572</v>
      </c>
      <c r="EW17" s="347">
        <v>18407.836065573771</v>
      </c>
      <c r="EX17" s="347">
        <v>18320</v>
      </c>
      <c r="EY17" s="353"/>
      <c r="EZ17" s="347" t="s">
        <v>443</v>
      </c>
      <c r="FA17" s="347">
        <v>18320</v>
      </c>
      <c r="FB17" s="347">
        <v>18450</v>
      </c>
      <c r="FC17" s="347">
        <v>18556.999329159215</v>
      </c>
      <c r="FD17" s="347">
        <v>18450</v>
      </c>
      <c r="FE17" s="347">
        <v>18320</v>
      </c>
      <c r="FF17" s="248">
        <f>(19025+19460+18890+18960)/4</f>
        <v>19083.75</v>
      </c>
      <c r="FG17" s="353"/>
      <c r="FH17" s="347">
        <v>18320</v>
      </c>
      <c r="FI17" s="347" t="s">
        <v>443</v>
      </c>
      <c r="FJ17" s="347">
        <v>18320</v>
      </c>
      <c r="FK17" s="347">
        <v>18320</v>
      </c>
      <c r="FL17" s="347">
        <v>18463.997987027509</v>
      </c>
      <c r="FM17" s="347">
        <v>18320</v>
      </c>
      <c r="FN17" s="353"/>
      <c r="FO17" s="347">
        <v>18320</v>
      </c>
      <c r="FP17" s="347">
        <v>18772</v>
      </c>
      <c r="FQ17" s="347">
        <v>18692</v>
      </c>
      <c r="FR17" s="347">
        <v>18760</v>
      </c>
      <c r="FS17" s="347">
        <v>18890</v>
      </c>
      <c r="FT17" s="347">
        <v>18320</v>
      </c>
      <c r="FU17" s="353"/>
      <c r="FV17" s="347">
        <v>18570</v>
      </c>
      <c r="FW17" s="347" t="s">
        <v>443</v>
      </c>
      <c r="FX17" s="347">
        <v>18616.325203252032</v>
      </c>
      <c r="FY17" s="347" t="s">
        <v>443</v>
      </c>
      <c r="FZ17" s="347" t="s">
        <v>443</v>
      </c>
      <c r="GA17" s="347">
        <v>18890</v>
      </c>
      <c r="GB17" s="353"/>
      <c r="GC17" s="347">
        <v>18976.023106241068</v>
      </c>
      <c r="GD17" s="347" t="s">
        <v>443</v>
      </c>
      <c r="GE17" s="347">
        <v>18843.71450597456</v>
      </c>
      <c r="GF17" s="347">
        <v>18890</v>
      </c>
      <c r="GG17" s="347">
        <v>18890</v>
      </c>
      <c r="GH17" s="347" t="s">
        <v>443</v>
      </c>
      <c r="GI17" s="353"/>
      <c r="GJ17" s="347">
        <v>18933.819402074434</v>
      </c>
      <c r="GK17" s="248">
        <f>(19370+19460+19232+18960)/4</f>
        <v>19255.5</v>
      </c>
      <c r="GL17" s="347" t="s">
        <v>443</v>
      </c>
      <c r="GM17" s="347">
        <v>18890</v>
      </c>
      <c r="GN17" s="347">
        <v>18890</v>
      </c>
      <c r="GO17" s="347" t="s">
        <v>443</v>
      </c>
      <c r="GP17" s="347">
        <v>18700</v>
      </c>
      <c r="GQ17" s="353"/>
      <c r="GR17" s="347">
        <v>18629.278155811691</v>
      </c>
    </row>
    <row r="18" spans="1:200" s="9" customFormat="1" ht="57" customHeight="1" x14ac:dyDescent="0.35">
      <c r="A18" s="244"/>
      <c r="B18" s="245">
        <f t="shared" si="91"/>
        <v>10</v>
      </c>
      <c r="C18" s="246">
        <v>150000005</v>
      </c>
      <c r="D18" s="342" t="s">
        <v>8</v>
      </c>
      <c r="E18" s="247" t="s">
        <v>9</v>
      </c>
      <c r="F18" s="248">
        <v>16800</v>
      </c>
      <c r="G18" s="262"/>
      <c r="H18" s="250" t="s">
        <v>443</v>
      </c>
      <c r="I18" s="250" t="s">
        <v>443</v>
      </c>
      <c r="J18" s="251" t="s">
        <v>443</v>
      </c>
      <c r="K18" s="314"/>
      <c r="L18" s="250" t="s">
        <v>443</v>
      </c>
      <c r="M18" s="250" t="s">
        <v>443</v>
      </c>
      <c r="N18" s="252" t="s">
        <v>443</v>
      </c>
      <c r="O18" s="250" t="s">
        <v>443</v>
      </c>
      <c r="P18" s="250" t="s">
        <v>443</v>
      </c>
      <c r="Q18" s="251" t="s">
        <v>443</v>
      </c>
      <c r="R18" s="314"/>
      <c r="S18" s="250" t="s">
        <v>443</v>
      </c>
      <c r="T18" s="250" t="s">
        <v>443</v>
      </c>
      <c r="U18" s="252" t="s">
        <v>443</v>
      </c>
      <c r="V18" s="250" t="s">
        <v>443</v>
      </c>
      <c r="W18" s="250" t="s">
        <v>443</v>
      </c>
      <c r="X18" s="251" t="s">
        <v>443</v>
      </c>
      <c r="Y18" s="314"/>
      <c r="Z18" s="250" t="s">
        <v>443</v>
      </c>
      <c r="AA18" s="250" t="s">
        <v>443</v>
      </c>
      <c r="AB18" s="252" t="s">
        <v>443</v>
      </c>
      <c r="AC18" s="250" t="s">
        <v>443</v>
      </c>
      <c r="AD18" s="250" t="s">
        <v>443</v>
      </c>
      <c r="AE18" s="250"/>
      <c r="AF18" s="265"/>
      <c r="AG18" s="260"/>
      <c r="AH18" s="251"/>
      <c r="AI18" s="252"/>
      <c r="AJ18" s="273"/>
      <c r="AK18" s="251"/>
      <c r="AL18" s="248">
        <v>16800</v>
      </c>
      <c r="AM18" s="249"/>
      <c r="AN18" s="265"/>
      <c r="AO18" s="250" t="s">
        <v>443</v>
      </c>
      <c r="AP18" s="250" t="s">
        <v>443</v>
      </c>
      <c r="AQ18" s="252" t="s">
        <v>443</v>
      </c>
      <c r="AR18" s="250">
        <v>17030</v>
      </c>
      <c r="AS18" s="250" t="s">
        <v>443</v>
      </c>
      <c r="AT18" s="251">
        <v>17030</v>
      </c>
      <c r="AU18" s="314"/>
      <c r="AV18" s="250" t="s">
        <v>443</v>
      </c>
      <c r="AW18" s="250" t="s">
        <v>443</v>
      </c>
      <c r="AX18" s="252">
        <v>17030</v>
      </c>
      <c r="AY18" s="250">
        <v>17030</v>
      </c>
      <c r="AZ18" s="250" t="s">
        <v>443</v>
      </c>
      <c r="BA18" s="251" t="s">
        <v>443</v>
      </c>
      <c r="BB18" s="314"/>
      <c r="BC18" s="250" t="s">
        <v>443</v>
      </c>
      <c r="BD18" s="250" t="s">
        <v>443</v>
      </c>
      <c r="BE18" s="250" t="s">
        <v>443</v>
      </c>
      <c r="BF18" s="250" t="s">
        <v>443</v>
      </c>
      <c r="BG18" s="250" t="s">
        <v>443</v>
      </c>
      <c r="BH18" s="251" t="s">
        <v>443</v>
      </c>
      <c r="BI18" s="314"/>
      <c r="BJ18" s="250" t="s">
        <v>443</v>
      </c>
      <c r="BK18" s="250" t="s">
        <v>443</v>
      </c>
      <c r="BL18" s="252" t="s">
        <v>443</v>
      </c>
      <c r="BM18" s="250" t="s">
        <v>443</v>
      </c>
      <c r="BN18" s="250">
        <v>16600</v>
      </c>
      <c r="BO18" s="325">
        <v>17200</v>
      </c>
      <c r="BP18" s="330" t="s">
        <v>443</v>
      </c>
      <c r="BQ18" s="335"/>
      <c r="BR18" s="347" t="s">
        <v>443</v>
      </c>
      <c r="BS18" s="320" t="s">
        <v>443</v>
      </c>
      <c r="BT18" s="320" t="s">
        <v>443</v>
      </c>
      <c r="BU18" s="320" t="s">
        <v>443</v>
      </c>
      <c r="BV18" s="320" t="s">
        <v>443</v>
      </c>
      <c r="BW18" s="346" t="s">
        <v>443</v>
      </c>
      <c r="BX18" s="353"/>
      <c r="BY18" s="347" t="s">
        <v>443</v>
      </c>
      <c r="BZ18" s="320" t="s">
        <v>443</v>
      </c>
      <c r="CA18" s="320" t="s">
        <v>443</v>
      </c>
      <c r="CB18" s="320" t="s">
        <v>443</v>
      </c>
      <c r="CC18" s="320" t="s">
        <v>443</v>
      </c>
      <c r="CD18" s="346" t="s">
        <v>443</v>
      </c>
      <c r="CE18" s="353"/>
      <c r="CF18" s="347" t="s">
        <v>443</v>
      </c>
      <c r="CG18" s="333" t="s">
        <v>443</v>
      </c>
      <c r="CH18" s="333" t="s">
        <v>443</v>
      </c>
      <c r="CI18" s="333" t="s">
        <v>443</v>
      </c>
      <c r="CJ18" s="333" t="s">
        <v>443</v>
      </c>
      <c r="CK18" s="346" t="s">
        <v>443</v>
      </c>
      <c r="CL18" s="353"/>
      <c r="CM18" s="347" t="s">
        <v>443</v>
      </c>
      <c r="CN18" s="320" t="s">
        <v>443</v>
      </c>
      <c r="CO18" s="320" t="s">
        <v>443</v>
      </c>
      <c r="CP18" s="320" t="s">
        <v>443</v>
      </c>
      <c r="CQ18" s="320" t="s">
        <v>443</v>
      </c>
      <c r="CR18" s="346" t="s">
        <v>443</v>
      </c>
      <c r="CS18" s="353"/>
      <c r="CT18" s="330" t="s">
        <v>443</v>
      </c>
      <c r="CU18" s="248">
        <v>18000</v>
      </c>
      <c r="CV18" s="333" t="s">
        <v>443</v>
      </c>
      <c r="CW18" s="320" t="s">
        <v>443</v>
      </c>
      <c r="CX18" s="320" t="s">
        <v>443</v>
      </c>
      <c r="CY18" s="320" t="s">
        <v>443</v>
      </c>
      <c r="CZ18" s="346" t="s">
        <v>443</v>
      </c>
      <c r="DA18" s="353" t="s">
        <v>443</v>
      </c>
      <c r="DB18" s="347" t="s">
        <v>443</v>
      </c>
      <c r="DC18" s="320" t="s">
        <v>443</v>
      </c>
      <c r="DD18" s="320" t="s">
        <v>443</v>
      </c>
      <c r="DE18" s="320" t="s">
        <v>443</v>
      </c>
      <c r="DF18" s="320" t="s">
        <v>443</v>
      </c>
      <c r="DG18" s="346" t="s">
        <v>443</v>
      </c>
      <c r="DH18" s="353" t="s">
        <v>443</v>
      </c>
      <c r="DI18" s="347" t="s">
        <v>443</v>
      </c>
      <c r="DJ18" s="320" t="s">
        <v>443</v>
      </c>
      <c r="DK18" s="320" t="s">
        <v>443</v>
      </c>
      <c r="DL18" s="320" t="s">
        <v>443</v>
      </c>
      <c r="DM18" s="320" t="s">
        <v>443</v>
      </c>
      <c r="DN18" s="320" t="s">
        <v>443</v>
      </c>
      <c r="DO18" s="358" t="s">
        <v>443</v>
      </c>
      <c r="DP18" s="361" t="s">
        <v>443</v>
      </c>
      <c r="DQ18" s="320" t="s">
        <v>443</v>
      </c>
      <c r="DR18" s="320">
        <v>17500</v>
      </c>
      <c r="DS18" s="320" t="s">
        <v>443</v>
      </c>
      <c r="DT18" s="320" t="s">
        <v>443</v>
      </c>
      <c r="DU18" s="346" t="s">
        <v>443</v>
      </c>
      <c r="DV18" s="353" t="s">
        <v>443</v>
      </c>
      <c r="DW18" s="347" t="s">
        <v>443</v>
      </c>
      <c r="DX18" s="347" t="s">
        <v>443</v>
      </c>
      <c r="DY18" s="347" t="s">
        <v>443</v>
      </c>
      <c r="DZ18" s="248">
        <v>17500</v>
      </c>
      <c r="EA18" s="353"/>
      <c r="EB18" s="347" t="s">
        <v>443</v>
      </c>
      <c r="EC18" s="347" t="s">
        <v>443</v>
      </c>
      <c r="ED18" s="353"/>
      <c r="EE18" s="347" t="s">
        <v>443</v>
      </c>
      <c r="EF18" s="347" t="s">
        <v>443</v>
      </c>
      <c r="EG18" s="347" t="s">
        <v>443</v>
      </c>
      <c r="EH18" s="347" t="s">
        <v>443</v>
      </c>
      <c r="EI18" s="347" t="s">
        <v>443</v>
      </c>
      <c r="EJ18" s="347" t="s">
        <v>443</v>
      </c>
      <c r="EK18" s="353"/>
      <c r="EL18" s="347" t="s">
        <v>443</v>
      </c>
      <c r="EM18" s="347" t="s">
        <v>443</v>
      </c>
      <c r="EN18" s="347" t="s">
        <v>443</v>
      </c>
      <c r="EO18" s="347" t="s">
        <v>443</v>
      </c>
      <c r="EP18" s="347" t="s">
        <v>443</v>
      </c>
      <c r="EQ18" s="347" t="s">
        <v>443</v>
      </c>
      <c r="ER18" s="353"/>
      <c r="ES18" s="347" t="s">
        <v>443</v>
      </c>
      <c r="ET18" s="347" t="s">
        <v>443</v>
      </c>
      <c r="EU18" s="347" t="s">
        <v>443</v>
      </c>
      <c r="EV18" s="347" t="s">
        <v>443</v>
      </c>
      <c r="EW18" s="347" t="s">
        <v>443</v>
      </c>
      <c r="EX18" s="347" t="s">
        <v>443</v>
      </c>
      <c r="EY18" s="353"/>
      <c r="EZ18" s="347">
        <v>17500</v>
      </c>
      <c r="FA18" s="347" t="s">
        <v>443</v>
      </c>
      <c r="FB18" s="347" t="s">
        <v>443</v>
      </c>
      <c r="FC18" s="347" t="s">
        <v>443</v>
      </c>
      <c r="FD18" s="347" t="s">
        <v>443</v>
      </c>
      <c r="FE18" s="347" t="s">
        <v>443</v>
      </c>
      <c r="FF18" s="248">
        <v>17500</v>
      </c>
      <c r="FG18" s="353"/>
      <c r="FH18" s="347" t="s">
        <v>443</v>
      </c>
      <c r="FI18" s="347" t="s">
        <v>443</v>
      </c>
      <c r="FJ18" s="347" t="s">
        <v>443</v>
      </c>
      <c r="FK18" s="347" t="s">
        <v>443</v>
      </c>
      <c r="FL18" s="347" t="s">
        <v>443</v>
      </c>
      <c r="FM18" s="347" t="s">
        <v>443</v>
      </c>
      <c r="FN18" s="353"/>
      <c r="FO18" s="347" t="s">
        <v>443</v>
      </c>
      <c r="FP18" s="347" t="s">
        <v>443</v>
      </c>
      <c r="FQ18" s="347" t="s">
        <v>443</v>
      </c>
      <c r="FR18" s="347" t="s">
        <v>443</v>
      </c>
      <c r="FS18" s="347" t="s">
        <v>443</v>
      </c>
      <c r="FT18" s="347" t="s">
        <v>443</v>
      </c>
      <c r="FU18" s="353"/>
      <c r="FV18" s="347" t="s">
        <v>443</v>
      </c>
      <c r="FW18" s="347" t="s">
        <v>443</v>
      </c>
      <c r="FX18" s="347" t="s">
        <v>443</v>
      </c>
      <c r="FY18" s="347" t="s">
        <v>443</v>
      </c>
      <c r="FZ18" s="347" t="s">
        <v>443</v>
      </c>
      <c r="GA18" s="347" t="s">
        <v>443</v>
      </c>
      <c r="GB18" s="353"/>
      <c r="GC18" s="347" t="s">
        <v>443</v>
      </c>
      <c r="GD18" s="347" t="s">
        <v>443</v>
      </c>
      <c r="GE18" s="347" t="s">
        <v>443</v>
      </c>
      <c r="GF18" s="347" t="s">
        <v>443</v>
      </c>
      <c r="GG18" s="347">
        <v>17500</v>
      </c>
      <c r="GH18" s="347" t="s">
        <v>443</v>
      </c>
      <c r="GI18" s="353"/>
      <c r="GJ18" s="347" t="s">
        <v>443</v>
      </c>
      <c r="GK18" s="248">
        <v>17800</v>
      </c>
      <c r="GL18" s="347" t="s">
        <v>443</v>
      </c>
      <c r="GM18" s="347" t="s">
        <v>443</v>
      </c>
      <c r="GN18" s="347" t="s">
        <v>443</v>
      </c>
      <c r="GO18" s="347" t="s">
        <v>443</v>
      </c>
      <c r="GP18" s="347" t="s">
        <v>443</v>
      </c>
      <c r="GQ18" s="353"/>
      <c r="GR18" s="347" t="s">
        <v>443</v>
      </c>
    </row>
    <row r="19" spans="1:200" s="9" customFormat="1" ht="57" customHeight="1" x14ac:dyDescent="0.35">
      <c r="A19" s="244"/>
      <c r="B19" s="245">
        <f t="shared" si="91"/>
        <v>11</v>
      </c>
      <c r="C19" s="246">
        <v>150000014</v>
      </c>
      <c r="D19" s="342" t="s">
        <v>215</v>
      </c>
      <c r="E19" s="247" t="s">
        <v>464</v>
      </c>
      <c r="F19" s="248">
        <v>12300</v>
      </c>
      <c r="G19" s="262"/>
      <c r="H19" s="250" t="s">
        <v>443</v>
      </c>
      <c r="I19" s="250" t="s">
        <v>443</v>
      </c>
      <c r="J19" s="251" t="s">
        <v>443</v>
      </c>
      <c r="K19" s="314" t="s">
        <v>443</v>
      </c>
      <c r="L19" s="250" t="s">
        <v>443</v>
      </c>
      <c r="M19" s="250" t="s">
        <v>443</v>
      </c>
      <c r="N19" s="252" t="s">
        <v>443</v>
      </c>
      <c r="O19" s="250" t="s">
        <v>443</v>
      </c>
      <c r="P19" s="250" t="s">
        <v>443</v>
      </c>
      <c r="Q19" s="251" t="s">
        <v>443</v>
      </c>
      <c r="R19" s="314" t="s">
        <v>443</v>
      </c>
      <c r="S19" s="260" t="s">
        <v>443</v>
      </c>
      <c r="T19" s="250" t="s">
        <v>443</v>
      </c>
      <c r="U19" s="252" t="s">
        <v>443</v>
      </c>
      <c r="V19" s="250" t="s">
        <v>443</v>
      </c>
      <c r="W19" s="250" t="s">
        <v>443</v>
      </c>
      <c r="X19" s="251" t="s">
        <v>443</v>
      </c>
      <c r="Y19" s="314" t="s">
        <v>443</v>
      </c>
      <c r="Z19" s="260" t="s">
        <v>443</v>
      </c>
      <c r="AA19" s="250" t="s">
        <v>443</v>
      </c>
      <c r="AB19" s="252" t="s">
        <v>443</v>
      </c>
      <c r="AC19" s="250" t="s">
        <v>443</v>
      </c>
      <c r="AD19" s="250" t="s">
        <v>443</v>
      </c>
      <c r="AE19" s="250" t="s">
        <v>443</v>
      </c>
      <c r="AF19" s="265" t="s">
        <v>443</v>
      </c>
      <c r="AG19" s="260" t="s">
        <v>443</v>
      </c>
      <c r="AH19" s="251" t="s">
        <v>443</v>
      </c>
      <c r="AI19" s="252" t="s">
        <v>443</v>
      </c>
      <c r="AJ19" s="273" t="s">
        <v>443</v>
      </c>
      <c r="AK19" s="251" t="s">
        <v>443</v>
      </c>
      <c r="AL19" s="248">
        <v>12300</v>
      </c>
      <c r="AM19" s="249"/>
      <c r="AN19" s="265"/>
      <c r="AO19" s="250" t="s">
        <v>443</v>
      </c>
      <c r="AP19" s="250" t="s">
        <v>443</v>
      </c>
      <c r="AQ19" s="252" t="s">
        <v>443</v>
      </c>
      <c r="AR19" s="250" t="s">
        <v>443</v>
      </c>
      <c r="AS19" s="250" t="s">
        <v>443</v>
      </c>
      <c r="AT19" s="251" t="s">
        <v>443</v>
      </c>
      <c r="AU19" s="314"/>
      <c r="AV19" s="250" t="s">
        <v>443</v>
      </c>
      <c r="AW19" s="250" t="s">
        <v>443</v>
      </c>
      <c r="AX19" s="252" t="s">
        <v>443</v>
      </c>
      <c r="AY19" s="250" t="s">
        <v>443</v>
      </c>
      <c r="AZ19" s="250" t="s">
        <v>443</v>
      </c>
      <c r="BA19" s="251" t="s">
        <v>443</v>
      </c>
      <c r="BB19" s="314"/>
      <c r="BC19" s="250" t="s">
        <v>443</v>
      </c>
      <c r="BD19" s="250" t="s">
        <v>443</v>
      </c>
      <c r="BE19" s="250" t="s">
        <v>443</v>
      </c>
      <c r="BF19" s="250" t="s">
        <v>443</v>
      </c>
      <c r="BG19" s="250" t="s">
        <v>443</v>
      </c>
      <c r="BH19" s="251" t="s">
        <v>443</v>
      </c>
      <c r="BI19" s="314"/>
      <c r="BJ19" s="250" t="s">
        <v>443</v>
      </c>
      <c r="BK19" s="250" t="s">
        <v>443</v>
      </c>
      <c r="BL19" s="252" t="s">
        <v>443</v>
      </c>
      <c r="BM19" s="250" t="s">
        <v>443</v>
      </c>
      <c r="BN19" s="250" t="s">
        <v>443</v>
      </c>
      <c r="BO19" s="325">
        <v>12300</v>
      </c>
      <c r="BP19" s="330" t="s">
        <v>443</v>
      </c>
      <c r="BQ19" s="335"/>
      <c r="BR19" s="347">
        <v>17522</v>
      </c>
      <c r="BS19" s="320" t="s">
        <v>443</v>
      </c>
      <c r="BT19" s="320" t="s">
        <v>443</v>
      </c>
      <c r="BU19" s="320" t="s">
        <v>443</v>
      </c>
      <c r="BV19" s="320" t="s">
        <v>443</v>
      </c>
      <c r="BW19" s="346" t="s">
        <v>443</v>
      </c>
      <c r="BX19" s="353"/>
      <c r="BY19" s="347" t="s">
        <v>443</v>
      </c>
      <c r="BZ19" s="320" t="s">
        <v>443</v>
      </c>
      <c r="CA19" s="320" t="s">
        <v>443</v>
      </c>
      <c r="CB19" s="320" t="s">
        <v>443</v>
      </c>
      <c r="CC19" s="320" t="s">
        <v>443</v>
      </c>
      <c r="CD19" s="346" t="s">
        <v>443</v>
      </c>
      <c r="CE19" s="353"/>
      <c r="CF19" s="347" t="s">
        <v>443</v>
      </c>
      <c r="CG19" s="333" t="s">
        <v>443</v>
      </c>
      <c r="CH19" s="333" t="s">
        <v>443</v>
      </c>
      <c r="CI19" s="333" t="s">
        <v>443</v>
      </c>
      <c r="CJ19" s="333" t="s">
        <v>443</v>
      </c>
      <c r="CK19" s="346" t="s">
        <v>443</v>
      </c>
      <c r="CL19" s="353"/>
      <c r="CM19" s="347" t="s">
        <v>443</v>
      </c>
      <c r="CN19" s="320" t="s">
        <v>443</v>
      </c>
      <c r="CO19" s="320" t="s">
        <v>443</v>
      </c>
      <c r="CP19" s="320" t="s">
        <v>443</v>
      </c>
      <c r="CQ19" s="320">
        <v>12300</v>
      </c>
      <c r="CR19" s="346" t="s">
        <v>443</v>
      </c>
      <c r="CS19" s="353"/>
      <c r="CT19" s="330" t="s">
        <v>443</v>
      </c>
      <c r="CU19" s="248">
        <v>12300</v>
      </c>
      <c r="CV19" s="333" t="s">
        <v>443</v>
      </c>
      <c r="CW19" s="320" t="s">
        <v>443</v>
      </c>
      <c r="CX19" s="320" t="s">
        <v>443</v>
      </c>
      <c r="CY19" s="320" t="s">
        <v>443</v>
      </c>
      <c r="CZ19" s="346" t="s">
        <v>443</v>
      </c>
      <c r="DA19" s="353" t="s">
        <v>443</v>
      </c>
      <c r="DB19" s="347" t="s">
        <v>443</v>
      </c>
      <c r="DC19" s="320" t="s">
        <v>443</v>
      </c>
      <c r="DD19" s="320" t="s">
        <v>443</v>
      </c>
      <c r="DE19" s="320" t="s">
        <v>443</v>
      </c>
      <c r="DF19" s="320" t="s">
        <v>443</v>
      </c>
      <c r="DG19" s="346" t="s">
        <v>443</v>
      </c>
      <c r="DH19" s="353" t="s">
        <v>443</v>
      </c>
      <c r="DI19" s="347" t="s">
        <v>443</v>
      </c>
      <c r="DJ19" s="320" t="s">
        <v>443</v>
      </c>
      <c r="DK19" s="320" t="s">
        <v>443</v>
      </c>
      <c r="DL19" s="320" t="s">
        <v>443</v>
      </c>
      <c r="DM19" s="320">
        <v>18890</v>
      </c>
      <c r="DN19" s="320" t="s">
        <v>443</v>
      </c>
      <c r="DO19" s="358" t="s">
        <v>443</v>
      </c>
      <c r="DP19" s="361" t="s">
        <v>443</v>
      </c>
      <c r="DQ19" s="320" t="s">
        <v>443</v>
      </c>
      <c r="DR19" s="320" t="s">
        <v>443</v>
      </c>
      <c r="DS19" s="320" t="s">
        <v>443</v>
      </c>
      <c r="DT19" s="320" t="s">
        <v>443</v>
      </c>
      <c r="DU19" s="346" t="s">
        <v>443</v>
      </c>
      <c r="DV19" s="353" t="s">
        <v>443</v>
      </c>
      <c r="DW19" s="347" t="s">
        <v>443</v>
      </c>
      <c r="DX19" s="347" t="s">
        <v>443</v>
      </c>
      <c r="DY19" s="347" t="s">
        <v>443</v>
      </c>
      <c r="DZ19" s="248">
        <v>12300</v>
      </c>
      <c r="EA19" s="353"/>
      <c r="EB19" s="347" t="s">
        <v>443</v>
      </c>
      <c r="EC19" s="347" t="s">
        <v>443</v>
      </c>
      <c r="ED19" s="353"/>
      <c r="EE19" s="347" t="s">
        <v>443</v>
      </c>
      <c r="EF19" s="347" t="s">
        <v>443</v>
      </c>
      <c r="EG19" s="347" t="s">
        <v>443</v>
      </c>
      <c r="EH19" s="347" t="s">
        <v>443</v>
      </c>
      <c r="EI19" s="347" t="s">
        <v>443</v>
      </c>
      <c r="EJ19" s="347" t="s">
        <v>443</v>
      </c>
      <c r="EK19" s="353"/>
      <c r="EL19" s="347" t="s">
        <v>443</v>
      </c>
      <c r="EM19" s="347" t="s">
        <v>443</v>
      </c>
      <c r="EN19" s="347" t="s">
        <v>443</v>
      </c>
      <c r="EO19" s="347" t="s">
        <v>443</v>
      </c>
      <c r="EP19" s="347" t="s">
        <v>443</v>
      </c>
      <c r="EQ19" s="347" t="s">
        <v>443</v>
      </c>
      <c r="ER19" s="353"/>
      <c r="ES19" s="347" t="s">
        <v>443</v>
      </c>
      <c r="ET19" s="347" t="s">
        <v>443</v>
      </c>
      <c r="EU19" s="347" t="s">
        <v>443</v>
      </c>
      <c r="EV19" s="347" t="s">
        <v>443</v>
      </c>
      <c r="EW19" s="347" t="s">
        <v>443</v>
      </c>
      <c r="EX19" s="347" t="s">
        <v>443</v>
      </c>
      <c r="EY19" s="353"/>
      <c r="EZ19" s="347" t="s">
        <v>443</v>
      </c>
      <c r="FA19" s="347" t="s">
        <v>443</v>
      </c>
      <c r="FB19" s="347" t="s">
        <v>443</v>
      </c>
      <c r="FC19" s="347" t="s">
        <v>443</v>
      </c>
      <c r="FD19" s="347" t="s">
        <v>443</v>
      </c>
      <c r="FE19" s="347">
        <v>12300</v>
      </c>
      <c r="FF19" s="248">
        <v>12300</v>
      </c>
      <c r="FG19" s="353"/>
      <c r="FH19" s="347" t="s">
        <v>443</v>
      </c>
      <c r="FI19" s="347" t="s">
        <v>443</v>
      </c>
      <c r="FJ19" s="347" t="s">
        <v>443</v>
      </c>
      <c r="FK19" s="347" t="s">
        <v>443</v>
      </c>
      <c r="FL19" s="347" t="s">
        <v>443</v>
      </c>
      <c r="FM19" s="347" t="s">
        <v>443</v>
      </c>
      <c r="FN19" s="353"/>
      <c r="FO19" s="347" t="s">
        <v>443</v>
      </c>
      <c r="FP19" s="347" t="s">
        <v>443</v>
      </c>
      <c r="FQ19" s="347" t="s">
        <v>443</v>
      </c>
      <c r="FR19" s="347" t="s">
        <v>443</v>
      </c>
      <c r="FS19" s="347" t="s">
        <v>443</v>
      </c>
      <c r="FT19" s="347" t="s">
        <v>443</v>
      </c>
      <c r="FU19" s="353"/>
      <c r="FV19" s="347" t="s">
        <v>443</v>
      </c>
      <c r="FW19" s="347" t="s">
        <v>443</v>
      </c>
      <c r="FX19" s="347" t="s">
        <v>443</v>
      </c>
      <c r="FY19" s="347" t="s">
        <v>443</v>
      </c>
      <c r="FZ19" s="347" t="s">
        <v>443</v>
      </c>
      <c r="GA19" s="347" t="s">
        <v>443</v>
      </c>
      <c r="GB19" s="353"/>
      <c r="GC19" s="347" t="s">
        <v>443</v>
      </c>
      <c r="GD19" s="347" t="s">
        <v>443</v>
      </c>
      <c r="GE19" s="347" t="s">
        <v>443</v>
      </c>
      <c r="GF19" s="347" t="s">
        <v>443</v>
      </c>
      <c r="GG19" s="347" t="s">
        <v>443</v>
      </c>
      <c r="GH19" s="347" t="s">
        <v>443</v>
      </c>
      <c r="GI19" s="353"/>
      <c r="GJ19" s="347" t="s">
        <v>443</v>
      </c>
      <c r="GK19" s="248">
        <v>12300</v>
      </c>
      <c r="GL19" s="347" t="s">
        <v>443</v>
      </c>
      <c r="GM19" s="347" t="s">
        <v>443</v>
      </c>
      <c r="GN19" s="347" t="s">
        <v>443</v>
      </c>
      <c r="GO19" s="347" t="s">
        <v>443</v>
      </c>
      <c r="GP19" s="347" t="s">
        <v>443</v>
      </c>
      <c r="GQ19" s="353"/>
      <c r="GR19" s="347" t="s">
        <v>443</v>
      </c>
    </row>
    <row r="20" spans="1:200" s="9" customFormat="1" ht="57" customHeight="1" x14ac:dyDescent="0.35">
      <c r="A20" s="244"/>
      <c r="B20" s="245">
        <f t="shared" si="91"/>
        <v>12</v>
      </c>
      <c r="C20" s="246">
        <v>150000014</v>
      </c>
      <c r="D20" s="342" t="s">
        <v>215</v>
      </c>
      <c r="E20" s="247" t="s">
        <v>465</v>
      </c>
      <c r="F20" s="248">
        <v>14300</v>
      </c>
      <c r="G20" s="262"/>
      <c r="H20" s="250" t="s">
        <v>443</v>
      </c>
      <c r="I20" s="250" t="s">
        <v>443</v>
      </c>
      <c r="J20" s="251">
        <v>14300</v>
      </c>
      <c r="K20" s="314"/>
      <c r="L20" s="250" t="s">
        <v>443</v>
      </c>
      <c r="M20" s="250" t="s">
        <v>443</v>
      </c>
      <c r="N20" s="252">
        <v>14300</v>
      </c>
      <c r="O20" s="250">
        <v>14300</v>
      </c>
      <c r="P20" s="250" t="s">
        <v>443</v>
      </c>
      <c r="Q20" s="251">
        <v>14300</v>
      </c>
      <c r="R20" s="314"/>
      <c r="S20" s="260">
        <v>14300</v>
      </c>
      <c r="T20" s="250" t="s">
        <v>443</v>
      </c>
      <c r="U20" s="252" t="s">
        <v>443</v>
      </c>
      <c r="V20" s="250" t="s">
        <v>443</v>
      </c>
      <c r="W20" s="250" t="s">
        <v>443</v>
      </c>
      <c r="X20" s="251" t="s">
        <v>443</v>
      </c>
      <c r="Y20" s="314"/>
      <c r="Z20" s="260">
        <v>14300</v>
      </c>
      <c r="AA20" s="250" t="s">
        <v>443</v>
      </c>
      <c r="AB20" s="252">
        <v>14300</v>
      </c>
      <c r="AC20" s="250" t="s">
        <v>443</v>
      </c>
      <c r="AD20" s="250" t="s">
        <v>443</v>
      </c>
      <c r="AE20" s="250"/>
      <c r="AF20" s="265"/>
      <c r="AG20" s="260"/>
      <c r="AH20" s="251"/>
      <c r="AI20" s="252"/>
      <c r="AJ20" s="273"/>
      <c r="AK20" s="251"/>
      <c r="AL20" s="248">
        <f>(17522+17030)/2</f>
        <v>17276</v>
      </c>
      <c r="AM20" s="249"/>
      <c r="AN20" s="265"/>
      <c r="AO20" s="250" t="s">
        <v>443</v>
      </c>
      <c r="AP20" s="250" t="s">
        <v>443</v>
      </c>
      <c r="AQ20" s="252">
        <v>16922.167254955199</v>
      </c>
      <c r="AR20" s="250">
        <v>17030</v>
      </c>
      <c r="AS20" s="250">
        <v>17522</v>
      </c>
      <c r="AT20" s="251">
        <v>17030</v>
      </c>
      <c r="AU20" s="314"/>
      <c r="AV20" s="250" t="s">
        <v>443</v>
      </c>
      <c r="AW20" s="250">
        <v>17522</v>
      </c>
      <c r="AX20" s="252">
        <v>17030</v>
      </c>
      <c r="AY20" s="250" t="s">
        <v>443</v>
      </c>
      <c r="AZ20" s="250">
        <v>17030</v>
      </c>
      <c r="BA20" s="251" t="s">
        <v>443</v>
      </c>
      <c r="BB20" s="314"/>
      <c r="BC20" s="250" t="s">
        <v>443</v>
      </c>
      <c r="BD20" s="250">
        <v>17170.644668287601</v>
      </c>
      <c r="BE20" s="250" t="s">
        <v>443</v>
      </c>
      <c r="BF20" s="250" t="s">
        <v>443</v>
      </c>
      <c r="BG20" s="250" t="s">
        <v>443</v>
      </c>
      <c r="BH20" s="251" t="s">
        <v>443</v>
      </c>
      <c r="BI20" s="314"/>
      <c r="BJ20" s="250" t="s">
        <v>443</v>
      </c>
      <c r="BK20" s="250">
        <v>17030</v>
      </c>
      <c r="BL20" s="252">
        <v>17522</v>
      </c>
      <c r="BM20" s="250">
        <v>16964.975283901134</v>
      </c>
      <c r="BN20" s="250" t="s">
        <v>443</v>
      </c>
      <c r="BO20" s="325">
        <f>(17750+17250+19300+18800)/4</f>
        <v>18275</v>
      </c>
      <c r="BP20" s="330" t="s">
        <v>443</v>
      </c>
      <c r="BQ20" s="335"/>
      <c r="BR20" s="347" t="s">
        <v>443</v>
      </c>
      <c r="BS20" s="320">
        <v>17030</v>
      </c>
      <c r="BT20" s="320" t="s">
        <v>443</v>
      </c>
      <c r="BU20" s="320" t="s">
        <v>443</v>
      </c>
      <c r="BV20" s="320" t="s">
        <v>443</v>
      </c>
      <c r="BW20" s="346" t="s">
        <v>443</v>
      </c>
      <c r="BX20" s="353"/>
      <c r="BY20" s="347" t="s">
        <v>443</v>
      </c>
      <c r="BZ20" s="320">
        <v>17030</v>
      </c>
      <c r="CA20" s="320">
        <v>17030</v>
      </c>
      <c r="CB20" s="320">
        <v>13500</v>
      </c>
      <c r="CC20" s="320" t="s">
        <v>443</v>
      </c>
      <c r="CD20" s="346">
        <v>17030</v>
      </c>
      <c r="CE20" s="353"/>
      <c r="CF20" s="347" t="s">
        <v>443</v>
      </c>
      <c r="CG20" s="333" t="s">
        <v>443</v>
      </c>
      <c r="CH20" s="333" t="s">
        <v>443</v>
      </c>
      <c r="CI20" s="333" t="s">
        <v>443</v>
      </c>
      <c r="CJ20" s="333">
        <v>17577.431192660551</v>
      </c>
      <c r="CK20" s="346" t="s">
        <v>443</v>
      </c>
      <c r="CL20" s="353"/>
      <c r="CM20" s="347">
        <v>17750</v>
      </c>
      <c r="CN20" s="320">
        <v>17750</v>
      </c>
      <c r="CO20" s="320">
        <v>17030</v>
      </c>
      <c r="CP20" s="320" t="s">
        <v>443</v>
      </c>
      <c r="CQ20" s="320" t="s">
        <v>443</v>
      </c>
      <c r="CR20" s="346" t="s">
        <v>443</v>
      </c>
      <c r="CS20" s="353"/>
      <c r="CT20" s="330">
        <v>17750</v>
      </c>
      <c r="CU20" s="248">
        <f>(17750+17250+19300+18800)/4</f>
        <v>18275</v>
      </c>
      <c r="CV20" s="333" t="s">
        <v>443</v>
      </c>
      <c r="CW20" s="320">
        <v>17750</v>
      </c>
      <c r="CX20" s="320" t="s">
        <v>443</v>
      </c>
      <c r="CY20" s="320">
        <v>17750</v>
      </c>
      <c r="CZ20" s="346" t="s">
        <v>443</v>
      </c>
      <c r="DA20" s="353" t="s">
        <v>443</v>
      </c>
      <c r="DB20" s="347" t="s">
        <v>443</v>
      </c>
      <c r="DC20" s="320" t="s">
        <v>443</v>
      </c>
      <c r="DD20" s="320">
        <v>17888.405931417979</v>
      </c>
      <c r="DE20" s="320" t="s">
        <v>443</v>
      </c>
      <c r="DF20" s="320" t="s">
        <v>443</v>
      </c>
      <c r="DG20" s="346" t="s">
        <v>443</v>
      </c>
      <c r="DH20" s="353" t="s">
        <v>443</v>
      </c>
      <c r="DI20" s="347" t="s">
        <v>443</v>
      </c>
      <c r="DJ20" s="320" t="s">
        <v>443</v>
      </c>
      <c r="DK20" s="320">
        <v>18890</v>
      </c>
      <c r="DL20" s="320">
        <v>18480.570202329858</v>
      </c>
      <c r="DM20" s="320" t="s">
        <v>443</v>
      </c>
      <c r="DN20" s="320" t="s">
        <v>443</v>
      </c>
      <c r="DO20" s="358" t="s">
        <v>443</v>
      </c>
      <c r="DP20" s="361" t="s">
        <v>443</v>
      </c>
      <c r="DQ20" s="320">
        <v>18385.109034267913</v>
      </c>
      <c r="DR20" s="320" t="s">
        <v>443</v>
      </c>
      <c r="DS20" s="320" t="s">
        <v>443</v>
      </c>
      <c r="DT20" s="320">
        <v>18890</v>
      </c>
      <c r="DU20" s="346" t="s">
        <v>443</v>
      </c>
      <c r="DV20" s="353" t="s">
        <v>443</v>
      </c>
      <c r="DW20" s="347">
        <v>18907.876254180603</v>
      </c>
      <c r="DX20" s="347" t="s">
        <v>443</v>
      </c>
      <c r="DY20" s="347">
        <v>18890</v>
      </c>
      <c r="DZ20" s="248">
        <f>(18450+19460+18320+18960)/4</f>
        <v>18797.5</v>
      </c>
      <c r="EA20" s="353"/>
      <c r="EB20" s="347" t="s">
        <v>443</v>
      </c>
      <c r="EC20" s="347">
        <v>18890</v>
      </c>
      <c r="ED20" s="353"/>
      <c r="EE20" s="347" t="s">
        <v>443</v>
      </c>
      <c r="EF20" s="347" t="s">
        <v>443</v>
      </c>
      <c r="EG20" s="347" t="s">
        <v>443</v>
      </c>
      <c r="EH20" s="347" t="s">
        <v>443</v>
      </c>
      <c r="EI20" s="347" t="s">
        <v>443</v>
      </c>
      <c r="EJ20" s="347">
        <v>18890</v>
      </c>
      <c r="EK20" s="353"/>
      <c r="EL20" s="347" t="s">
        <v>443</v>
      </c>
      <c r="EM20" s="347" t="s">
        <v>443</v>
      </c>
      <c r="EN20" s="347">
        <v>18543.406593406595</v>
      </c>
      <c r="EO20" s="347">
        <v>18630.679115128449</v>
      </c>
      <c r="EP20" s="347">
        <v>18890</v>
      </c>
      <c r="EQ20" s="347" t="s">
        <v>443</v>
      </c>
      <c r="ER20" s="353"/>
      <c r="ES20" s="347">
        <v>18634.607082630693</v>
      </c>
      <c r="ET20" s="347">
        <v>18320</v>
      </c>
      <c r="EU20" s="347" t="s">
        <v>443</v>
      </c>
      <c r="EV20" s="347">
        <v>18890</v>
      </c>
      <c r="EW20" s="347">
        <v>18457.724528992134</v>
      </c>
      <c r="EX20" s="347">
        <v>18411.598311218335</v>
      </c>
      <c r="EY20" s="353"/>
      <c r="EZ20" s="347" t="s">
        <v>443</v>
      </c>
      <c r="FA20" s="347" t="s">
        <v>443</v>
      </c>
      <c r="FB20" s="347">
        <v>18450</v>
      </c>
      <c r="FC20" s="347">
        <v>18890</v>
      </c>
      <c r="FD20" s="347" t="s">
        <v>443</v>
      </c>
      <c r="FE20" s="347">
        <v>18450</v>
      </c>
      <c r="FF20" s="248">
        <f>(19025+19460+18890+18960)/4</f>
        <v>19083.75</v>
      </c>
      <c r="FG20" s="353"/>
      <c r="FH20" s="347">
        <v>18320</v>
      </c>
      <c r="FI20" s="347" t="s">
        <v>443</v>
      </c>
      <c r="FJ20" s="347">
        <v>18320</v>
      </c>
      <c r="FK20" s="347">
        <v>18890</v>
      </c>
      <c r="FL20" s="347" t="s">
        <v>443</v>
      </c>
      <c r="FM20" s="347">
        <v>18320</v>
      </c>
      <c r="FN20" s="353"/>
      <c r="FO20" s="347" t="s">
        <v>443</v>
      </c>
      <c r="FP20" s="347">
        <v>18399</v>
      </c>
      <c r="FQ20" s="347">
        <v>18890</v>
      </c>
      <c r="FR20" s="347" t="s">
        <v>443</v>
      </c>
      <c r="FS20" s="347">
        <v>18890</v>
      </c>
      <c r="FT20" s="347">
        <v>18890</v>
      </c>
      <c r="FU20" s="353"/>
      <c r="FV20" s="347">
        <v>18576</v>
      </c>
      <c r="FW20" s="347">
        <v>19025</v>
      </c>
      <c r="FX20" s="347" t="s">
        <v>443</v>
      </c>
      <c r="FY20" s="347">
        <v>18890</v>
      </c>
      <c r="FZ20" s="347" t="s">
        <v>443</v>
      </c>
      <c r="GA20" s="347">
        <v>18890</v>
      </c>
      <c r="GB20" s="353"/>
      <c r="GC20" s="347">
        <v>19025</v>
      </c>
      <c r="GD20" s="347" t="s">
        <v>443</v>
      </c>
      <c r="GE20" s="347">
        <v>18320</v>
      </c>
      <c r="GF20" s="347">
        <v>18890</v>
      </c>
      <c r="GG20" s="347" t="s">
        <v>443</v>
      </c>
      <c r="GH20" s="347" t="s">
        <v>443</v>
      </c>
      <c r="GI20" s="353"/>
      <c r="GJ20" s="347">
        <v>18994.503846153846</v>
      </c>
      <c r="GK20" s="248">
        <f>(19370+19460+19232+18960)/4</f>
        <v>19255.5</v>
      </c>
      <c r="GL20" s="347" t="s">
        <v>443</v>
      </c>
      <c r="GM20" s="347">
        <v>18994.817424727738</v>
      </c>
      <c r="GN20" s="347" t="s">
        <v>443</v>
      </c>
      <c r="GO20" s="347" t="s">
        <v>443</v>
      </c>
      <c r="GP20" s="347">
        <v>18700</v>
      </c>
      <c r="GQ20" s="353"/>
      <c r="GR20" s="347" t="s">
        <v>443</v>
      </c>
    </row>
    <row r="21" spans="1:200" s="9" customFormat="1" ht="57" customHeight="1" x14ac:dyDescent="0.35">
      <c r="A21" s="244"/>
      <c r="B21" s="245">
        <f t="shared" si="91"/>
        <v>13</v>
      </c>
      <c r="C21" s="253">
        <v>150000015</v>
      </c>
      <c r="D21" s="342" t="s">
        <v>10</v>
      </c>
      <c r="E21" s="247" t="s">
        <v>466</v>
      </c>
      <c r="F21" s="248">
        <v>12300</v>
      </c>
      <c r="G21" s="262"/>
      <c r="H21" s="250" t="s">
        <v>443</v>
      </c>
      <c r="I21" s="250" t="s">
        <v>443</v>
      </c>
      <c r="J21" s="251" t="s">
        <v>443</v>
      </c>
      <c r="K21" s="314" t="s">
        <v>443</v>
      </c>
      <c r="L21" s="250" t="s">
        <v>443</v>
      </c>
      <c r="M21" s="250" t="s">
        <v>443</v>
      </c>
      <c r="N21" s="252" t="s">
        <v>443</v>
      </c>
      <c r="O21" s="250" t="s">
        <v>443</v>
      </c>
      <c r="P21" s="250" t="s">
        <v>443</v>
      </c>
      <c r="Q21" s="251" t="s">
        <v>443</v>
      </c>
      <c r="R21" s="314" t="s">
        <v>443</v>
      </c>
      <c r="S21" s="260" t="s">
        <v>443</v>
      </c>
      <c r="T21" s="250" t="s">
        <v>443</v>
      </c>
      <c r="U21" s="252" t="s">
        <v>443</v>
      </c>
      <c r="V21" s="250" t="s">
        <v>443</v>
      </c>
      <c r="W21" s="250" t="s">
        <v>443</v>
      </c>
      <c r="X21" s="251" t="s">
        <v>443</v>
      </c>
      <c r="Y21" s="314" t="s">
        <v>443</v>
      </c>
      <c r="Z21" s="260" t="s">
        <v>443</v>
      </c>
      <c r="AA21" s="250" t="s">
        <v>443</v>
      </c>
      <c r="AB21" s="252" t="s">
        <v>443</v>
      </c>
      <c r="AC21" s="250" t="s">
        <v>443</v>
      </c>
      <c r="AD21" s="250" t="s">
        <v>443</v>
      </c>
      <c r="AE21" s="250" t="s">
        <v>443</v>
      </c>
      <c r="AF21" s="265" t="s">
        <v>443</v>
      </c>
      <c r="AG21" s="260" t="s">
        <v>443</v>
      </c>
      <c r="AH21" s="251" t="s">
        <v>443</v>
      </c>
      <c r="AI21" s="252" t="s">
        <v>443</v>
      </c>
      <c r="AJ21" s="273" t="s">
        <v>443</v>
      </c>
      <c r="AK21" s="251" t="s">
        <v>443</v>
      </c>
      <c r="AL21" s="248">
        <v>12300</v>
      </c>
      <c r="AM21" s="249"/>
      <c r="AN21" s="265"/>
      <c r="AO21" s="250" t="s">
        <v>443</v>
      </c>
      <c r="AP21" s="250" t="s">
        <v>443</v>
      </c>
      <c r="AQ21" s="252" t="s">
        <v>443</v>
      </c>
      <c r="AR21" s="250" t="s">
        <v>443</v>
      </c>
      <c r="AS21" s="250" t="s">
        <v>443</v>
      </c>
      <c r="AT21" s="251" t="s">
        <v>443</v>
      </c>
      <c r="AU21" s="314"/>
      <c r="AV21" s="250" t="s">
        <v>443</v>
      </c>
      <c r="AW21" s="250" t="s">
        <v>443</v>
      </c>
      <c r="AX21" s="252" t="s">
        <v>443</v>
      </c>
      <c r="AY21" s="250">
        <v>17030</v>
      </c>
      <c r="AZ21" s="250" t="s">
        <v>443</v>
      </c>
      <c r="BA21" s="251" t="s">
        <v>443</v>
      </c>
      <c r="BB21" s="314"/>
      <c r="BC21" s="250" t="s">
        <v>443</v>
      </c>
      <c r="BD21" s="250" t="s">
        <v>443</v>
      </c>
      <c r="BE21" s="250" t="s">
        <v>443</v>
      </c>
      <c r="BF21" s="250" t="s">
        <v>443</v>
      </c>
      <c r="BG21" s="250" t="s">
        <v>443</v>
      </c>
      <c r="BH21" s="251" t="s">
        <v>443</v>
      </c>
      <c r="BI21" s="314"/>
      <c r="BJ21" s="250" t="s">
        <v>443</v>
      </c>
      <c r="BK21" s="250" t="s">
        <v>443</v>
      </c>
      <c r="BL21" s="252">
        <v>12300</v>
      </c>
      <c r="BM21" s="250" t="s">
        <v>443</v>
      </c>
      <c r="BN21" s="250" t="s">
        <v>443</v>
      </c>
      <c r="BO21" s="325">
        <v>12300</v>
      </c>
      <c r="BP21" s="330" t="s">
        <v>443</v>
      </c>
      <c r="BQ21" s="335"/>
      <c r="BR21" s="347" t="s">
        <v>443</v>
      </c>
      <c r="BS21" s="320" t="s">
        <v>443</v>
      </c>
      <c r="BT21" s="320" t="s">
        <v>443</v>
      </c>
      <c r="BU21" s="320" t="s">
        <v>443</v>
      </c>
      <c r="BV21" s="320" t="s">
        <v>443</v>
      </c>
      <c r="BW21" s="346" t="s">
        <v>443</v>
      </c>
      <c r="BX21" s="353"/>
      <c r="BY21" s="347" t="s">
        <v>443</v>
      </c>
      <c r="BZ21" s="320" t="s">
        <v>443</v>
      </c>
      <c r="CA21" s="320" t="s">
        <v>443</v>
      </c>
      <c r="CB21" s="320" t="s">
        <v>443</v>
      </c>
      <c r="CC21" s="320" t="s">
        <v>443</v>
      </c>
      <c r="CD21" s="346" t="s">
        <v>443</v>
      </c>
      <c r="CE21" s="353"/>
      <c r="CF21" s="347" t="s">
        <v>443</v>
      </c>
      <c r="CG21" s="333" t="s">
        <v>443</v>
      </c>
      <c r="CH21" s="333" t="s">
        <v>443</v>
      </c>
      <c r="CI21" s="333" t="s">
        <v>443</v>
      </c>
      <c r="CJ21" s="333" t="s">
        <v>443</v>
      </c>
      <c r="CK21" s="346" t="s">
        <v>443</v>
      </c>
      <c r="CL21" s="353"/>
      <c r="CM21" s="347" t="s">
        <v>443</v>
      </c>
      <c r="CN21" s="320" t="s">
        <v>443</v>
      </c>
      <c r="CO21" s="320" t="s">
        <v>443</v>
      </c>
      <c r="CP21" s="320" t="s">
        <v>443</v>
      </c>
      <c r="CQ21" s="320" t="s">
        <v>443</v>
      </c>
      <c r="CR21" s="346" t="s">
        <v>443</v>
      </c>
      <c r="CS21" s="353"/>
      <c r="CT21" s="330" t="s">
        <v>443</v>
      </c>
      <c r="CU21" s="248">
        <v>12300</v>
      </c>
      <c r="CV21" s="333" t="s">
        <v>443</v>
      </c>
      <c r="CW21" s="320" t="s">
        <v>443</v>
      </c>
      <c r="CX21" s="320" t="s">
        <v>443</v>
      </c>
      <c r="CY21" s="320" t="s">
        <v>443</v>
      </c>
      <c r="CZ21" s="346" t="s">
        <v>443</v>
      </c>
      <c r="DA21" s="353" t="s">
        <v>443</v>
      </c>
      <c r="DB21" s="347" t="s">
        <v>443</v>
      </c>
      <c r="DC21" s="320" t="s">
        <v>443</v>
      </c>
      <c r="DD21" s="320" t="s">
        <v>443</v>
      </c>
      <c r="DE21" s="320" t="s">
        <v>443</v>
      </c>
      <c r="DF21" s="320" t="s">
        <v>443</v>
      </c>
      <c r="DG21" s="346" t="s">
        <v>443</v>
      </c>
      <c r="DH21" s="353" t="s">
        <v>443</v>
      </c>
      <c r="DI21" s="347" t="s">
        <v>443</v>
      </c>
      <c r="DJ21" s="320" t="s">
        <v>443</v>
      </c>
      <c r="DK21" s="320" t="s">
        <v>443</v>
      </c>
      <c r="DL21" s="320" t="s">
        <v>443</v>
      </c>
      <c r="DM21" s="320" t="s">
        <v>443</v>
      </c>
      <c r="DN21" s="320" t="s">
        <v>443</v>
      </c>
      <c r="DO21" s="358" t="s">
        <v>443</v>
      </c>
      <c r="DP21" s="361" t="s">
        <v>443</v>
      </c>
      <c r="DQ21" s="320" t="s">
        <v>443</v>
      </c>
      <c r="DR21" s="320" t="s">
        <v>443</v>
      </c>
      <c r="DS21" s="320" t="s">
        <v>443</v>
      </c>
      <c r="DT21" s="320" t="s">
        <v>443</v>
      </c>
      <c r="DU21" s="346" t="s">
        <v>443</v>
      </c>
      <c r="DV21" s="353" t="s">
        <v>443</v>
      </c>
      <c r="DW21" s="347" t="s">
        <v>443</v>
      </c>
      <c r="DX21" s="347" t="s">
        <v>443</v>
      </c>
      <c r="DY21" s="347" t="s">
        <v>443</v>
      </c>
      <c r="DZ21" s="248">
        <v>12300</v>
      </c>
      <c r="EA21" s="353"/>
      <c r="EB21" s="347" t="s">
        <v>443</v>
      </c>
      <c r="EC21" s="347" t="s">
        <v>443</v>
      </c>
      <c r="ED21" s="353"/>
      <c r="EE21" s="347" t="s">
        <v>443</v>
      </c>
      <c r="EF21" s="347" t="s">
        <v>443</v>
      </c>
      <c r="EG21" s="347" t="s">
        <v>443</v>
      </c>
      <c r="EH21" s="347" t="s">
        <v>443</v>
      </c>
      <c r="EI21" s="347" t="s">
        <v>443</v>
      </c>
      <c r="EJ21" s="347" t="s">
        <v>443</v>
      </c>
      <c r="EK21" s="353"/>
      <c r="EL21" s="347" t="s">
        <v>443</v>
      </c>
      <c r="EM21" s="347" t="s">
        <v>443</v>
      </c>
      <c r="EN21" s="347" t="s">
        <v>443</v>
      </c>
      <c r="EO21" s="347" t="s">
        <v>443</v>
      </c>
      <c r="EP21" s="347" t="s">
        <v>443</v>
      </c>
      <c r="EQ21" s="347" t="s">
        <v>443</v>
      </c>
      <c r="ER21" s="353"/>
      <c r="ES21" s="347" t="s">
        <v>443</v>
      </c>
      <c r="ET21" s="347" t="s">
        <v>443</v>
      </c>
      <c r="EU21" s="347" t="s">
        <v>443</v>
      </c>
      <c r="EV21" s="347" t="s">
        <v>443</v>
      </c>
      <c r="EW21" s="347" t="s">
        <v>443</v>
      </c>
      <c r="EX21" s="347" t="s">
        <v>443</v>
      </c>
      <c r="EY21" s="353"/>
      <c r="EZ21" s="347" t="s">
        <v>443</v>
      </c>
      <c r="FA21" s="347" t="s">
        <v>443</v>
      </c>
      <c r="FB21" s="347" t="s">
        <v>443</v>
      </c>
      <c r="FC21" s="347" t="s">
        <v>443</v>
      </c>
      <c r="FD21" s="347" t="s">
        <v>443</v>
      </c>
      <c r="FE21" s="347" t="s">
        <v>443</v>
      </c>
      <c r="FF21" s="248">
        <v>12300</v>
      </c>
      <c r="FG21" s="353"/>
      <c r="FH21" s="347" t="s">
        <v>443</v>
      </c>
      <c r="FI21" s="347" t="s">
        <v>443</v>
      </c>
      <c r="FJ21" s="347" t="s">
        <v>443</v>
      </c>
      <c r="FK21" s="347" t="s">
        <v>443</v>
      </c>
      <c r="FL21" s="347" t="s">
        <v>443</v>
      </c>
      <c r="FM21" s="347" t="s">
        <v>443</v>
      </c>
      <c r="FN21" s="353"/>
      <c r="FO21" s="347" t="s">
        <v>443</v>
      </c>
      <c r="FP21" s="347" t="s">
        <v>443</v>
      </c>
      <c r="FQ21" s="347" t="s">
        <v>443</v>
      </c>
      <c r="FR21" s="347" t="s">
        <v>443</v>
      </c>
      <c r="FS21" s="347" t="s">
        <v>443</v>
      </c>
      <c r="FT21" s="347" t="s">
        <v>443</v>
      </c>
      <c r="FU21" s="353"/>
      <c r="FV21" s="347" t="s">
        <v>443</v>
      </c>
      <c r="FW21" s="347" t="s">
        <v>443</v>
      </c>
      <c r="FX21" s="347" t="s">
        <v>443</v>
      </c>
      <c r="FY21" s="347" t="s">
        <v>443</v>
      </c>
      <c r="FZ21" s="347" t="s">
        <v>443</v>
      </c>
      <c r="GA21" s="347" t="s">
        <v>443</v>
      </c>
      <c r="GB21" s="353"/>
      <c r="GC21" s="347" t="s">
        <v>443</v>
      </c>
      <c r="GD21" s="347" t="s">
        <v>443</v>
      </c>
      <c r="GE21" s="347" t="s">
        <v>443</v>
      </c>
      <c r="GF21" s="347" t="s">
        <v>443</v>
      </c>
      <c r="GG21" s="347" t="s">
        <v>443</v>
      </c>
      <c r="GH21" s="347">
        <v>12300</v>
      </c>
      <c r="GI21" s="353"/>
      <c r="GJ21" s="347" t="s">
        <v>443</v>
      </c>
      <c r="GK21" s="248">
        <v>12300</v>
      </c>
      <c r="GL21" s="347" t="s">
        <v>443</v>
      </c>
      <c r="GM21" s="347" t="s">
        <v>443</v>
      </c>
      <c r="GN21" s="347" t="s">
        <v>443</v>
      </c>
      <c r="GO21" s="347" t="s">
        <v>443</v>
      </c>
      <c r="GP21" s="347" t="s">
        <v>443</v>
      </c>
      <c r="GQ21" s="353"/>
      <c r="GR21" s="347" t="s">
        <v>443</v>
      </c>
    </row>
    <row r="22" spans="1:200" s="9" customFormat="1" ht="57" customHeight="1" x14ac:dyDescent="0.35">
      <c r="A22" s="244"/>
      <c r="B22" s="245">
        <f t="shared" si="91"/>
        <v>14</v>
      </c>
      <c r="C22" s="253">
        <v>150000015</v>
      </c>
      <c r="D22" s="342" t="s">
        <v>10</v>
      </c>
      <c r="E22" s="247" t="s">
        <v>467</v>
      </c>
      <c r="F22" s="248">
        <v>14300</v>
      </c>
      <c r="G22" s="262"/>
      <c r="H22" s="250" t="s">
        <v>443</v>
      </c>
      <c r="I22" s="250" t="s">
        <v>443</v>
      </c>
      <c r="J22" s="251" t="s">
        <v>443</v>
      </c>
      <c r="K22" s="314"/>
      <c r="L22" s="250" t="s">
        <v>443</v>
      </c>
      <c r="M22" s="250" t="s">
        <v>443</v>
      </c>
      <c r="N22" s="252" t="s">
        <v>443</v>
      </c>
      <c r="O22" s="250">
        <v>14300</v>
      </c>
      <c r="P22" s="250">
        <v>14300</v>
      </c>
      <c r="Q22" s="251">
        <v>14300</v>
      </c>
      <c r="R22" s="314"/>
      <c r="S22" s="260">
        <v>14300</v>
      </c>
      <c r="T22" s="250" t="s">
        <v>443</v>
      </c>
      <c r="U22" s="252" t="s">
        <v>443</v>
      </c>
      <c r="V22" s="250" t="s">
        <v>443</v>
      </c>
      <c r="W22" s="250">
        <v>17030</v>
      </c>
      <c r="X22" s="251" t="s">
        <v>443</v>
      </c>
      <c r="Y22" s="314"/>
      <c r="Z22" s="260">
        <v>14300</v>
      </c>
      <c r="AA22" s="250" t="s">
        <v>443</v>
      </c>
      <c r="AB22" s="252">
        <v>14300</v>
      </c>
      <c r="AC22" s="250">
        <v>17030</v>
      </c>
      <c r="AD22" s="250">
        <v>17522</v>
      </c>
      <c r="AE22" s="250"/>
      <c r="AF22" s="265"/>
      <c r="AG22" s="260"/>
      <c r="AH22" s="251"/>
      <c r="AI22" s="252"/>
      <c r="AJ22" s="273"/>
      <c r="AK22" s="251"/>
      <c r="AL22" s="248">
        <f>(17522+17030)/2</f>
        <v>17276</v>
      </c>
      <c r="AM22" s="249"/>
      <c r="AN22" s="265"/>
      <c r="AO22" s="250">
        <v>17030</v>
      </c>
      <c r="AP22" s="250" t="s">
        <v>443</v>
      </c>
      <c r="AQ22" s="252" t="s">
        <v>443</v>
      </c>
      <c r="AR22" s="250" t="s">
        <v>443</v>
      </c>
      <c r="AS22" s="250">
        <v>17030</v>
      </c>
      <c r="AT22" s="251">
        <v>17522</v>
      </c>
      <c r="AU22" s="314"/>
      <c r="AV22" s="250" t="s">
        <v>443</v>
      </c>
      <c r="AW22" s="250" t="s">
        <v>443</v>
      </c>
      <c r="AX22" s="252">
        <v>17030</v>
      </c>
      <c r="AY22" s="250" t="s">
        <v>443</v>
      </c>
      <c r="AZ22" s="250">
        <v>17251.416280608868</v>
      </c>
      <c r="BA22" s="251" t="s">
        <v>443</v>
      </c>
      <c r="BB22" s="314"/>
      <c r="BC22" s="250" t="s">
        <v>443</v>
      </c>
      <c r="BD22" s="250">
        <v>17522</v>
      </c>
      <c r="BE22" s="250" t="s">
        <v>443</v>
      </c>
      <c r="BF22" s="250" t="s">
        <v>443</v>
      </c>
      <c r="BG22" s="250" t="s">
        <v>443</v>
      </c>
      <c r="BH22" s="251" t="s">
        <v>443</v>
      </c>
      <c r="BI22" s="314"/>
      <c r="BJ22" s="250" t="s">
        <v>443</v>
      </c>
      <c r="BK22" s="250">
        <v>17030</v>
      </c>
      <c r="BL22" s="252" t="s">
        <v>443</v>
      </c>
      <c r="BM22" s="250">
        <v>17265.485753052919</v>
      </c>
      <c r="BN22" s="250">
        <v>17030</v>
      </c>
      <c r="BO22" s="325">
        <f>(17750+17250+19300+18800)/4</f>
        <v>18275</v>
      </c>
      <c r="BP22" s="330" t="s">
        <v>443</v>
      </c>
      <c r="BQ22" s="335"/>
      <c r="BR22" s="347" t="s">
        <v>443</v>
      </c>
      <c r="BS22" s="320">
        <v>17030</v>
      </c>
      <c r="BT22" s="320" t="s">
        <v>443</v>
      </c>
      <c r="BU22" s="320" t="s">
        <v>443</v>
      </c>
      <c r="BV22" s="320" t="s">
        <v>443</v>
      </c>
      <c r="BW22" s="346" t="s">
        <v>443</v>
      </c>
      <c r="BX22" s="353"/>
      <c r="BY22" s="347" t="s">
        <v>443</v>
      </c>
      <c r="BZ22" s="320">
        <v>17263.510879025238</v>
      </c>
      <c r="CA22" s="320" t="s">
        <v>443</v>
      </c>
      <c r="CB22" s="320" t="s">
        <v>443</v>
      </c>
      <c r="CC22" s="320" t="s">
        <v>443</v>
      </c>
      <c r="CD22" s="346">
        <v>17030</v>
      </c>
      <c r="CE22" s="353"/>
      <c r="CF22" s="347" t="s">
        <v>443</v>
      </c>
      <c r="CG22" s="333" t="s">
        <v>443</v>
      </c>
      <c r="CH22" s="333" t="s">
        <v>443</v>
      </c>
      <c r="CI22" s="333">
        <v>18321</v>
      </c>
      <c r="CJ22" s="333">
        <v>17631.020487050639</v>
      </c>
      <c r="CK22" s="346" t="s">
        <v>443</v>
      </c>
      <c r="CL22" s="353"/>
      <c r="CM22" s="347" t="s">
        <v>443</v>
      </c>
      <c r="CN22" s="320" t="s">
        <v>443</v>
      </c>
      <c r="CO22" s="320" t="s">
        <v>443</v>
      </c>
      <c r="CP22" s="320" t="s">
        <v>443</v>
      </c>
      <c r="CQ22" s="320" t="s">
        <v>443</v>
      </c>
      <c r="CR22" s="346">
        <v>17750</v>
      </c>
      <c r="CS22" s="353"/>
      <c r="CT22" s="330">
        <v>17750</v>
      </c>
      <c r="CU22" s="248">
        <f>(17750+17250+19300+18800)/4</f>
        <v>18275</v>
      </c>
      <c r="CV22" s="333" t="s">
        <v>443</v>
      </c>
      <c r="CW22" s="320" t="s">
        <v>443</v>
      </c>
      <c r="CX22" s="320" t="s">
        <v>443</v>
      </c>
      <c r="CY22" s="320">
        <v>17750</v>
      </c>
      <c r="CZ22" s="346" t="s">
        <v>443</v>
      </c>
      <c r="DA22" s="353" t="s">
        <v>443</v>
      </c>
      <c r="DB22" s="347" t="s">
        <v>443</v>
      </c>
      <c r="DC22" s="320">
        <v>17750</v>
      </c>
      <c r="DD22" s="320">
        <v>17750</v>
      </c>
      <c r="DE22" s="320" t="s">
        <v>443</v>
      </c>
      <c r="DF22" s="320">
        <v>17750</v>
      </c>
      <c r="DG22" s="346">
        <v>18890</v>
      </c>
      <c r="DH22" s="353" t="s">
        <v>443</v>
      </c>
      <c r="DI22" s="347" t="s">
        <v>443</v>
      </c>
      <c r="DJ22" s="320" t="s">
        <v>443</v>
      </c>
      <c r="DK22" s="320">
        <v>17795.968418110675</v>
      </c>
      <c r="DL22" s="320" t="s">
        <v>443</v>
      </c>
      <c r="DM22" s="320" t="s">
        <v>443</v>
      </c>
      <c r="DN22" s="320" t="s">
        <v>443</v>
      </c>
      <c r="DO22" s="358" t="s">
        <v>443</v>
      </c>
      <c r="DP22" s="361" t="s">
        <v>443</v>
      </c>
      <c r="DQ22" s="320">
        <v>18044.83870967742</v>
      </c>
      <c r="DR22" s="320">
        <v>18918.233590733591</v>
      </c>
      <c r="DS22" s="320" t="s">
        <v>443</v>
      </c>
      <c r="DT22" s="320">
        <v>18890</v>
      </c>
      <c r="DU22" s="346" t="s">
        <v>443</v>
      </c>
      <c r="DV22" s="353" t="s">
        <v>443</v>
      </c>
      <c r="DW22" s="347">
        <v>18907.420749279539</v>
      </c>
      <c r="DX22" s="347" t="s">
        <v>443</v>
      </c>
      <c r="DY22" s="347">
        <v>18890</v>
      </c>
      <c r="DZ22" s="248">
        <f>(18450+19460+18320+18960)/4</f>
        <v>18797.5</v>
      </c>
      <c r="EA22" s="353"/>
      <c r="EB22" s="347" t="s">
        <v>443</v>
      </c>
      <c r="EC22" s="347" t="s">
        <v>443</v>
      </c>
      <c r="ED22" s="353"/>
      <c r="EE22" s="347" t="s">
        <v>443</v>
      </c>
      <c r="EF22" s="347" t="s">
        <v>443</v>
      </c>
      <c r="EG22" s="347" t="s">
        <v>443</v>
      </c>
      <c r="EH22" s="347" t="s">
        <v>443</v>
      </c>
      <c r="EI22" s="347" t="s">
        <v>443</v>
      </c>
      <c r="EJ22" s="347" t="s">
        <v>443</v>
      </c>
      <c r="EK22" s="353"/>
      <c r="EL22" s="347" t="s">
        <v>443</v>
      </c>
      <c r="EM22" s="347">
        <v>18890</v>
      </c>
      <c r="EN22" s="347">
        <v>18320</v>
      </c>
      <c r="EO22" s="347" t="s">
        <v>443</v>
      </c>
      <c r="EP22" s="347">
        <v>18733.242725880551</v>
      </c>
      <c r="EQ22" s="347" t="s">
        <v>443</v>
      </c>
      <c r="ER22" s="353"/>
      <c r="ES22" s="347" t="s">
        <v>443</v>
      </c>
      <c r="ET22" s="347" t="s">
        <v>443</v>
      </c>
      <c r="EU22" s="347">
        <v>18320</v>
      </c>
      <c r="EV22" s="347" t="s">
        <v>443</v>
      </c>
      <c r="EW22" s="347">
        <v>18320</v>
      </c>
      <c r="EX22" s="347">
        <v>18450</v>
      </c>
      <c r="EY22" s="353"/>
      <c r="EZ22" s="347">
        <v>18890</v>
      </c>
      <c r="FA22" s="347" t="s">
        <v>443</v>
      </c>
      <c r="FB22" s="347">
        <v>18450</v>
      </c>
      <c r="FC22" s="347">
        <v>18890</v>
      </c>
      <c r="FD22" s="347" t="s">
        <v>443</v>
      </c>
      <c r="FE22" s="347" t="s">
        <v>443</v>
      </c>
      <c r="FF22" s="248">
        <f>(19025+19460+18890+18960)/4</f>
        <v>19083.75</v>
      </c>
      <c r="FG22" s="353"/>
      <c r="FH22" s="347">
        <v>18320</v>
      </c>
      <c r="FI22" s="347" t="s">
        <v>443</v>
      </c>
      <c r="FJ22" s="347">
        <v>18320</v>
      </c>
      <c r="FK22" s="347">
        <v>18450</v>
      </c>
      <c r="FL22" s="347" t="s">
        <v>443</v>
      </c>
      <c r="FM22" s="347" t="s">
        <v>443</v>
      </c>
      <c r="FN22" s="353"/>
      <c r="FO22" s="347">
        <v>18436</v>
      </c>
      <c r="FP22" s="347" t="s">
        <v>443</v>
      </c>
      <c r="FQ22" s="347">
        <v>18811</v>
      </c>
      <c r="FR22" s="347">
        <v>18890</v>
      </c>
      <c r="FS22" s="347" t="s">
        <v>443</v>
      </c>
      <c r="FT22" s="347">
        <v>18890</v>
      </c>
      <c r="FU22" s="353"/>
      <c r="FV22" s="347" t="s">
        <v>443</v>
      </c>
      <c r="FW22" s="347">
        <v>18320</v>
      </c>
      <c r="FX22" s="347" t="s">
        <v>443</v>
      </c>
      <c r="FY22" s="347" t="s">
        <v>443</v>
      </c>
      <c r="FZ22" s="347" t="s">
        <v>443</v>
      </c>
      <c r="GA22" s="347">
        <v>18890</v>
      </c>
      <c r="GB22" s="353"/>
      <c r="GC22" s="347">
        <v>18890</v>
      </c>
      <c r="GD22" s="347" t="s">
        <v>443</v>
      </c>
      <c r="GE22" s="347">
        <v>19025</v>
      </c>
      <c r="GF22" s="347">
        <v>18890</v>
      </c>
      <c r="GG22" s="347" t="s">
        <v>443</v>
      </c>
      <c r="GH22" s="347" t="s">
        <v>443</v>
      </c>
      <c r="GI22" s="353"/>
      <c r="GJ22" s="347">
        <v>18890</v>
      </c>
      <c r="GK22" s="248">
        <f>(19370+19460+19232+18960)/4</f>
        <v>19255.5</v>
      </c>
      <c r="GL22" s="347" t="s">
        <v>443</v>
      </c>
      <c r="GM22" s="347">
        <v>19011.305506216697</v>
      </c>
      <c r="GN22" s="347" t="s">
        <v>443</v>
      </c>
      <c r="GO22" s="347" t="s">
        <v>443</v>
      </c>
      <c r="GP22" s="347">
        <v>18700</v>
      </c>
      <c r="GQ22" s="353"/>
      <c r="GR22" s="347" t="s">
        <v>443</v>
      </c>
    </row>
    <row r="23" spans="1:200" s="9" customFormat="1" ht="57" customHeight="1" x14ac:dyDescent="0.35">
      <c r="A23" s="244"/>
      <c r="B23" s="245">
        <f t="shared" si="91"/>
        <v>15</v>
      </c>
      <c r="C23" s="253">
        <v>150000016</v>
      </c>
      <c r="D23" s="342" t="s">
        <v>405</v>
      </c>
      <c r="E23" s="247" t="s">
        <v>473</v>
      </c>
      <c r="F23" s="248">
        <v>12300</v>
      </c>
      <c r="G23" s="262"/>
      <c r="H23" s="250" t="s">
        <v>443</v>
      </c>
      <c r="I23" s="250" t="s">
        <v>443</v>
      </c>
      <c r="J23" s="251" t="s">
        <v>443</v>
      </c>
      <c r="K23" s="314" t="s">
        <v>443</v>
      </c>
      <c r="L23" s="250" t="s">
        <v>443</v>
      </c>
      <c r="M23" s="250" t="s">
        <v>443</v>
      </c>
      <c r="N23" s="252" t="s">
        <v>443</v>
      </c>
      <c r="O23" s="250" t="s">
        <v>443</v>
      </c>
      <c r="P23" s="250" t="s">
        <v>443</v>
      </c>
      <c r="Q23" s="251" t="s">
        <v>443</v>
      </c>
      <c r="R23" s="314" t="s">
        <v>443</v>
      </c>
      <c r="S23" s="260" t="s">
        <v>443</v>
      </c>
      <c r="T23" s="250" t="s">
        <v>443</v>
      </c>
      <c r="U23" s="252" t="s">
        <v>443</v>
      </c>
      <c r="V23" s="250" t="s">
        <v>443</v>
      </c>
      <c r="W23" s="250" t="s">
        <v>443</v>
      </c>
      <c r="X23" s="251" t="s">
        <v>443</v>
      </c>
      <c r="Y23" s="314" t="s">
        <v>443</v>
      </c>
      <c r="Z23" s="260" t="s">
        <v>443</v>
      </c>
      <c r="AA23" s="250" t="s">
        <v>443</v>
      </c>
      <c r="AB23" s="252" t="s">
        <v>443</v>
      </c>
      <c r="AC23" s="250" t="s">
        <v>443</v>
      </c>
      <c r="AD23" s="250" t="s">
        <v>443</v>
      </c>
      <c r="AE23" s="250"/>
      <c r="AF23" s="265"/>
      <c r="AG23" s="260"/>
      <c r="AH23" s="251"/>
      <c r="AI23" s="252"/>
      <c r="AJ23" s="273"/>
      <c r="AK23" s="251"/>
      <c r="AL23" s="248">
        <v>12300</v>
      </c>
      <c r="AM23" s="249"/>
      <c r="AN23" s="265"/>
      <c r="AO23" s="250" t="s">
        <v>443</v>
      </c>
      <c r="AP23" s="250" t="s">
        <v>443</v>
      </c>
      <c r="AQ23" s="252" t="s">
        <v>443</v>
      </c>
      <c r="AR23" s="250" t="s">
        <v>443</v>
      </c>
      <c r="AS23" s="250" t="s">
        <v>443</v>
      </c>
      <c r="AT23" s="251" t="s">
        <v>443</v>
      </c>
      <c r="AU23" s="314"/>
      <c r="AV23" s="250" t="s">
        <v>443</v>
      </c>
      <c r="AW23" s="250" t="s">
        <v>443</v>
      </c>
      <c r="AX23" s="252" t="s">
        <v>443</v>
      </c>
      <c r="AY23" s="250" t="s">
        <v>443</v>
      </c>
      <c r="AZ23" s="250" t="s">
        <v>443</v>
      </c>
      <c r="BA23" s="251" t="s">
        <v>443</v>
      </c>
      <c r="BB23" s="314"/>
      <c r="BC23" s="250" t="s">
        <v>443</v>
      </c>
      <c r="BD23" s="250" t="s">
        <v>443</v>
      </c>
      <c r="BE23" s="250" t="s">
        <v>443</v>
      </c>
      <c r="BF23" s="250" t="s">
        <v>443</v>
      </c>
      <c r="BG23" s="250" t="s">
        <v>443</v>
      </c>
      <c r="BH23" s="251" t="s">
        <v>443</v>
      </c>
      <c r="BI23" s="314"/>
      <c r="BJ23" s="250" t="s">
        <v>443</v>
      </c>
      <c r="BK23" s="250" t="s">
        <v>443</v>
      </c>
      <c r="BL23" s="252">
        <v>12300</v>
      </c>
      <c r="BM23" s="250" t="s">
        <v>443</v>
      </c>
      <c r="BN23" s="250" t="s">
        <v>443</v>
      </c>
      <c r="BO23" s="325">
        <v>12300</v>
      </c>
      <c r="BP23" s="330" t="s">
        <v>443</v>
      </c>
      <c r="BQ23" s="335"/>
      <c r="BR23" s="347" t="s">
        <v>443</v>
      </c>
      <c r="BS23" s="320" t="s">
        <v>443</v>
      </c>
      <c r="BT23" s="320" t="s">
        <v>443</v>
      </c>
      <c r="BU23" s="320" t="s">
        <v>443</v>
      </c>
      <c r="BV23" s="320" t="s">
        <v>443</v>
      </c>
      <c r="BW23" s="346" t="s">
        <v>443</v>
      </c>
      <c r="BX23" s="353"/>
      <c r="BY23" s="347" t="s">
        <v>443</v>
      </c>
      <c r="BZ23" s="320" t="s">
        <v>443</v>
      </c>
      <c r="CA23" s="320" t="s">
        <v>443</v>
      </c>
      <c r="CB23" s="320" t="s">
        <v>443</v>
      </c>
      <c r="CC23" s="320" t="s">
        <v>443</v>
      </c>
      <c r="CD23" s="346" t="s">
        <v>443</v>
      </c>
      <c r="CE23" s="353"/>
      <c r="CF23" s="347" t="s">
        <v>443</v>
      </c>
      <c r="CG23" s="333" t="s">
        <v>443</v>
      </c>
      <c r="CH23" s="333" t="s">
        <v>443</v>
      </c>
      <c r="CI23" s="333" t="s">
        <v>443</v>
      </c>
      <c r="CJ23" s="333" t="s">
        <v>443</v>
      </c>
      <c r="CK23" s="346" t="s">
        <v>443</v>
      </c>
      <c r="CL23" s="353"/>
      <c r="CM23" s="347" t="s">
        <v>443</v>
      </c>
      <c r="CN23" s="320" t="s">
        <v>443</v>
      </c>
      <c r="CO23" s="320" t="s">
        <v>443</v>
      </c>
      <c r="CP23" s="320" t="s">
        <v>443</v>
      </c>
      <c r="CQ23" s="320">
        <v>12300</v>
      </c>
      <c r="CR23" s="346" t="s">
        <v>443</v>
      </c>
      <c r="CS23" s="353"/>
      <c r="CT23" s="330" t="s">
        <v>443</v>
      </c>
      <c r="CU23" s="248">
        <v>12300</v>
      </c>
      <c r="CV23" s="333" t="s">
        <v>443</v>
      </c>
      <c r="CW23" s="320" t="s">
        <v>443</v>
      </c>
      <c r="CX23" s="320" t="s">
        <v>443</v>
      </c>
      <c r="CY23" s="320" t="s">
        <v>443</v>
      </c>
      <c r="CZ23" s="346" t="s">
        <v>443</v>
      </c>
      <c r="DA23" s="353" t="s">
        <v>443</v>
      </c>
      <c r="DB23" s="347" t="s">
        <v>443</v>
      </c>
      <c r="DC23" s="320" t="s">
        <v>443</v>
      </c>
      <c r="DD23" s="320" t="s">
        <v>443</v>
      </c>
      <c r="DE23" s="320" t="s">
        <v>443</v>
      </c>
      <c r="DF23" s="320" t="s">
        <v>443</v>
      </c>
      <c r="DG23" s="346" t="s">
        <v>443</v>
      </c>
      <c r="DH23" s="353" t="s">
        <v>443</v>
      </c>
      <c r="DI23" s="347" t="s">
        <v>443</v>
      </c>
      <c r="DJ23" s="320" t="s">
        <v>443</v>
      </c>
      <c r="DK23" s="320" t="s">
        <v>443</v>
      </c>
      <c r="DL23" s="320" t="s">
        <v>443</v>
      </c>
      <c r="DM23" s="320" t="s">
        <v>443</v>
      </c>
      <c r="DN23" s="320" t="s">
        <v>443</v>
      </c>
      <c r="DO23" s="358" t="s">
        <v>443</v>
      </c>
      <c r="DP23" s="361" t="s">
        <v>443</v>
      </c>
      <c r="DQ23" s="320" t="s">
        <v>443</v>
      </c>
      <c r="DR23" s="320" t="s">
        <v>443</v>
      </c>
      <c r="DS23" s="320" t="s">
        <v>443</v>
      </c>
      <c r="DT23" s="320" t="s">
        <v>443</v>
      </c>
      <c r="DU23" s="346" t="s">
        <v>443</v>
      </c>
      <c r="DV23" s="353" t="s">
        <v>443</v>
      </c>
      <c r="DW23" s="347" t="s">
        <v>443</v>
      </c>
      <c r="DX23" s="347" t="s">
        <v>443</v>
      </c>
      <c r="DY23" s="347" t="s">
        <v>443</v>
      </c>
      <c r="DZ23" s="248">
        <v>12300</v>
      </c>
      <c r="EA23" s="353"/>
      <c r="EB23" s="347" t="s">
        <v>443</v>
      </c>
      <c r="EC23" s="347" t="s">
        <v>443</v>
      </c>
      <c r="ED23" s="353"/>
      <c r="EE23" s="347" t="s">
        <v>443</v>
      </c>
      <c r="EF23" s="347" t="s">
        <v>443</v>
      </c>
      <c r="EG23" s="347" t="s">
        <v>443</v>
      </c>
      <c r="EH23" s="347" t="s">
        <v>443</v>
      </c>
      <c r="EI23" s="347" t="s">
        <v>443</v>
      </c>
      <c r="EJ23" s="347" t="s">
        <v>443</v>
      </c>
      <c r="EK23" s="353"/>
      <c r="EL23" s="347" t="s">
        <v>443</v>
      </c>
      <c r="EM23" s="347" t="s">
        <v>443</v>
      </c>
      <c r="EN23" s="347" t="s">
        <v>443</v>
      </c>
      <c r="EO23" s="347" t="s">
        <v>443</v>
      </c>
      <c r="EP23" s="347" t="s">
        <v>443</v>
      </c>
      <c r="EQ23" s="347" t="s">
        <v>443</v>
      </c>
      <c r="ER23" s="353"/>
      <c r="ES23" s="347" t="s">
        <v>443</v>
      </c>
      <c r="ET23" s="347" t="s">
        <v>443</v>
      </c>
      <c r="EU23" s="347" t="s">
        <v>443</v>
      </c>
      <c r="EV23" s="347" t="s">
        <v>443</v>
      </c>
      <c r="EW23" s="347" t="s">
        <v>443</v>
      </c>
      <c r="EX23" s="347" t="s">
        <v>443</v>
      </c>
      <c r="EY23" s="353"/>
      <c r="EZ23" s="347" t="s">
        <v>443</v>
      </c>
      <c r="FA23" s="347" t="s">
        <v>443</v>
      </c>
      <c r="FB23" s="347" t="s">
        <v>443</v>
      </c>
      <c r="FC23" s="347" t="s">
        <v>443</v>
      </c>
      <c r="FD23" s="347" t="s">
        <v>443</v>
      </c>
      <c r="FE23" s="347">
        <v>12300</v>
      </c>
      <c r="FF23" s="248">
        <v>12300</v>
      </c>
      <c r="FG23" s="353"/>
      <c r="FH23" s="347" t="s">
        <v>443</v>
      </c>
      <c r="FI23" s="347" t="s">
        <v>443</v>
      </c>
      <c r="FJ23" s="347" t="s">
        <v>443</v>
      </c>
      <c r="FK23" s="347" t="s">
        <v>443</v>
      </c>
      <c r="FL23" s="347" t="s">
        <v>443</v>
      </c>
      <c r="FM23" s="347" t="s">
        <v>443</v>
      </c>
      <c r="FN23" s="353"/>
      <c r="FO23" s="347" t="s">
        <v>443</v>
      </c>
      <c r="FP23" s="347" t="s">
        <v>443</v>
      </c>
      <c r="FQ23" s="347" t="s">
        <v>443</v>
      </c>
      <c r="FR23" s="347" t="s">
        <v>443</v>
      </c>
      <c r="FS23" s="347" t="s">
        <v>443</v>
      </c>
      <c r="FT23" s="347" t="s">
        <v>443</v>
      </c>
      <c r="FU23" s="353"/>
      <c r="FV23" s="347" t="s">
        <v>443</v>
      </c>
      <c r="FW23" s="347" t="s">
        <v>443</v>
      </c>
      <c r="FX23" s="347" t="s">
        <v>443</v>
      </c>
      <c r="FY23" s="347" t="s">
        <v>443</v>
      </c>
      <c r="FZ23" s="347" t="s">
        <v>443</v>
      </c>
      <c r="GA23" s="347" t="s">
        <v>443</v>
      </c>
      <c r="GB23" s="353"/>
      <c r="GC23" s="347" t="s">
        <v>443</v>
      </c>
      <c r="GD23" s="347" t="s">
        <v>443</v>
      </c>
      <c r="GE23" s="347" t="s">
        <v>443</v>
      </c>
      <c r="GF23" s="347" t="s">
        <v>443</v>
      </c>
      <c r="GG23" s="347" t="s">
        <v>443</v>
      </c>
      <c r="GH23" s="347">
        <v>12300</v>
      </c>
      <c r="GI23" s="353"/>
      <c r="GJ23" s="347" t="s">
        <v>443</v>
      </c>
      <c r="GK23" s="248">
        <v>12300</v>
      </c>
      <c r="GL23" s="347" t="s">
        <v>443</v>
      </c>
      <c r="GM23" s="347" t="s">
        <v>443</v>
      </c>
      <c r="GN23" s="347" t="s">
        <v>443</v>
      </c>
      <c r="GO23" s="347" t="s">
        <v>443</v>
      </c>
      <c r="GP23" s="347" t="s">
        <v>443</v>
      </c>
      <c r="GQ23" s="353"/>
      <c r="GR23" s="347" t="s">
        <v>443</v>
      </c>
    </row>
    <row r="24" spans="1:200" s="9" customFormat="1" ht="57" customHeight="1" x14ac:dyDescent="0.35">
      <c r="A24" s="244">
        <f>A9+1</f>
        <v>3</v>
      </c>
      <c r="B24" s="245">
        <f t="shared" si="91"/>
        <v>16</v>
      </c>
      <c r="C24" s="246">
        <v>150000114</v>
      </c>
      <c r="D24" s="342" t="s">
        <v>251</v>
      </c>
      <c r="E24" s="247" t="s">
        <v>472</v>
      </c>
      <c r="F24" s="248">
        <v>10000</v>
      </c>
      <c r="G24" s="262"/>
      <c r="H24" s="250" t="s">
        <v>443</v>
      </c>
      <c r="I24" s="250" t="s">
        <v>443</v>
      </c>
      <c r="J24" s="251" t="s">
        <v>443</v>
      </c>
      <c r="K24" s="314"/>
      <c r="L24" s="250" t="s">
        <v>443</v>
      </c>
      <c r="M24" s="250" t="s">
        <v>443</v>
      </c>
      <c r="N24" s="252" t="s">
        <v>443</v>
      </c>
      <c r="O24" s="250" t="s">
        <v>443</v>
      </c>
      <c r="P24" s="250" t="s">
        <v>443</v>
      </c>
      <c r="Q24" s="251" t="s">
        <v>443</v>
      </c>
      <c r="R24" s="314" t="s">
        <v>443</v>
      </c>
      <c r="S24" s="250" t="s">
        <v>443</v>
      </c>
      <c r="T24" s="250" t="s">
        <v>443</v>
      </c>
      <c r="U24" s="252" t="s">
        <v>443</v>
      </c>
      <c r="V24" s="250" t="s">
        <v>443</v>
      </c>
      <c r="W24" s="250" t="s">
        <v>443</v>
      </c>
      <c r="X24" s="251" t="s">
        <v>443</v>
      </c>
      <c r="Y24" s="314" t="s">
        <v>443</v>
      </c>
      <c r="Z24" s="260" t="s">
        <v>443</v>
      </c>
      <c r="AA24" s="250" t="s">
        <v>443</v>
      </c>
      <c r="AB24" s="252" t="s">
        <v>443</v>
      </c>
      <c r="AC24" s="250" t="s">
        <v>443</v>
      </c>
      <c r="AD24" s="250" t="s">
        <v>443</v>
      </c>
      <c r="AE24" s="250" t="s">
        <v>443</v>
      </c>
      <c r="AF24" s="265" t="s">
        <v>443</v>
      </c>
      <c r="AG24" s="260" t="s">
        <v>443</v>
      </c>
      <c r="AH24" s="251" t="s">
        <v>443</v>
      </c>
      <c r="AI24" s="252" t="s">
        <v>443</v>
      </c>
      <c r="AJ24" s="273" t="s">
        <v>443</v>
      </c>
      <c r="AK24" s="251" t="s">
        <v>443</v>
      </c>
      <c r="AL24" s="248">
        <v>10000</v>
      </c>
      <c r="AM24" s="249"/>
      <c r="AN24" s="265"/>
      <c r="AO24" s="250" t="s">
        <v>443</v>
      </c>
      <c r="AP24" s="250" t="s">
        <v>443</v>
      </c>
      <c r="AQ24" s="252" t="s">
        <v>443</v>
      </c>
      <c r="AR24" s="250" t="s">
        <v>443</v>
      </c>
      <c r="AS24" s="250" t="s">
        <v>443</v>
      </c>
      <c r="AT24" s="251" t="s">
        <v>443</v>
      </c>
      <c r="AU24" s="314"/>
      <c r="AV24" s="250" t="s">
        <v>443</v>
      </c>
      <c r="AW24" s="250" t="s">
        <v>443</v>
      </c>
      <c r="AX24" s="252" t="s">
        <v>443</v>
      </c>
      <c r="AY24" s="250" t="s">
        <v>443</v>
      </c>
      <c r="AZ24" s="250" t="s">
        <v>443</v>
      </c>
      <c r="BA24" s="251" t="s">
        <v>443</v>
      </c>
      <c r="BB24" s="314"/>
      <c r="BC24" s="250" t="s">
        <v>443</v>
      </c>
      <c r="BD24" s="250">
        <v>16946.312618416068</v>
      </c>
      <c r="BE24" s="250" t="s">
        <v>443</v>
      </c>
      <c r="BF24" s="250" t="s">
        <v>443</v>
      </c>
      <c r="BG24" s="250" t="s">
        <v>443</v>
      </c>
      <c r="BH24" s="251" t="s">
        <v>443</v>
      </c>
      <c r="BI24" s="314"/>
      <c r="BJ24" s="250" t="s">
        <v>443</v>
      </c>
      <c r="BK24" s="250" t="s">
        <v>443</v>
      </c>
      <c r="BL24" s="252" t="s">
        <v>443</v>
      </c>
      <c r="BM24" s="250">
        <v>17956.951408570942</v>
      </c>
      <c r="BN24" s="250" t="s">
        <v>443</v>
      </c>
      <c r="BO24" s="325">
        <v>10000</v>
      </c>
      <c r="BP24" s="330" t="s">
        <v>443</v>
      </c>
      <c r="BQ24" s="335"/>
      <c r="BR24" s="347" t="s">
        <v>443</v>
      </c>
      <c r="BS24" s="320" t="s">
        <v>443</v>
      </c>
      <c r="BT24" s="320" t="s">
        <v>443</v>
      </c>
      <c r="BU24" s="320" t="s">
        <v>443</v>
      </c>
      <c r="BV24" s="320" t="s">
        <v>443</v>
      </c>
      <c r="BW24" s="346" t="s">
        <v>443</v>
      </c>
      <c r="BX24" s="353"/>
      <c r="BY24" s="347" t="s">
        <v>443</v>
      </c>
      <c r="BZ24" s="320" t="s">
        <v>443</v>
      </c>
      <c r="CA24" s="320" t="s">
        <v>443</v>
      </c>
      <c r="CB24" s="320" t="s">
        <v>443</v>
      </c>
      <c r="CC24" s="320" t="s">
        <v>443</v>
      </c>
      <c r="CD24" s="346" t="s">
        <v>443</v>
      </c>
      <c r="CE24" s="353"/>
      <c r="CF24" s="347" t="s">
        <v>443</v>
      </c>
      <c r="CG24" s="333" t="s">
        <v>443</v>
      </c>
      <c r="CH24" s="333" t="s">
        <v>443</v>
      </c>
      <c r="CI24" s="333" t="s">
        <v>443</v>
      </c>
      <c r="CJ24" s="333" t="s">
        <v>443</v>
      </c>
      <c r="CK24" s="346" t="s">
        <v>443</v>
      </c>
      <c r="CL24" s="353"/>
      <c r="CM24" s="347" t="s">
        <v>443</v>
      </c>
      <c r="CN24" s="320" t="s">
        <v>443</v>
      </c>
      <c r="CO24" s="320" t="s">
        <v>443</v>
      </c>
      <c r="CP24" s="320" t="s">
        <v>443</v>
      </c>
      <c r="CQ24" s="320" t="s">
        <v>443</v>
      </c>
      <c r="CR24" s="346" t="s">
        <v>443</v>
      </c>
      <c r="CS24" s="353"/>
      <c r="CT24" s="330" t="s">
        <v>443</v>
      </c>
      <c r="CU24" s="248">
        <v>10000</v>
      </c>
      <c r="CV24" s="333" t="s">
        <v>443</v>
      </c>
      <c r="CW24" s="320" t="s">
        <v>443</v>
      </c>
      <c r="CX24" s="320" t="s">
        <v>443</v>
      </c>
      <c r="CY24" s="320" t="s">
        <v>443</v>
      </c>
      <c r="CZ24" s="346" t="s">
        <v>443</v>
      </c>
      <c r="DA24" s="353" t="s">
        <v>443</v>
      </c>
      <c r="DB24" s="347" t="s">
        <v>443</v>
      </c>
      <c r="DC24" s="320" t="s">
        <v>443</v>
      </c>
      <c r="DD24" s="320" t="s">
        <v>443</v>
      </c>
      <c r="DE24" s="320" t="s">
        <v>443</v>
      </c>
      <c r="DF24" s="320" t="s">
        <v>443</v>
      </c>
      <c r="DG24" s="346" t="s">
        <v>443</v>
      </c>
      <c r="DH24" s="353" t="s">
        <v>443</v>
      </c>
      <c r="DI24" s="347" t="s">
        <v>443</v>
      </c>
      <c r="DJ24" s="320" t="s">
        <v>443</v>
      </c>
      <c r="DK24" s="320" t="s">
        <v>443</v>
      </c>
      <c r="DL24" s="320" t="s">
        <v>443</v>
      </c>
      <c r="DM24" s="320" t="s">
        <v>443</v>
      </c>
      <c r="DN24" s="320" t="s">
        <v>443</v>
      </c>
      <c r="DO24" s="358" t="s">
        <v>443</v>
      </c>
      <c r="DP24" s="361">
        <v>18220.828611898018</v>
      </c>
      <c r="DQ24" s="320" t="s">
        <v>443</v>
      </c>
      <c r="DR24" s="320" t="s">
        <v>443</v>
      </c>
      <c r="DS24" s="320" t="s">
        <v>443</v>
      </c>
      <c r="DT24" s="320" t="s">
        <v>443</v>
      </c>
      <c r="DU24" s="346" t="s">
        <v>443</v>
      </c>
      <c r="DV24" s="353" t="s">
        <v>443</v>
      </c>
      <c r="DW24" s="347" t="s">
        <v>443</v>
      </c>
      <c r="DX24" s="347" t="s">
        <v>443</v>
      </c>
      <c r="DY24" s="347" t="s">
        <v>443</v>
      </c>
      <c r="DZ24" s="248">
        <v>10000</v>
      </c>
      <c r="EA24" s="353"/>
      <c r="EB24" s="347">
        <v>18890</v>
      </c>
      <c r="EC24" s="347" t="s">
        <v>443</v>
      </c>
      <c r="ED24" s="353"/>
      <c r="EE24" s="347" t="s">
        <v>443</v>
      </c>
      <c r="EF24" s="347" t="s">
        <v>443</v>
      </c>
      <c r="EG24" s="347" t="s">
        <v>443</v>
      </c>
      <c r="EH24" s="347" t="s">
        <v>443</v>
      </c>
      <c r="EI24" s="347" t="s">
        <v>443</v>
      </c>
      <c r="EJ24" s="347" t="s">
        <v>443</v>
      </c>
      <c r="EK24" s="353"/>
      <c r="EL24" s="347" t="s">
        <v>443</v>
      </c>
      <c r="EM24" s="347" t="s">
        <v>443</v>
      </c>
      <c r="EN24" s="347" t="s">
        <v>443</v>
      </c>
      <c r="EO24" s="347" t="s">
        <v>443</v>
      </c>
      <c r="EP24" s="347" t="s">
        <v>443</v>
      </c>
      <c r="EQ24" s="347" t="s">
        <v>443</v>
      </c>
      <c r="ER24" s="353"/>
      <c r="ES24" s="347" t="s">
        <v>443</v>
      </c>
      <c r="ET24" s="347" t="s">
        <v>443</v>
      </c>
      <c r="EU24" s="347" t="s">
        <v>443</v>
      </c>
      <c r="EV24" s="347" t="s">
        <v>443</v>
      </c>
      <c r="EW24" s="347" t="s">
        <v>443</v>
      </c>
      <c r="EX24" s="347" t="s">
        <v>443</v>
      </c>
      <c r="EY24" s="353"/>
      <c r="EZ24" s="347" t="s">
        <v>443</v>
      </c>
      <c r="FA24" s="347" t="s">
        <v>443</v>
      </c>
      <c r="FB24" s="347" t="s">
        <v>443</v>
      </c>
      <c r="FC24" s="347" t="s">
        <v>443</v>
      </c>
      <c r="FD24" s="347" t="s">
        <v>443</v>
      </c>
      <c r="FE24" s="347" t="s">
        <v>443</v>
      </c>
      <c r="FF24" s="248">
        <v>10000</v>
      </c>
      <c r="FG24" s="353"/>
      <c r="FH24" s="347" t="s">
        <v>443</v>
      </c>
      <c r="FI24" s="347">
        <v>18320</v>
      </c>
      <c r="FJ24" s="347" t="s">
        <v>443</v>
      </c>
      <c r="FK24" s="347" t="s">
        <v>443</v>
      </c>
      <c r="FL24" s="347" t="s">
        <v>443</v>
      </c>
      <c r="FM24" s="347" t="s">
        <v>443</v>
      </c>
      <c r="FN24" s="353"/>
      <c r="FO24" s="347" t="s">
        <v>443</v>
      </c>
      <c r="FP24" s="347" t="s">
        <v>443</v>
      </c>
      <c r="FQ24" s="347" t="s">
        <v>443</v>
      </c>
      <c r="FR24" s="347" t="s">
        <v>443</v>
      </c>
      <c r="FS24" s="347" t="s">
        <v>443</v>
      </c>
      <c r="FT24" s="347" t="s">
        <v>443</v>
      </c>
      <c r="FU24" s="353"/>
      <c r="FV24" s="347" t="s">
        <v>443</v>
      </c>
      <c r="FW24" s="347" t="s">
        <v>443</v>
      </c>
      <c r="FX24" s="347" t="s">
        <v>443</v>
      </c>
      <c r="FY24" s="347" t="s">
        <v>443</v>
      </c>
      <c r="FZ24" s="347" t="s">
        <v>443</v>
      </c>
      <c r="GA24" s="347" t="s">
        <v>443</v>
      </c>
      <c r="GB24" s="353"/>
      <c r="GC24" s="347" t="s">
        <v>443</v>
      </c>
      <c r="GD24" s="347" t="s">
        <v>443</v>
      </c>
      <c r="GE24" s="347" t="s">
        <v>443</v>
      </c>
      <c r="GF24" s="347" t="s">
        <v>443</v>
      </c>
      <c r="GG24" s="347" t="s">
        <v>443</v>
      </c>
      <c r="GH24" s="347" t="s">
        <v>443</v>
      </c>
      <c r="GI24" s="353"/>
      <c r="GJ24" s="347" t="s">
        <v>443</v>
      </c>
      <c r="GK24" s="248">
        <v>12300</v>
      </c>
      <c r="GL24" s="347" t="s">
        <v>443</v>
      </c>
      <c r="GM24" s="347" t="s">
        <v>443</v>
      </c>
      <c r="GN24" s="347" t="s">
        <v>443</v>
      </c>
      <c r="GO24" s="347" t="s">
        <v>443</v>
      </c>
      <c r="GP24" s="347" t="s">
        <v>443</v>
      </c>
      <c r="GQ24" s="353"/>
      <c r="GR24" s="347" t="s">
        <v>443</v>
      </c>
    </row>
    <row r="25" spans="1:200" s="9" customFormat="1" ht="17.149999999999999" hidden="1" customHeight="1" x14ac:dyDescent="0.35">
      <c r="A25" s="244">
        <f>A24+1</f>
        <v>4</v>
      </c>
      <c r="B25" s="245">
        <f t="shared" si="91"/>
        <v>17</v>
      </c>
      <c r="C25" s="246">
        <v>150000016</v>
      </c>
      <c r="D25" s="342" t="s">
        <v>11</v>
      </c>
      <c r="E25" s="247" t="s">
        <v>12</v>
      </c>
      <c r="F25" s="248"/>
      <c r="G25" s="262"/>
      <c r="H25" s="250" t="s">
        <v>443</v>
      </c>
      <c r="I25" s="250" t="s">
        <v>443</v>
      </c>
      <c r="J25" s="251" t="s">
        <v>443</v>
      </c>
      <c r="K25" s="314"/>
      <c r="L25" s="250" t="s">
        <v>443</v>
      </c>
      <c r="M25" s="250" t="s">
        <v>443</v>
      </c>
      <c r="N25" s="252" t="s">
        <v>443</v>
      </c>
      <c r="O25" s="250" t="s">
        <v>443</v>
      </c>
      <c r="P25" s="250" t="s">
        <v>443</v>
      </c>
      <c r="Q25" s="251" t="s">
        <v>443</v>
      </c>
      <c r="R25" s="314"/>
      <c r="S25" s="250" t="s">
        <v>443</v>
      </c>
      <c r="T25" s="250" t="s">
        <v>443</v>
      </c>
      <c r="U25" s="252" t="s">
        <v>443</v>
      </c>
      <c r="V25" s="250" t="s">
        <v>443</v>
      </c>
      <c r="W25" s="250" t="s">
        <v>443</v>
      </c>
      <c r="X25" s="251" t="s">
        <v>443</v>
      </c>
      <c r="Y25" s="314"/>
      <c r="Z25" s="250" t="s">
        <v>443</v>
      </c>
      <c r="AA25" s="250" t="s">
        <v>443</v>
      </c>
      <c r="AB25" s="252"/>
      <c r="AC25" s="250"/>
      <c r="AD25" s="250" t="s">
        <v>443</v>
      </c>
      <c r="AE25" s="250"/>
      <c r="AF25" s="265"/>
      <c r="AG25" s="260"/>
      <c r="AH25" s="251"/>
      <c r="AI25" s="252"/>
      <c r="AJ25" s="273"/>
      <c r="AK25" s="251"/>
      <c r="AL25" s="248"/>
      <c r="AM25" s="249"/>
      <c r="AN25" s="265"/>
      <c r="AO25" s="250" t="s">
        <v>443</v>
      </c>
      <c r="AP25" s="250" t="s">
        <v>443</v>
      </c>
      <c r="AQ25" s="252" t="s">
        <v>443</v>
      </c>
      <c r="AR25" s="250"/>
      <c r="AS25" s="250"/>
      <c r="AT25" s="251" t="s">
        <v>443</v>
      </c>
      <c r="AU25" s="314"/>
      <c r="AV25" s="250"/>
      <c r="AW25" s="250" t="s">
        <v>443</v>
      </c>
      <c r="AX25" s="252" t="s">
        <v>443</v>
      </c>
      <c r="AY25" s="250" t="s">
        <v>443</v>
      </c>
      <c r="AZ25" s="250"/>
      <c r="BA25" s="251"/>
      <c r="BB25" s="314"/>
      <c r="BC25" s="250"/>
      <c r="BD25" s="250"/>
      <c r="BE25" s="252"/>
      <c r="BF25" s="250"/>
      <c r="BG25" s="250"/>
      <c r="BH25" s="251" t="s">
        <v>443</v>
      </c>
      <c r="BI25" s="314"/>
      <c r="BJ25" s="250"/>
      <c r="BK25" s="250"/>
      <c r="BL25" s="252" t="s">
        <v>443</v>
      </c>
      <c r="BM25" s="250"/>
      <c r="BN25" s="250"/>
      <c r="BO25" s="325"/>
      <c r="BP25" s="330"/>
      <c r="BQ25" s="335"/>
      <c r="BR25" s="347"/>
      <c r="BS25" s="320"/>
      <c r="BT25" s="320"/>
      <c r="BU25" s="320"/>
      <c r="BV25" s="320"/>
      <c r="BW25" s="346"/>
      <c r="BX25" s="353"/>
      <c r="BY25" s="347"/>
      <c r="BZ25" s="320"/>
      <c r="CA25" s="320"/>
      <c r="CB25" s="320"/>
      <c r="CC25" s="320"/>
      <c r="CD25" s="346"/>
      <c r="CE25" s="353"/>
      <c r="CF25" s="347" t="s">
        <v>443</v>
      </c>
      <c r="CG25" s="333"/>
      <c r="CH25" s="333"/>
      <c r="CI25" s="333"/>
      <c r="CJ25" s="333"/>
      <c r="CK25" s="346"/>
      <c r="CL25" s="353"/>
      <c r="CM25" s="347"/>
      <c r="CN25" s="320"/>
      <c r="CO25" s="320"/>
      <c r="CP25" s="320"/>
      <c r="CQ25" s="320"/>
      <c r="CR25" s="346"/>
      <c r="CS25" s="353"/>
      <c r="CT25" s="330"/>
      <c r="CU25" s="248"/>
      <c r="CV25" s="333" t="s">
        <v>443</v>
      </c>
      <c r="CW25" s="320"/>
      <c r="CX25" s="320"/>
      <c r="CY25" s="320"/>
      <c r="CZ25" s="346"/>
      <c r="DA25" s="353" t="s">
        <v>443</v>
      </c>
      <c r="DB25" s="347" t="s">
        <v>443</v>
      </c>
      <c r="DC25" s="320"/>
      <c r="DD25" s="320"/>
      <c r="DE25" s="320"/>
      <c r="DF25" s="320"/>
      <c r="DG25" s="346"/>
      <c r="DH25" s="353" t="s">
        <v>443</v>
      </c>
      <c r="DI25" s="347" t="s">
        <v>443</v>
      </c>
      <c r="DJ25" s="320"/>
      <c r="DK25" s="320"/>
      <c r="DL25" s="320"/>
      <c r="DM25" s="320"/>
      <c r="DN25" s="320"/>
      <c r="DO25" s="358" t="s">
        <v>443</v>
      </c>
      <c r="DP25" s="361"/>
      <c r="DQ25" s="320"/>
      <c r="DR25" s="320"/>
      <c r="DS25" s="320"/>
      <c r="DT25" s="320"/>
      <c r="DU25" s="346"/>
      <c r="DV25" s="353" t="s">
        <v>443</v>
      </c>
      <c r="DW25" s="347"/>
      <c r="DX25" s="347"/>
      <c r="DY25" s="347"/>
      <c r="DZ25" s="248"/>
      <c r="EA25" s="353"/>
      <c r="EB25" s="347"/>
      <c r="EC25" s="347"/>
      <c r="ED25" s="353"/>
      <c r="EE25" s="347" t="s">
        <v>443</v>
      </c>
      <c r="EF25" s="347"/>
      <c r="EG25" s="347"/>
      <c r="EH25" s="347" t="s">
        <v>443</v>
      </c>
      <c r="EI25" s="347"/>
      <c r="EJ25" s="347" t="s">
        <v>443</v>
      </c>
      <c r="EK25" s="353"/>
      <c r="EL25" s="347"/>
      <c r="EM25" s="347"/>
      <c r="EN25" s="347"/>
      <c r="EO25" s="347"/>
      <c r="EP25" s="347"/>
      <c r="EQ25" s="347"/>
      <c r="ER25" s="353"/>
      <c r="ES25" s="347"/>
      <c r="ET25" s="347"/>
      <c r="EU25" s="347"/>
      <c r="EV25" s="347"/>
      <c r="EW25" s="347"/>
      <c r="EX25" s="347"/>
      <c r="EY25" s="353"/>
      <c r="EZ25" s="347"/>
      <c r="FA25" s="347"/>
      <c r="FB25" s="347" t="s">
        <v>443</v>
      </c>
      <c r="FC25" s="347"/>
      <c r="FD25" s="347"/>
      <c r="FE25" s="347" t="s">
        <v>443</v>
      </c>
      <c r="FF25" s="248"/>
      <c r="FG25" s="353"/>
      <c r="FH25" s="347"/>
      <c r="FI25" s="347"/>
      <c r="FJ25" s="347"/>
      <c r="FK25" s="347"/>
      <c r="FL25" s="347"/>
      <c r="FM25" s="347"/>
      <c r="FN25" s="353"/>
      <c r="FO25" s="347"/>
      <c r="FP25" s="347"/>
      <c r="FQ25" s="347"/>
      <c r="FR25" s="347"/>
      <c r="FS25" s="347"/>
      <c r="FT25" s="347"/>
      <c r="FU25" s="353"/>
      <c r="FV25" s="347"/>
      <c r="FW25" s="347"/>
      <c r="FX25" s="347"/>
      <c r="FY25" s="347"/>
      <c r="FZ25" s="347" t="s">
        <v>443</v>
      </c>
      <c r="GA25" s="347"/>
      <c r="GB25" s="353"/>
      <c r="GC25" s="347"/>
      <c r="GD25" s="347"/>
      <c r="GE25" s="347"/>
      <c r="GF25" s="347"/>
      <c r="GG25" s="347"/>
      <c r="GH25" s="347"/>
      <c r="GI25" s="353"/>
      <c r="GJ25" s="347"/>
      <c r="GK25" s="248"/>
      <c r="GL25" s="347" t="s">
        <v>443</v>
      </c>
      <c r="GM25" s="347"/>
      <c r="GN25" s="347"/>
      <c r="GO25" s="347"/>
      <c r="GP25" s="347"/>
      <c r="GQ25" s="353"/>
      <c r="GR25" s="347"/>
    </row>
    <row r="26" spans="1:200" s="9" customFormat="1" ht="17.149999999999999" hidden="1" customHeight="1" x14ac:dyDescent="0.35">
      <c r="A26" s="244">
        <f t="shared" si="90"/>
        <v>5</v>
      </c>
      <c r="B26" s="245">
        <f t="shared" si="91"/>
        <v>18</v>
      </c>
      <c r="C26" s="253">
        <v>150000019</v>
      </c>
      <c r="D26" s="342" t="s">
        <v>2</v>
      </c>
      <c r="E26" s="247" t="s">
        <v>154</v>
      </c>
      <c r="F26" s="248"/>
      <c r="G26" s="262"/>
      <c r="H26" s="250" t="s">
        <v>443</v>
      </c>
      <c r="I26" s="250" t="s">
        <v>443</v>
      </c>
      <c r="J26" s="251" t="s">
        <v>443</v>
      </c>
      <c r="K26" s="314"/>
      <c r="L26" s="250" t="s">
        <v>443</v>
      </c>
      <c r="M26" s="250" t="s">
        <v>443</v>
      </c>
      <c r="N26" s="252" t="s">
        <v>443</v>
      </c>
      <c r="O26" s="250" t="s">
        <v>443</v>
      </c>
      <c r="P26" s="250" t="s">
        <v>443</v>
      </c>
      <c r="Q26" s="251" t="s">
        <v>443</v>
      </c>
      <c r="R26" s="314"/>
      <c r="S26" s="250" t="s">
        <v>443</v>
      </c>
      <c r="T26" s="250" t="s">
        <v>443</v>
      </c>
      <c r="U26" s="252" t="s">
        <v>443</v>
      </c>
      <c r="V26" s="250" t="s">
        <v>443</v>
      </c>
      <c r="W26" s="250" t="s">
        <v>443</v>
      </c>
      <c r="X26" s="251" t="s">
        <v>443</v>
      </c>
      <c r="Y26" s="314"/>
      <c r="Z26" s="250" t="s">
        <v>443</v>
      </c>
      <c r="AA26" s="250" t="s">
        <v>443</v>
      </c>
      <c r="AB26" s="252"/>
      <c r="AC26" s="250"/>
      <c r="AD26" s="250" t="s">
        <v>443</v>
      </c>
      <c r="AE26" s="250"/>
      <c r="AF26" s="265"/>
      <c r="AG26" s="260"/>
      <c r="AH26" s="251"/>
      <c r="AI26" s="252"/>
      <c r="AJ26" s="273"/>
      <c r="AK26" s="251"/>
      <c r="AL26" s="248"/>
      <c r="AM26" s="249"/>
      <c r="AN26" s="265"/>
      <c r="AO26" s="250" t="s">
        <v>443</v>
      </c>
      <c r="AP26" s="250" t="s">
        <v>443</v>
      </c>
      <c r="AQ26" s="252" t="s">
        <v>443</v>
      </c>
      <c r="AR26" s="250"/>
      <c r="AS26" s="250"/>
      <c r="AT26" s="251" t="s">
        <v>443</v>
      </c>
      <c r="AU26" s="314"/>
      <c r="AV26" s="250"/>
      <c r="AW26" s="250" t="s">
        <v>443</v>
      </c>
      <c r="AX26" s="252" t="s">
        <v>443</v>
      </c>
      <c r="AY26" s="250" t="s">
        <v>443</v>
      </c>
      <c r="AZ26" s="250"/>
      <c r="BA26" s="251"/>
      <c r="BB26" s="314"/>
      <c r="BC26" s="250"/>
      <c r="BD26" s="250"/>
      <c r="BE26" s="252"/>
      <c r="BF26" s="250"/>
      <c r="BG26" s="250"/>
      <c r="BH26" s="251" t="s">
        <v>443</v>
      </c>
      <c r="BI26" s="314"/>
      <c r="BJ26" s="250"/>
      <c r="BK26" s="250"/>
      <c r="BL26" s="252" t="s">
        <v>443</v>
      </c>
      <c r="BM26" s="250"/>
      <c r="BN26" s="250"/>
      <c r="BO26" s="325"/>
      <c r="BP26" s="330"/>
      <c r="BQ26" s="335"/>
      <c r="BR26" s="347"/>
      <c r="BS26" s="320"/>
      <c r="BT26" s="320"/>
      <c r="BU26" s="320"/>
      <c r="BV26" s="320"/>
      <c r="BW26" s="346"/>
      <c r="BX26" s="353"/>
      <c r="BY26" s="347"/>
      <c r="BZ26" s="320"/>
      <c r="CA26" s="320"/>
      <c r="CB26" s="320"/>
      <c r="CC26" s="320"/>
      <c r="CD26" s="346"/>
      <c r="CE26" s="353"/>
      <c r="CF26" s="347" t="s">
        <v>443</v>
      </c>
      <c r="CG26" s="333"/>
      <c r="CH26" s="333"/>
      <c r="CI26" s="333"/>
      <c r="CJ26" s="333"/>
      <c r="CK26" s="346"/>
      <c r="CL26" s="353"/>
      <c r="CM26" s="347"/>
      <c r="CN26" s="320"/>
      <c r="CO26" s="320"/>
      <c r="CP26" s="320"/>
      <c r="CQ26" s="320"/>
      <c r="CR26" s="346"/>
      <c r="CS26" s="353"/>
      <c r="CT26" s="330"/>
      <c r="CU26" s="248"/>
      <c r="CV26" s="333" t="s">
        <v>443</v>
      </c>
      <c r="CW26" s="320"/>
      <c r="CX26" s="320"/>
      <c r="CY26" s="320"/>
      <c r="CZ26" s="346"/>
      <c r="DA26" s="353" t="s">
        <v>443</v>
      </c>
      <c r="DB26" s="347" t="s">
        <v>443</v>
      </c>
      <c r="DC26" s="320"/>
      <c r="DD26" s="320"/>
      <c r="DE26" s="320"/>
      <c r="DF26" s="320"/>
      <c r="DG26" s="346"/>
      <c r="DH26" s="353" t="s">
        <v>443</v>
      </c>
      <c r="DI26" s="347" t="s">
        <v>443</v>
      </c>
      <c r="DJ26" s="320"/>
      <c r="DK26" s="320"/>
      <c r="DL26" s="320"/>
      <c r="DM26" s="320"/>
      <c r="DN26" s="320"/>
      <c r="DO26" s="358" t="s">
        <v>443</v>
      </c>
      <c r="DP26" s="361"/>
      <c r="DQ26" s="320"/>
      <c r="DR26" s="320"/>
      <c r="DS26" s="320"/>
      <c r="DT26" s="320"/>
      <c r="DU26" s="346"/>
      <c r="DV26" s="353" t="s">
        <v>443</v>
      </c>
      <c r="DW26" s="347"/>
      <c r="DX26" s="347"/>
      <c r="DY26" s="347"/>
      <c r="DZ26" s="248"/>
      <c r="EA26" s="353"/>
      <c r="EB26" s="347"/>
      <c r="EC26" s="347"/>
      <c r="ED26" s="353"/>
      <c r="EE26" s="347" t="s">
        <v>443</v>
      </c>
      <c r="EF26" s="347"/>
      <c r="EG26" s="347"/>
      <c r="EH26" s="347" t="s">
        <v>443</v>
      </c>
      <c r="EI26" s="347"/>
      <c r="EJ26" s="347" t="s">
        <v>443</v>
      </c>
      <c r="EK26" s="353"/>
      <c r="EL26" s="347"/>
      <c r="EM26" s="347"/>
      <c r="EN26" s="347"/>
      <c r="EO26" s="347"/>
      <c r="EP26" s="347"/>
      <c r="EQ26" s="347"/>
      <c r="ER26" s="353"/>
      <c r="ES26" s="347"/>
      <c r="ET26" s="347"/>
      <c r="EU26" s="347"/>
      <c r="EV26" s="347"/>
      <c r="EW26" s="347"/>
      <c r="EX26" s="347"/>
      <c r="EY26" s="353"/>
      <c r="EZ26" s="347"/>
      <c r="FA26" s="347"/>
      <c r="FB26" s="347" t="s">
        <v>443</v>
      </c>
      <c r="FC26" s="347"/>
      <c r="FD26" s="347"/>
      <c r="FE26" s="347" t="s">
        <v>443</v>
      </c>
      <c r="FF26" s="248"/>
      <c r="FG26" s="353"/>
      <c r="FH26" s="347"/>
      <c r="FI26" s="347"/>
      <c r="FJ26" s="347"/>
      <c r="FK26" s="347"/>
      <c r="FL26" s="347"/>
      <c r="FM26" s="347"/>
      <c r="FN26" s="353"/>
      <c r="FO26" s="347"/>
      <c r="FP26" s="347"/>
      <c r="FQ26" s="347"/>
      <c r="FR26" s="347"/>
      <c r="FS26" s="347"/>
      <c r="FT26" s="347"/>
      <c r="FU26" s="353"/>
      <c r="FV26" s="347"/>
      <c r="FW26" s="347"/>
      <c r="FX26" s="347"/>
      <c r="FY26" s="347"/>
      <c r="FZ26" s="347" t="s">
        <v>443</v>
      </c>
      <c r="GA26" s="347"/>
      <c r="GB26" s="353"/>
      <c r="GC26" s="347"/>
      <c r="GD26" s="347"/>
      <c r="GE26" s="347"/>
      <c r="GF26" s="347"/>
      <c r="GG26" s="347"/>
      <c r="GH26" s="347"/>
      <c r="GI26" s="353"/>
      <c r="GJ26" s="347"/>
      <c r="GK26" s="248"/>
      <c r="GL26" s="347" t="s">
        <v>443</v>
      </c>
      <c r="GM26" s="347"/>
      <c r="GN26" s="347"/>
      <c r="GO26" s="347"/>
      <c r="GP26" s="347"/>
      <c r="GQ26" s="353"/>
      <c r="GR26" s="347"/>
    </row>
    <row r="27" spans="1:200" s="9" customFormat="1" ht="57" customHeight="1" x14ac:dyDescent="0.35">
      <c r="A27" s="244"/>
      <c r="B27" s="245">
        <v>15</v>
      </c>
      <c r="C27" s="246">
        <v>150000114</v>
      </c>
      <c r="D27" s="342" t="s">
        <v>251</v>
      </c>
      <c r="E27" s="247" t="s">
        <v>468</v>
      </c>
      <c r="F27" s="248">
        <v>16000</v>
      </c>
      <c r="G27" s="262"/>
      <c r="H27" s="250" t="s">
        <v>443</v>
      </c>
      <c r="I27" s="250" t="s">
        <v>443</v>
      </c>
      <c r="J27" s="251" t="s">
        <v>443</v>
      </c>
      <c r="K27" s="314"/>
      <c r="L27" s="250" t="s">
        <v>443</v>
      </c>
      <c r="M27" s="250" t="s">
        <v>443</v>
      </c>
      <c r="N27" s="252" t="s">
        <v>443</v>
      </c>
      <c r="O27" s="250" t="s">
        <v>443</v>
      </c>
      <c r="P27" s="250" t="s">
        <v>443</v>
      </c>
      <c r="Q27" s="251">
        <v>16000</v>
      </c>
      <c r="R27" s="314"/>
      <c r="S27" s="260" t="s">
        <v>443</v>
      </c>
      <c r="T27" s="250" t="s">
        <v>443</v>
      </c>
      <c r="U27" s="252" t="s">
        <v>443</v>
      </c>
      <c r="V27" s="250" t="s">
        <v>443</v>
      </c>
      <c r="W27" s="250" t="s">
        <v>443</v>
      </c>
      <c r="X27" s="251">
        <v>16000</v>
      </c>
      <c r="Y27" s="314"/>
      <c r="Z27" s="250">
        <v>16000</v>
      </c>
      <c r="AA27" s="250" t="s">
        <v>443</v>
      </c>
      <c r="AB27" s="252" t="s">
        <v>443</v>
      </c>
      <c r="AC27" s="250" t="s">
        <v>443</v>
      </c>
      <c r="AD27" s="250" t="s">
        <v>443</v>
      </c>
      <c r="AE27" s="250"/>
      <c r="AF27" s="265"/>
      <c r="AG27" s="260"/>
      <c r="AH27" s="251"/>
      <c r="AI27" s="252"/>
      <c r="AJ27" s="273"/>
      <c r="AK27" s="251"/>
      <c r="AL27" s="248">
        <f>(17522+17030)/2</f>
        <v>17276</v>
      </c>
      <c r="AM27" s="249"/>
      <c r="AN27" s="265"/>
      <c r="AO27" s="250" t="s">
        <v>443</v>
      </c>
      <c r="AP27" s="250" t="s">
        <v>443</v>
      </c>
      <c r="AQ27" s="252" t="s">
        <v>443</v>
      </c>
      <c r="AR27" s="250" t="s">
        <v>443</v>
      </c>
      <c r="AS27" s="250">
        <v>17030</v>
      </c>
      <c r="AT27" s="251" t="s">
        <v>443</v>
      </c>
      <c r="AU27" s="314"/>
      <c r="AV27" s="285">
        <v>19846</v>
      </c>
      <c r="AW27" s="250" t="s">
        <v>443</v>
      </c>
      <c r="AX27" s="252" t="s">
        <v>443</v>
      </c>
      <c r="AY27" s="250" t="s">
        <v>443</v>
      </c>
      <c r="AZ27" s="250">
        <v>18028.26510830109</v>
      </c>
      <c r="BA27" s="251">
        <v>17030</v>
      </c>
      <c r="BB27" s="314"/>
      <c r="BC27" s="250">
        <v>17030</v>
      </c>
      <c r="BD27" s="250" t="s">
        <v>443</v>
      </c>
      <c r="BE27" s="252">
        <v>17636.16861950489</v>
      </c>
      <c r="BF27" s="250">
        <v>17380.577089501254</v>
      </c>
      <c r="BG27" s="250">
        <v>17030</v>
      </c>
      <c r="BH27" s="251" t="s">
        <v>443</v>
      </c>
      <c r="BI27" s="314"/>
      <c r="BJ27" s="250">
        <v>17522</v>
      </c>
      <c r="BK27" s="250">
        <v>17176.571295818274</v>
      </c>
      <c r="BL27" s="252" t="s">
        <v>443</v>
      </c>
      <c r="BM27" s="250" t="s">
        <v>443</v>
      </c>
      <c r="BN27" s="250">
        <v>17414.762259136212</v>
      </c>
      <c r="BO27" s="325">
        <f>(17750+17250+19300+18800)/4</f>
        <v>18275</v>
      </c>
      <c r="BP27" s="330" t="s">
        <v>443</v>
      </c>
      <c r="BQ27" s="335"/>
      <c r="BR27" s="347">
        <v>19090</v>
      </c>
      <c r="BS27" s="320">
        <v>19090</v>
      </c>
      <c r="BT27" s="320">
        <v>17522</v>
      </c>
      <c r="BU27" s="320">
        <v>19073.632106079844</v>
      </c>
      <c r="BV27" s="320">
        <v>18284.153605015676</v>
      </c>
      <c r="BW27" s="346">
        <v>17522</v>
      </c>
      <c r="BX27" s="353"/>
      <c r="BY27" s="347">
        <v>17030</v>
      </c>
      <c r="BZ27" s="320">
        <v>17855.714343729695</v>
      </c>
      <c r="CA27" s="320">
        <v>17030</v>
      </c>
      <c r="CB27" s="320">
        <v>17030</v>
      </c>
      <c r="CC27" s="320">
        <v>18341.837368094351</v>
      </c>
      <c r="CD27" s="346">
        <v>17030</v>
      </c>
      <c r="CE27" s="353"/>
      <c r="CF27" s="347">
        <v>17574.226454474301</v>
      </c>
      <c r="CG27" s="333">
        <v>17921.71372757947</v>
      </c>
      <c r="CH27" s="333">
        <v>17279.072753209701</v>
      </c>
      <c r="CI27" s="333">
        <v>18109.003428801938</v>
      </c>
      <c r="CJ27" s="333">
        <v>18196.30882462826</v>
      </c>
      <c r="CK27" s="346">
        <v>17139.475970676078</v>
      </c>
      <c r="CL27" s="353"/>
      <c r="CM27" s="347">
        <v>18986.905801621961</v>
      </c>
      <c r="CN27" s="320">
        <v>18356.312828362221</v>
      </c>
      <c r="CO27" s="320">
        <v>17109.264179867143</v>
      </c>
      <c r="CP27" s="320">
        <v>18935.162955543572</v>
      </c>
      <c r="CQ27" s="320">
        <v>18894.895139709999</v>
      </c>
      <c r="CR27" s="346">
        <v>18149.028390940741</v>
      </c>
      <c r="CS27" s="353"/>
      <c r="CT27" s="330">
        <v>18115.861842824354</v>
      </c>
      <c r="CU27" s="248">
        <f>(17750+17250+19300+18800)/4</f>
        <v>18275</v>
      </c>
      <c r="CV27" s="333" t="s">
        <v>443</v>
      </c>
      <c r="CW27" s="320">
        <v>17030</v>
      </c>
      <c r="CX27" s="320">
        <v>17750</v>
      </c>
      <c r="CY27" s="320">
        <v>18045.268270695389</v>
      </c>
      <c r="CZ27" s="346">
        <v>18890</v>
      </c>
      <c r="DA27" s="353" t="s">
        <v>443</v>
      </c>
      <c r="DB27" s="347" t="s">
        <v>443</v>
      </c>
      <c r="DC27" s="320">
        <v>18110.570941627611</v>
      </c>
      <c r="DD27" s="320">
        <v>18272.14190093708</v>
      </c>
      <c r="DE27" s="320">
        <v>18890</v>
      </c>
      <c r="DF27" s="320">
        <v>18890</v>
      </c>
      <c r="DG27" s="346">
        <v>18890</v>
      </c>
      <c r="DH27" s="353" t="s">
        <v>443</v>
      </c>
      <c r="DI27" s="347" t="s">
        <v>443</v>
      </c>
      <c r="DJ27" s="320">
        <v>17630.574282147314</v>
      </c>
      <c r="DK27" s="320">
        <v>18521.236867823114</v>
      </c>
      <c r="DL27" s="320">
        <v>18305.292529252925</v>
      </c>
      <c r="DM27" s="320">
        <v>19460</v>
      </c>
      <c r="DN27" s="320">
        <v>19003.512594787764</v>
      </c>
      <c r="DO27" s="358" t="s">
        <v>443</v>
      </c>
      <c r="DP27" s="361" t="s">
        <v>443</v>
      </c>
      <c r="DQ27" s="320">
        <v>18999.07642885825</v>
      </c>
      <c r="DR27" s="320">
        <v>18963.652549231185</v>
      </c>
      <c r="DS27" s="320">
        <v>17903.666947014299</v>
      </c>
      <c r="DT27" s="320">
        <v>18890</v>
      </c>
      <c r="DU27" s="346">
        <v>18716.563532803601</v>
      </c>
      <c r="DV27" s="353" t="s">
        <v>443</v>
      </c>
      <c r="DW27" s="347">
        <v>18885.389197776014</v>
      </c>
      <c r="DX27" s="347">
        <v>19305.692437210608</v>
      </c>
      <c r="DY27" s="347">
        <v>18890</v>
      </c>
      <c r="DZ27" s="248">
        <f>(18450+19460+18320+18960)/4</f>
        <v>18797.5</v>
      </c>
      <c r="EA27" s="353"/>
      <c r="EB27" s="347" t="s">
        <v>443</v>
      </c>
      <c r="EC27" s="347">
        <v>18890</v>
      </c>
      <c r="ED27" s="353"/>
      <c r="EE27" s="347" t="s">
        <v>443</v>
      </c>
      <c r="EF27" s="347">
        <v>18890</v>
      </c>
      <c r="EG27" s="347">
        <v>18890</v>
      </c>
      <c r="EH27" s="347" t="s">
        <v>443</v>
      </c>
      <c r="EI27" s="347">
        <v>18507.992799279928</v>
      </c>
      <c r="EJ27" s="347" t="s">
        <v>443</v>
      </c>
      <c r="EK27" s="353"/>
      <c r="EL27" s="347">
        <v>18890</v>
      </c>
      <c r="EM27" s="347">
        <v>18942.709803719539</v>
      </c>
      <c r="EN27" s="347">
        <v>18431.932881574703</v>
      </c>
      <c r="EO27" s="347">
        <v>18890</v>
      </c>
      <c r="EP27" s="347">
        <v>18926.072267020518</v>
      </c>
      <c r="EQ27" s="347">
        <v>19303.66592607554</v>
      </c>
      <c r="ER27" s="353"/>
      <c r="ES27" s="347">
        <v>18392.963143169931</v>
      </c>
      <c r="ET27" s="347">
        <v>18683.611211573236</v>
      </c>
      <c r="EU27" s="347">
        <v>18506.278388755123</v>
      </c>
      <c r="EV27" s="347">
        <v>18379.316586050867</v>
      </c>
      <c r="EW27" s="347">
        <v>18855.346053567195</v>
      </c>
      <c r="EX27" s="347">
        <v>18510.771461716937</v>
      </c>
      <c r="EY27" s="353"/>
      <c r="EZ27" s="347">
        <v>18890</v>
      </c>
      <c r="FA27" s="347">
        <v>18896.973731558115</v>
      </c>
      <c r="FB27" s="347" t="s">
        <v>443</v>
      </c>
      <c r="FC27" s="347">
        <v>18718.250111316072</v>
      </c>
      <c r="FD27" s="347">
        <v>19043.530603060306</v>
      </c>
      <c r="FE27" s="347" t="s">
        <v>443</v>
      </c>
      <c r="FF27" s="248">
        <f>(19025+19460+18890+18960)/4</f>
        <v>19083.75</v>
      </c>
      <c r="FG27" s="353"/>
      <c r="FH27" s="347">
        <v>18991.511501539575</v>
      </c>
      <c r="FI27" s="347" t="s">
        <v>443</v>
      </c>
      <c r="FJ27" s="347">
        <v>18320</v>
      </c>
      <c r="FK27" s="347">
        <v>18966.035982718826</v>
      </c>
      <c r="FL27" s="347">
        <v>18523.366046042374</v>
      </c>
      <c r="FM27" s="347">
        <v>18486.724206944862</v>
      </c>
      <c r="FN27" s="353"/>
      <c r="FO27" s="347">
        <v>18430</v>
      </c>
      <c r="FP27" s="347">
        <v>19500</v>
      </c>
      <c r="FQ27" s="347">
        <v>19038</v>
      </c>
      <c r="FR27" s="347">
        <v>18833</v>
      </c>
      <c r="FS27" s="347">
        <v>18681</v>
      </c>
      <c r="FT27" s="347">
        <v>19248</v>
      </c>
      <c r="FU27" s="353"/>
      <c r="FV27" s="347">
        <v>18830</v>
      </c>
      <c r="FW27" s="347">
        <v>18320</v>
      </c>
      <c r="FX27" s="347">
        <v>18890</v>
      </c>
      <c r="FY27" s="347">
        <v>18924.172239438918</v>
      </c>
      <c r="FZ27" s="347" t="s">
        <v>443</v>
      </c>
      <c r="GA27" s="347">
        <v>18890</v>
      </c>
      <c r="GB27" s="353"/>
      <c r="GC27" s="347">
        <v>19100.380172382964</v>
      </c>
      <c r="GD27" s="347">
        <v>18616.243504083148</v>
      </c>
      <c r="GE27" s="347">
        <v>18890</v>
      </c>
      <c r="GF27" s="347">
        <v>18956.480950519137</v>
      </c>
      <c r="GG27" s="347">
        <v>18959.956210024666</v>
      </c>
      <c r="GH27" s="347">
        <v>19051.37103448276</v>
      </c>
      <c r="GI27" s="353"/>
      <c r="GJ27" s="347">
        <v>18890</v>
      </c>
      <c r="GK27" s="248">
        <f>(19370+19460+19232+18960)/4</f>
        <v>19255.5</v>
      </c>
      <c r="GL27" s="347" t="s">
        <v>443</v>
      </c>
      <c r="GM27" s="347">
        <v>18890</v>
      </c>
      <c r="GN27" s="347">
        <v>18890</v>
      </c>
      <c r="GO27" s="347">
        <v>18890</v>
      </c>
      <c r="GP27" s="347">
        <v>18661.816749443398</v>
      </c>
      <c r="GQ27" s="353"/>
      <c r="GR27" s="347">
        <v>18607</v>
      </c>
    </row>
    <row r="28" spans="1:200" s="9" customFormat="1" ht="57" customHeight="1" x14ac:dyDescent="0.35">
      <c r="A28" s="244">
        <f>A26+1</f>
        <v>6</v>
      </c>
      <c r="B28" s="245">
        <v>16</v>
      </c>
      <c r="C28" s="253">
        <v>150000051</v>
      </c>
      <c r="D28" s="342" t="s">
        <v>97</v>
      </c>
      <c r="E28" s="247" t="s">
        <v>155</v>
      </c>
      <c r="F28" s="248">
        <v>18200</v>
      </c>
      <c r="G28" s="262"/>
      <c r="H28" s="250" t="s">
        <v>443</v>
      </c>
      <c r="I28" s="250">
        <v>18200</v>
      </c>
      <c r="J28" s="251">
        <v>18200</v>
      </c>
      <c r="K28" s="314"/>
      <c r="L28" s="250">
        <v>18200</v>
      </c>
      <c r="M28" s="250">
        <v>18200</v>
      </c>
      <c r="N28" s="252">
        <v>18200</v>
      </c>
      <c r="O28" s="250" t="s">
        <v>443</v>
      </c>
      <c r="P28" s="250">
        <v>18200</v>
      </c>
      <c r="Q28" s="251">
        <v>18200</v>
      </c>
      <c r="R28" s="314"/>
      <c r="S28" s="260">
        <v>18200</v>
      </c>
      <c r="T28" s="250">
        <v>18200</v>
      </c>
      <c r="U28" s="252" t="s">
        <v>443</v>
      </c>
      <c r="V28" s="250" t="s">
        <v>443</v>
      </c>
      <c r="W28" s="250" t="s">
        <v>443</v>
      </c>
      <c r="X28" s="251" t="s">
        <v>443</v>
      </c>
      <c r="Y28" s="314"/>
      <c r="Z28" s="250" t="s">
        <v>443</v>
      </c>
      <c r="AA28" s="250">
        <v>18200</v>
      </c>
      <c r="AB28" s="252">
        <v>18200</v>
      </c>
      <c r="AC28" s="250">
        <v>18200</v>
      </c>
      <c r="AD28" s="250">
        <v>18200</v>
      </c>
      <c r="AE28" s="250"/>
      <c r="AF28" s="265"/>
      <c r="AG28" s="260"/>
      <c r="AH28" s="251"/>
      <c r="AI28" s="252"/>
      <c r="AJ28" s="273"/>
      <c r="AK28" s="251"/>
      <c r="AL28" s="286">
        <f>((18200+300)+19000)/2</f>
        <v>18750</v>
      </c>
      <c r="AM28" s="249"/>
      <c r="AN28" s="265"/>
      <c r="AO28" s="250" t="s">
        <v>443</v>
      </c>
      <c r="AP28" s="250" t="s">
        <v>443</v>
      </c>
      <c r="AQ28" s="252" t="s">
        <v>443</v>
      </c>
      <c r="AR28" s="250">
        <v>18500</v>
      </c>
      <c r="AS28" s="250">
        <v>18500</v>
      </c>
      <c r="AT28" s="251">
        <v>18500</v>
      </c>
      <c r="AU28" s="314"/>
      <c r="AV28" s="250">
        <v>18500</v>
      </c>
      <c r="AW28" s="250" t="s">
        <v>443</v>
      </c>
      <c r="AX28" s="252" t="s">
        <v>443</v>
      </c>
      <c r="AY28" s="250">
        <v>18500</v>
      </c>
      <c r="AZ28" s="250" t="s">
        <v>443</v>
      </c>
      <c r="BA28" s="251" t="s">
        <v>443</v>
      </c>
      <c r="BB28" s="314"/>
      <c r="BC28" s="250">
        <v>18500</v>
      </c>
      <c r="BD28" s="250" t="s">
        <v>443</v>
      </c>
      <c r="BE28" s="252">
        <v>18500</v>
      </c>
      <c r="BF28" s="250">
        <v>18500</v>
      </c>
      <c r="BG28" s="250">
        <v>18681.037576254679</v>
      </c>
      <c r="BH28" s="251">
        <v>18782.774506182228</v>
      </c>
      <c r="BI28" s="314"/>
      <c r="BJ28" s="250">
        <v>19000</v>
      </c>
      <c r="BK28" s="250">
        <v>18253.946987253767</v>
      </c>
      <c r="BL28" s="252">
        <v>18887.186247988222</v>
      </c>
      <c r="BM28" s="250">
        <v>19000</v>
      </c>
      <c r="BN28" s="250">
        <v>19000</v>
      </c>
      <c r="BO28" s="325">
        <v>19200</v>
      </c>
      <c r="BP28" s="330">
        <v>19200</v>
      </c>
      <c r="BQ28" s="335"/>
      <c r="BR28" s="347">
        <v>19200</v>
      </c>
      <c r="BS28" s="320">
        <v>19200</v>
      </c>
      <c r="BT28" s="320">
        <v>19200</v>
      </c>
      <c r="BU28" s="320">
        <v>19200</v>
      </c>
      <c r="BV28" s="320">
        <v>19200</v>
      </c>
      <c r="BW28" s="346">
        <v>19200</v>
      </c>
      <c r="BX28" s="353"/>
      <c r="BY28" s="347">
        <v>19137.983271506553</v>
      </c>
      <c r="BZ28" s="320">
        <v>19200</v>
      </c>
      <c r="CA28" s="320">
        <v>19200</v>
      </c>
      <c r="CB28" s="320">
        <v>19200</v>
      </c>
      <c r="CC28" s="320">
        <v>19200</v>
      </c>
      <c r="CD28" s="346">
        <v>19200</v>
      </c>
      <c r="CE28" s="353"/>
      <c r="CF28" s="347">
        <v>19200</v>
      </c>
      <c r="CG28" s="333">
        <v>19200</v>
      </c>
      <c r="CH28" s="333">
        <v>19200</v>
      </c>
      <c r="CI28" s="333">
        <v>19200</v>
      </c>
      <c r="CJ28" s="333">
        <v>19200</v>
      </c>
      <c r="CK28" s="346">
        <v>19200</v>
      </c>
      <c r="CL28" s="353"/>
      <c r="CM28" s="347">
        <v>19200</v>
      </c>
      <c r="CN28" s="320">
        <v>19200</v>
      </c>
      <c r="CO28" s="320">
        <v>19200</v>
      </c>
      <c r="CP28" s="320">
        <v>19200</v>
      </c>
      <c r="CQ28" s="320">
        <v>19200</v>
      </c>
      <c r="CR28" s="346">
        <v>19200</v>
      </c>
      <c r="CS28" s="353"/>
      <c r="CT28" s="330">
        <v>19200</v>
      </c>
      <c r="CU28" s="248">
        <v>19700</v>
      </c>
      <c r="CV28" s="333">
        <v>19700</v>
      </c>
      <c r="CW28" s="320">
        <v>20082.765595921999</v>
      </c>
      <c r="CX28" s="320">
        <v>20256.887498603508</v>
      </c>
      <c r="CY28" s="320">
        <v>20117.281581746513</v>
      </c>
      <c r="CZ28" s="346">
        <v>20003.598306679211</v>
      </c>
      <c r="DA28" s="353">
        <v>19976.598341330817</v>
      </c>
      <c r="DB28" s="347" t="s">
        <v>443</v>
      </c>
      <c r="DC28" s="320">
        <v>19839.246653250502</v>
      </c>
      <c r="DD28" s="320">
        <v>19963.592625238725</v>
      </c>
      <c r="DE28" s="320">
        <v>19803.617059032294</v>
      </c>
      <c r="DF28" s="320">
        <v>19852.978107150371</v>
      </c>
      <c r="DG28" s="346">
        <v>19973.038251366121</v>
      </c>
      <c r="DH28" s="353">
        <v>19976.598341330817</v>
      </c>
      <c r="DI28" s="347">
        <v>19976.598341330817</v>
      </c>
      <c r="DJ28" s="320">
        <v>19833.196935193093</v>
      </c>
      <c r="DK28" s="320">
        <v>19891.575436088435</v>
      </c>
      <c r="DL28" s="320">
        <v>19860.76125541464</v>
      </c>
      <c r="DM28" s="320">
        <v>19791.282563242858</v>
      </c>
      <c r="DN28" s="320">
        <v>19913.515821521723</v>
      </c>
      <c r="DO28" s="358">
        <v>19976.598341330817</v>
      </c>
      <c r="DP28" s="361" t="s">
        <v>443</v>
      </c>
      <c r="DQ28" s="320">
        <v>19880.071605166242</v>
      </c>
      <c r="DR28" s="320">
        <v>19837.439967342234</v>
      </c>
      <c r="DS28" s="320">
        <v>19844.962508520792</v>
      </c>
      <c r="DT28" s="320">
        <v>19839.524895275466</v>
      </c>
      <c r="DU28" s="346">
        <v>19783.976158188529</v>
      </c>
      <c r="DV28" s="353">
        <v>19976.598341330817</v>
      </c>
      <c r="DW28" s="347">
        <v>19700</v>
      </c>
      <c r="DX28" s="347">
        <v>19700</v>
      </c>
      <c r="DY28" s="347">
        <v>19700</v>
      </c>
      <c r="DZ28" s="248">
        <v>19000</v>
      </c>
      <c r="EA28" s="353"/>
      <c r="EB28" s="347">
        <v>19000</v>
      </c>
      <c r="EC28" s="347">
        <v>19000</v>
      </c>
      <c r="ED28" s="353"/>
      <c r="EE28" s="347">
        <v>19188.088810533856</v>
      </c>
      <c r="EF28" s="347">
        <v>19275.194894373308</v>
      </c>
      <c r="EG28" s="347">
        <v>19000</v>
      </c>
      <c r="EH28" s="347">
        <v>19000</v>
      </c>
      <c r="EI28" s="347" t="s">
        <v>443</v>
      </c>
      <c r="EJ28" s="347">
        <v>19000</v>
      </c>
      <c r="EK28" s="353"/>
      <c r="EL28" s="347">
        <v>19000</v>
      </c>
      <c r="EM28" s="347">
        <v>19111.549363367776</v>
      </c>
      <c r="EN28" s="347">
        <v>19192.83790114781</v>
      </c>
      <c r="EO28" s="347">
        <v>19087.784377451531</v>
      </c>
      <c r="EP28" s="347">
        <v>19063.366867625846</v>
      </c>
      <c r="EQ28" s="347">
        <v>19132.031605816996</v>
      </c>
      <c r="ER28" s="353"/>
      <c r="ES28" s="347">
        <v>19057.689439758738</v>
      </c>
      <c r="ET28" s="347">
        <v>19090.134834684071</v>
      </c>
      <c r="EU28" s="347">
        <v>19114.166655072142</v>
      </c>
      <c r="EV28" s="347">
        <v>19134.283689060409</v>
      </c>
      <c r="EW28" s="347">
        <v>19090.925633109957</v>
      </c>
      <c r="EX28" s="347">
        <v>19058.136454694457</v>
      </c>
      <c r="EY28" s="353"/>
      <c r="EZ28" s="347">
        <v>19000</v>
      </c>
      <c r="FA28" s="347">
        <v>19000</v>
      </c>
      <c r="FB28" s="347">
        <v>19000</v>
      </c>
      <c r="FC28" s="347">
        <v>19000</v>
      </c>
      <c r="FD28" s="347">
        <v>19000</v>
      </c>
      <c r="FE28" s="347">
        <v>19000</v>
      </c>
      <c r="FF28" s="248">
        <v>19500</v>
      </c>
      <c r="FG28" s="353"/>
      <c r="FH28" s="347">
        <v>19000</v>
      </c>
      <c r="FI28" s="347">
        <v>19000</v>
      </c>
      <c r="FJ28" s="347" t="s">
        <v>443</v>
      </c>
      <c r="FK28" s="347" t="s">
        <v>443</v>
      </c>
      <c r="FL28" s="347">
        <v>19500</v>
      </c>
      <c r="FM28" s="347">
        <v>19500</v>
      </c>
      <c r="FN28" s="353"/>
      <c r="FO28" s="347">
        <v>19500</v>
      </c>
      <c r="FP28" s="347">
        <v>20011</v>
      </c>
      <c r="FQ28" s="347">
        <v>20074</v>
      </c>
      <c r="FR28" s="347">
        <v>20097</v>
      </c>
      <c r="FS28" s="347">
        <v>19827</v>
      </c>
      <c r="FT28" s="347">
        <v>20040</v>
      </c>
      <c r="FU28" s="353"/>
      <c r="FV28" s="347">
        <v>19829</v>
      </c>
      <c r="FW28" s="347">
        <v>20022.117824566216</v>
      </c>
      <c r="FX28" s="347">
        <v>19794.365649893141</v>
      </c>
      <c r="FY28" s="347">
        <v>19921.78071826313</v>
      </c>
      <c r="FZ28" s="347">
        <v>19967.348329925018</v>
      </c>
      <c r="GA28" s="347">
        <v>19500</v>
      </c>
      <c r="GB28" s="353"/>
      <c r="GC28" s="347">
        <v>20122.826233941854</v>
      </c>
      <c r="GD28" s="347">
        <v>19650.710448795704</v>
      </c>
      <c r="GE28" s="347">
        <v>19976.450034940601</v>
      </c>
      <c r="GF28" s="347">
        <v>19985.694114149821</v>
      </c>
      <c r="GG28" s="347">
        <v>19714.805099176217</v>
      </c>
      <c r="GH28" s="347">
        <v>19985.99104007749</v>
      </c>
      <c r="GI28" s="353"/>
      <c r="GJ28" s="347">
        <v>19842.579949694573</v>
      </c>
      <c r="GK28" s="248">
        <v>19500</v>
      </c>
      <c r="GL28" s="347" t="s">
        <v>443</v>
      </c>
      <c r="GM28" s="347">
        <v>19601.74444633126</v>
      </c>
      <c r="GN28" s="347">
        <v>19025.141711748605</v>
      </c>
      <c r="GO28" s="347">
        <v>19500</v>
      </c>
      <c r="GP28" s="347">
        <v>19500</v>
      </c>
      <c r="GQ28" s="353"/>
      <c r="GR28" s="347">
        <v>19500</v>
      </c>
    </row>
    <row r="29" spans="1:200" s="9" customFormat="1" ht="57" customHeight="1" x14ac:dyDescent="0.35">
      <c r="A29" s="244"/>
      <c r="B29" s="245">
        <v>17</v>
      </c>
      <c r="C29" s="253">
        <v>150000052</v>
      </c>
      <c r="D29" s="342" t="s">
        <v>98</v>
      </c>
      <c r="E29" s="247" t="s">
        <v>158</v>
      </c>
      <c r="F29" s="248">
        <v>17700</v>
      </c>
      <c r="G29" s="262"/>
      <c r="H29" s="250" t="s">
        <v>443</v>
      </c>
      <c r="I29" s="250">
        <v>17700</v>
      </c>
      <c r="J29" s="251" t="s">
        <v>443</v>
      </c>
      <c r="K29" s="314"/>
      <c r="L29" s="250" t="s">
        <v>443</v>
      </c>
      <c r="M29" s="250" t="s">
        <v>443</v>
      </c>
      <c r="N29" s="252" t="s">
        <v>443</v>
      </c>
      <c r="O29" s="250" t="s">
        <v>443</v>
      </c>
      <c r="P29" s="250" t="s">
        <v>443</v>
      </c>
      <c r="Q29" s="251" t="s">
        <v>443</v>
      </c>
      <c r="R29" s="314"/>
      <c r="S29" s="250" t="s">
        <v>443</v>
      </c>
      <c r="T29" s="250" t="s">
        <v>443</v>
      </c>
      <c r="U29" s="252" t="s">
        <v>443</v>
      </c>
      <c r="V29" s="250" t="s">
        <v>443</v>
      </c>
      <c r="W29" s="250" t="s">
        <v>443</v>
      </c>
      <c r="X29" s="251" t="s">
        <v>443</v>
      </c>
      <c r="Y29" s="314"/>
      <c r="Z29" s="260">
        <v>17700</v>
      </c>
      <c r="AA29" s="250" t="s">
        <v>443</v>
      </c>
      <c r="AB29" s="252">
        <v>17700</v>
      </c>
      <c r="AC29" s="250" t="s">
        <v>443</v>
      </c>
      <c r="AD29" s="250">
        <v>17700</v>
      </c>
      <c r="AE29" s="250"/>
      <c r="AF29" s="265"/>
      <c r="AG29" s="260"/>
      <c r="AH29" s="251"/>
      <c r="AI29" s="252"/>
      <c r="AJ29" s="273"/>
      <c r="AK29" s="251"/>
      <c r="AL29" s="286">
        <f>17700+300</f>
        <v>18000</v>
      </c>
      <c r="AM29" s="249"/>
      <c r="AN29" s="265"/>
      <c r="AO29" s="250" t="s">
        <v>443</v>
      </c>
      <c r="AP29" s="250" t="s">
        <v>443</v>
      </c>
      <c r="AQ29" s="252" t="s">
        <v>443</v>
      </c>
      <c r="AR29" s="250" t="s">
        <v>443</v>
      </c>
      <c r="AS29" s="250" t="s">
        <v>443</v>
      </c>
      <c r="AT29" s="251" t="s">
        <v>443</v>
      </c>
      <c r="AU29" s="314"/>
      <c r="AV29" s="250">
        <v>18000</v>
      </c>
      <c r="AW29" s="250">
        <v>18000</v>
      </c>
      <c r="AX29" s="252">
        <v>17887.956403269756</v>
      </c>
      <c r="AY29" s="250">
        <v>18000</v>
      </c>
      <c r="AZ29" s="250" t="s">
        <v>443</v>
      </c>
      <c r="BA29" s="251" t="s">
        <v>443</v>
      </c>
      <c r="BB29" s="314"/>
      <c r="BC29" s="250" t="s">
        <v>443</v>
      </c>
      <c r="BD29" s="250" t="s">
        <v>443</v>
      </c>
      <c r="BE29" s="250" t="s">
        <v>443</v>
      </c>
      <c r="BF29" s="250" t="s">
        <v>443</v>
      </c>
      <c r="BG29" s="250" t="s">
        <v>443</v>
      </c>
      <c r="BH29" s="251" t="s">
        <v>443</v>
      </c>
      <c r="BI29" s="314"/>
      <c r="BJ29" s="250" t="s">
        <v>443</v>
      </c>
      <c r="BK29" s="250">
        <v>18000</v>
      </c>
      <c r="BL29" s="252" t="s">
        <v>443</v>
      </c>
      <c r="BM29" s="250" t="s">
        <v>443</v>
      </c>
      <c r="BN29" s="250" t="s">
        <v>443</v>
      </c>
      <c r="BO29" s="325">
        <v>18700</v>
      </c>
      <c r="BP29" s="330" t="s">
        <v>443</v>
      </c>
      <c r="BQ29" s="335"/>
      <c r="BR29" s="347" t="s">
        <v>443</v>
      </c>
      <c r="BS29" s="320" t="s">
        <v>443</v>
      </c>
      <c r="BT29" s="320" t="s">
        <v>443</v>
      </c>
      <c r="BU29" s="320" t="s">
        <v>443</v>
      </c>
      <c r="BV29" s="320" t="s">
        <v>443</v>
      </c>
      <c r="BW29" s="346" t="s">
        <v>443</v>
      </c>
      <c r="BX29" s="353"/>
      <c r="BY29" s="347">
        <v>18700</v>
      </c>
      <c r="BZ29" s="320" t="s">
        <v>443</v>
      </c>
      <c r="CA29" s="320">
        <v>18700</v>
      </c>
      <c r="CB29" s="320" t="s">
        <v>443</v>
      </c>
      <c r="CC29" s="320">
        <v>18700</v>
      </c>
      <c r="CD29" s="346" t="s">
        <v>443</v>
      </c>
      <c r="CE29" s="353"/>
      <c r="CF29" s="347">
        <v>18700</v>
      </c>
      <c r="CG29" s="333" t="s">
        <v>443</v>
      </c>
      <c r="CH29" s="333" t="s">
        <v>443</v>
      </c>
      <c r="CI29" s="333">
        <v>18700</v>
      </c>
      <c r="CJ29" s="333">
        <v>18700</v>
      </c>
      <c r="CK29" s="346" t="s">
        <v>443</v>
      </c>
      <c r="CL29" s="353"/>
      <c r="CM29" s="347" t="s">
        <v>443</v>
      </c>
      <c r="CN29" s="320">
        <v>18700</v>
      </c>
      <c r="CO29" s="320" t="s">
        <v>443</v>
      </c>
      <c r="CP29" s="320" t="s">
        <v>443</v>
      </c>
      <c r="CQ29" s="320" t="s">
        <v>443</v>
      </c>
      <c r="CR29" s="346" t="s">
        <v>443</v>
      </c>
      <c r="CS29" s="353"/>
      <c r="CT29" s="330" t="s">
        <v>443</v>
      </c>
      <c r="CU29" s="248">
        <v>19200</v>
      </c>
      <c r="CV29" s="333" t="s">
        <v>443</v>
      </c>
      <c r="CW29" s="320" t="s">
        <v>443</v>
      </c>
      <c r="CX29" s="320" t="s">
        <v>443</v>
      </c>
      <c r="CY29" s="320" t="s">
        <v>443</v>
      </c>
      <c r="CZ29" s="346" t="s">
        <v>443</v>
      </c>
      <c r="DA29" s="353">
        <v>19200</v>
      </c>
      <c r="DB29" s="347" t="s">
        <v>443</v>
      </c>
      <c r="DC29" s="320" t="s">
        <v>443</v>
      </c>
      <c r="DD29" s="320" t="s">
        <v>443</v>
      </c>
      <c r="DE29" s="320">
        <v>19660.168483647176</v>
      </c>
      <c r="DF29" s="320" t="s">
        <v>443</v>
      </c>
      <c r="DG29" s="346" t="s">
        <v>443</v>
      </c>
      <c r="DH29" s="353">
        <v>19200</v>
      </c>
      <c r="DI29" s="347">
        <v>19200</v>
      </c>
      <c r="DJ29" s="320">
        <v>19900</v>
      </c>
      <c r="DK29" s="320" t="s">
        <v>443</v>
      </c>
      <c r="DL29" s="320">
        <v>19900</v>
      </c>
      <c r="DM29" s="320" t="s">
        <v>443</v>
      </c>
      <c r="DN29" s="320">
        <v>19900</v>
      </c>
      <c r="DO29" s="358">
        <v>19200</v>
      </c>
      <c r="DP29" s="361" t="s">
        <v>443</v>
      </c>
      <c r="DQ29" s="320">
        <v>19628.945464411685</v>
      </c>
      <c r="DR29" s="320">
        <v>19900</v>
      </c>
      <c r="DS29" s="320">
        <v>19900</v>
      </c>
      <c r="DT29" s="320" t="s">
        <v>443</v>
      </c>
      <c r="DU29" s="346">
        <v>19200</v>
      </c>
      <c r="DV29" s="353">
        <v>19200</v>
      </c>
      <c r="DW29" s="347" t="s">
        <v>443</v>
      </c>
      <c r="DX29" s="347">
        <v>19632.18617277464</v>
      </c>
      <c r="DY29" s="347" t="s">
        <v>443</v>
      </c>
      <c r="DZ29" s="248">
        <v>18500</v>
      </c>
      <c r="EA29" s="353"/>
      <c r="EB29" s="347" t="s">
        <v>443</v>
      </c>
      <c r="EC29" s="347">
        <v>19000</v>
      </c>
      <c r="ED29" s="353"/>
      <c r="EE29" s="347">
        <v>19000</v>
      </c>
      <c r="EF29" s="347" t="s">
        <v>443</v>
      </c>
      <c r="EG29" s="347" t="s">
        <v>443</v>
      </c>
      <c r="EH29" s="347">
        <v>18500</v>
      </c>
      <c r="EI29" s="347" t="s">
        <v>443</v>
      </c>
      <c r="EJ29" s="347" t="s">
        <v>443</v>
      </c>
      <c r="EK29" s="353"/>
      <c r="EL29" s="347" t="s">
        <v>443</v>
      </c>
      <c r="EM29" s="347" t="s">
        <v>443</v>
      </c>
      <c r="EN29" s="347" t="s">
        <v>443</v>
      </c>
      <c r="EO29" s="347" t="s">
        <v>443</v>
      </c>
      <c r="EP29" s="347">
        <v>18500</v>
      </c>
      <c r="EQ29" s="347" t="s">
        <v>443</v>
      </c>
      <c r="ER29" s="353"/>
      <c r="ES29" s="347" t="s">
        <v>443</v>
      </c>
      <c r="ET29" s="347">
        <v>18500</v>
      </c>
      <c r="EU29" s="347" t="s">
        <v>443</v>
      </c>
      <c r="EV29" s="347" t="s">
        <v>443</v>
      </c>
      <c r="EW29" s="347" t="s">
        <v>443</v>
      </c>
      <c r="EX29" s="347" t="s">
        <v>443</v>
      </c>
      <c r="EY29" s="353"/>
      <c r="EZ29" s="347" t="s">
        <v>443</v>
      </c>
      <c r="FA29" s="347" t="s">
        <v>443</v>
      </c>
      <c r="FB29" s="347" t="s">
        <v>443</v>
      </c>
      <c r="FC29" s="347" t="s">
        <v>443</v>
      </c>
      <c r="FD29" s="347" t="s">
        <v>443</v>
      </c>
      <c r="FE29" s="347" t="s">
        <v>443</v>
      </c>
      <c r="FF29" s="248">
        <v>19000</v>
      </c>
      <c r="FG29" s="353"/>
      <c r="FH29" s="347" t="s">
        <v>443</v>
      </c>
      <c r="FI29" s="347" t="s">
        <v>443</v>
      </c>
      <c r="FJ29" s="347" t="s">
        <v>443</v>
      </c>
      <c r="FK29" s="347" t="s">
        <v>443</v>
      </c>
      <c r="FL29" s="347" t="s">
        <v>443</v>
      </c>
      <c r="FM29" s="347" t="s">
        <v>443</v>
      </c>
      <c r="FN29" s="353"/>
      <c r="FO29" s="347" t="s">
        <v>443</v>
      </c>
      <c r="FP29" s="347" t="s">
        <v>443</v>
      </c>
      <c r="FQ29" s="347">
        <v>19000</v>
      </c>
      <c r="FR29" s="347">
        <v>19000</v>
      </c>
      <c r="FS29" s="347" t="s">
        <v>443</v>
      </c>
      <c r="FT29" s="347" t="s">
        <v>443</v>
      </c>
      <c r="FU29" s="353"/>
      <c r="FV29" s="347" t="s">
        <v>443</v>
      </c>
      <c r="FW29" s="347">
        <v>20000</v>
      </c>
      <c r="FX29" s="347" t="s">
        <v>443</v>
      </c>
      <c r="FY29" s="347" t="s">
        <v>443</v>
      </c>
      <c r="FZ29" s="347" t="s">
        <v>443</v>
      </c>
      <c r="GA29" s="347" t="s">
        <v>443</v>
      </c>
      <c r="GB29" s="353"/>
      <c r="GC29" s="347">
        <v>19000</v>
      </c>
      <c r="GD29" s="347" t="s">
        <v>443</v>
      </c>
      <c r="GE29" s="347" t="s">
        <v>443</v>
      </c>
      <c r="GF29" s="347" t="s">
        <v>443</v>
      </c>
      <c r="GG29" s="347" t="s">
        <v>443</v>
      </c>
      <c r="GH29" s="347" t="s">
        <v>443</v>
      </c>
      <c r="GI29" s="353"/>
      <c r="GJ29" s="347">
        <v>19000</v>
      </c>
      <c r="GK29" s="248">
        <v>19000</v>
      </c>
      <c r="GL29" s="347" t="s">
        <v>443</v>
      </c>
      <c r="GM29" s="347" t="s">
        <v>443</v>
      </c>
      <c r="GN29" s="347">
        <v>19000</v>
      </c>
      <c r="GO29" s="347">
        <v>19000</v>
      </c>
      <c r="GP29" s="347" t="s">
        <v>443</v>
      </c>
      <c r="GQ29" s="353"/>
      <c r="GR29" s="347">
        <v>19000</v>
      </c>
    </row>
    <row r="30" spans="1:200" s="9" customFormat="1" ht="57" customHeight="1" x14ac:dyDescent="0.35">
      <c r="A30" s="244"/>
      <c r="B30" s="245">
        <v>18</v>
      </c>
      <c r="C30" s="253">
        <v>150000053</v>
      </c>
      <c r="D30" s="342" t="s">
        <v>24</v>
      </c>
      <c r="E30" s="247" t="s">
        <v>152</v>
      </c>
      <c r="F30" s="248">
        <v>17200</v>
      </c>
      <c r="G30" s="262"/>
      <c r="H30" s="250" t="s">
        <v>443</v>
      </c>
      <c r="I30" s="250" t="s">
        <v>443</v>
      </c>
      <c r="J30" s="251" t="s">
        <v>443</v>
      </c>
      <c r="K30" s="314"/>
      <c r="L30" s="250" t="s">
        <v>443</v>
      </c>
      <c r="M30" s="250" t="s">
        <v>443</v>
      </c>
      <c r="N30" s="252" t="s">
        <v>443</v>
      </c>
      <c r="O30" s="250" t="s">
        <v>443</v>
      </c>
      <c r="P30" s="250" t="s">
        <v>443</v>
      </c>
      <c r="Q30" s="251">
        <v>11293.478260869566</v>
      </c>
      <c r="R30" s="314"/>
      <c r="S30" s="250" t="s">
        <v>443</v>
      </c>
      <c r="T30" s="250" t="s">
        <v>443</v>
      </c>
      <c r="U30" s="252" t="s">
        <v>443</v>
      </c>
      <c r="V30" s="250" t="s">
        <v>443</v>
      </c>
      <c r="W30" s="250" t="s">
        <v>443</v>
      </c>
      <c r="X30" s="251" t="s">
        <v>443</v>
      </c>
      <c r="Y30" s="314"/>
      <c r="Z30" s="250" t="s">
        <v>443</v>
      </c>
      <c r="AA30" s="250" t="s">
        <v>443</v>
      </c>
      <c r="AB30" s="252" t="s">
        <v>443</v>
      </c>
      <c r="AC30" s="250" t="s">
        <v>443</v>
      </c>
      <c r="AD30" s="250" t="s">
        <v>443</v>
      </c>
      <c r="AE30" s="250"/>
      <c r="AF30" s="265"/>
      <c r="AG30" s="260"/>
      <c r="AH30" s="251"/>
      <c r="AI30" s="252"/>
      <c r="AJ30" s="273"/>
      <c r="AK30" s="251"/>
      <c r="AL30" s="286">
        <f>17200+300</f>
        <v>17500</v>
      </c>
      <c r="AM30" s="249"/>
      <c r="AN30" s="265"/>
      <c r="AO30" s="250" t="s">
        <v>443</v>
      </c>
      <c r="AP30" s="250" t="s">
        <v>443</v>
      </c>
      <c r="AQ30" s="252" t="s">
        <v>443</v>
      </c>
      <c r="AR30" s="250" t="s">
        <v>443</v>
      </c>
      <c r="AS30" s="250" t="s">
        <v>443</v>
      </c>
      <c r="AT30" s="251" t="s">
        <v>443</v>
      </c>
      <c r="AU30" s="314"/>
      <c r="AV30" s="250" t="s">
        <v>443</v>
      </c>
      <c r="AW30" s="250" t="s">
        <v>443</v>
      </c>
      <c r="AX30" s="252" t="s">
        <v>443</v>
      </c>
      <c r="AY30" s="250" t="s">
        <v>443</v>
      </c>
      <c r="AZ30" s="250" t="s">
        <v>443</v>
      </c>
      <c r="BA30" s="251" t="s">
        <v>443</v>
      </c>
      <c r="BB30" s="314"/>
      <c r="BC30" s="250" t="s">
        <v>443</v>
      </c>
      <c r="BD30" s="250" t="s">
        <v>443</v>
      </c>
      <c r="BE30" s="250" t="s">
        <v>443</v>
      </c>
      <c r="BF30" s="250" t="s">
        <v>443</v>
      </c>
      <c r="BG30" s="250" t="s">
        <v>443</v>
      </c>
      <c r="BH30" s="251" t="s">
        <v>443</v>
      </c>
      <c r="BI30" s="314"/>
      <c r="BJ30" s="250" t="s">
        <v>443</v>
      </c>
      <c r="BK30" s="250" t="s">
        <v>443</v>
      </c>
      <c r="BL30" s="252" t="s">
        <v>443</v>
      </c>
      <c r="BM30" s="250" t="s">
        <v>443</v>
      </c>
      <c r="BN30" s="250" t="s">
        <v>443</v>
      </c>
      <c r="BO30" s="325">
        <v>18200</v>
      </c>
      <c r="BP30" s="330" t="s">
        <v>443</v>
      </c>
      <c r="BQ30" s="335"/>
      <c r="BR30" s="347" t="s">
        <v>443</v>
      </c>
      <c r="BS30" s="320" t="s">
        <v>443</v>
      </c>
      <c r="BT30" s="320" t="s">
        <v>443</v>
      </c>
      <c r="BU30" s="320" t="s">
        <v>443</v>
      </c>
      <c r="BV30" s="320" t="s">
        <v>443</v>
      </c>
      <c r="BW30" s="346" t="s">
        <v>443</v>
      </c>
      <c r="BX30" s="353"/>
      <c r="BY30" s="347" t="s">
        <v>443</v>
      </c>
      <c r="BZ30" s="320" t="s">
        <v>443</v>
      </c>
      <c r="CA30" s="320" t="s">
        <v>443</v>
      </c>
      <c r="CB30" s="320" t="s">
        <v>443</v>
      </c>
      <c r="CC30" s="320" t="s">
        <v>443</v>
      </c>
      <c r="CD30" s="346" t="s">
        <v>443</v>
      </c>
      <c r="CE30" s="353"/>
      <c r="CF30" s="347" t="s">
        <v>443</v>
      </c>
      <c r="CG30" s="333" t="s">
        <v>443</v>
      </c>
      <c r="CH30" s="333" t="s">
        <v>443</v>
      </c>
      <c r="CI30" s="333" t="s">
        <v>443</v>
      </c>
      <c r="CJ30" s="333" t="s">
        <v>443</v>
      </c>
      <c r="CK30" s="346" t="s">
        <v>443</v>
      </c>
      <c r="CL30" s="353"/>
      <c r="CM30" s="347" t="s">
        <v>443</v>
      </c>
      <c r="CN30" s="320" t="s">
        <v>443</v>
      </c>
      <c r="CO30" s="320" t="s">
        <v>443</v>
      </c>
      <c r="CP30" s="320" t="s">
        <v>443</v>
      </c>
      <c r="CQ30" s="320" t="s">
        <v>443</v>
      </c>
      <c r="CR30" s="346" t="s">
        <v>443</v>
      </c>
      <c r="CS30" s="353"/>
      <c r="CT30" s="330" t="s">
        <v>443</v>
      </c>
      <c r="CU30" s="248">
        <v>18700</v>
      </c>
      <c r="CV30" s="333" t="s">
        <v>443</v>
      </c>
      <c r="CW30" s="320" t="s">
        <v>443</v>
      </c>
      <c r="CX30" s="320">
        <v>19791.678453102901</v>
      </c>
      <c r="CY30" s="320" t="s">
        <v>443</v>
      </c>
      <c r="CZ30" s="346" t="s">
        <v>443</v>
      </c>
      <c r="DA30" s="353" t="s">
        <v>443</v>
      </c>
      <c r="DB30" s="347" t="s">
        <v>443</v>
      </c>
      <c r="DC30" s="320" t="s">
        <v>443</v>
      </c>
      <c r="DD30" s="320" t="s">
        <v>443</v>
      </c>
      <c r="DE30" s="320" t="s">
        <v>443</v>
      </c>
      <c r="DF30" s="320" t="s">
        <v>443</v>
      </c>
      <c r="DG30" s="346" t="s">
        <v>443</v>
      </c>
      <c r="DH30" s="353" t="s">
        <v>443</v>
      </c>
      <c r="DI30" s="347" t="s">
        <v>443</v>
      </c>
      <c r="DJ30" s="320" t="s">
        <v>443</v>
      </c>
      <c r="DK30" s="320" t="s">
        <v>443</v>
      </c>
      <c r="DL30" s="320" t="s">
        <v>443</v>
      </c>
      <c r="DM30" s="320">
        <v>20300</v>
      </c>
      <c r="DN30" s="320">
        <v>20300</v>
      </c>
      <c r="DO30" s="358" t="s">
        <v>443</v>
      </c>
      <c r="DP30" s="361" t="s">
        <v>443</v>
      </c>
      <c r="DQ30" s="320">
        <v>19800</v>
      </c>
      <c r="DR30" s="320">
        <v>19709.574885941325</v>
      </c>
      <c r="DS30" s="320">
        <v>20000</v>
      </c>
      <c r="DT30" s="320">
        <v>20052.127108612014</v>
      </c>
      <c r="DU30" s="346">
        <v>19800</v>
      </c>
      <c r="DV30" s="353" t="s">
        <v>443</v>
      </c>
      <c r="DW30" s="347" t="s">
        <v>443</v>
      </c>
      <c r="DX30" s="347" t="s">
        <v>443</v>
      </c>
      <c r="DY30" s="347" t="s">
        <v>443</v>
      </c>
      <c r="DZ30" s="248">
        <v>18000</v>
      </c>
      <c r="EA30" s="353"/>
      <c r="EB30" s="347" t="s">
        <v>443</v>
      </c>
      <c r="EC30" s="347" t="s">
        <v>443</v>
      </c>
      <c r="ED30" s="353"/>
      <c r="EE30" s="347" t="s">
        <v>443</v>
      </c>
      <c r="EF30" s="347" t="s">
        <v>443</v>
      </c>
      <c r="EG30" s="347" t="s">
        <v>443</v>
      </c>
      <c r="EH30" s="347" t="s">
        <v>443</v>
      </c>
      <c r="EI30" s="347" t="s">
        <v>443</v>
      </c>
      <c r="EJ30" s="347" t="s">
        <v>443</v>
      </c>
      <c r="EK30" s="353"/>
      <c r="EL30" s="347" t="s">
        <v>443</v>
      </c>
      <c r="EM30" s="347" t="s">
        <v>443</v>
      </c>
      <c r="EN30" s="347" t="s">
        <v>443</v>
      </c>
      <c r="EO30" s="347" t="s">
        <v>443</v>
      </c>
      <c r="EP30" s="347" t="s">
        <v>443</v>
      </c>
      <c r="EQ30" s="347">
        <v>19800</v>
      </c>
      <c r="ER30" s="353"/>
      <c r="ES30" s="347" t="s">
        <v>443</v>
      </c>
      <c r="ET30" s="347">
        <v>19800</v>
      </c>
      <c r="EU30" s="347" t="s">
        <v>443</v>
      </c>
      <c r="EV30" s="347">
        <v>19800</v>
      </c>
      <c r="EW30" s="347">
        <v>19800</v>
      </c>
      <c r="EX30" s="347">
        <v>19800</v>
      </c>
      <c r="EY30" s="353"/>
      <c r="EZ30" s="347">
        <v>19800</v>
      </c>
      <c r="FA30" s="347">
        <v>19800</v>
      </c>
      <c r="FB30" s="347">
        <v>19800</v>
      </c>
      <c r="FC30" s="347">
        <v>19800</v>
      </c>
      <c r="FD30" s="347" t="s">
        <v>443</v>
      </c>
      <c r="FE30" s="347" t="s">
        <v>443</v>
      </c>
      <c r="FF30" s="248">
        <v>18500</v>
      </c>
      <c r="FG30" s="353"/>
      <c r="FH30" s="347" t="s">
        <v>443</v>
      </c>
      <c r="FI30" s="347" t="s">
        <v>443</v>
      </c>
      <c r="FJ30" s="347" t="s">
        <v>443</v>
      </c>
      <c r="FK30" s="347" t="s">
        <v>443</v>
      </c>
      <c r="FL30" s="347" t="s">
        <v>443</v>
      </c>
      <c r="FM30" s="347" t="s">
        <v>443</v>
      </c>
      <c r="FN30" s="353"/>
      <c r="FO30" s="347" t="s">
        <v>443</v>
      </c>
      <c r="FP30" s="347" t="s">
        <v>443</v>
      </c>
      <c r="FQ30" s="347" t="s">
        <v>443</v>
      </c>
      <c r="FR30" s="347" t="s">
        <v>443</v>
      </c>
      <c r="FS30" s="347" t="s">
        <v>443</v>
      </c>
      <c r="FT30" s="347" t="s">
        <v>443</v>
      </c>
      <c r="FU30" s="353"/>
      <c r="FV30" s="347" t="s">
        <v>443</v>
      </c>
      <c r="FW30" s="347" t="s">
        <v>443</v>
      </c>
      <c r="FX30" s="347">
        <v>19800</v>
      </c>
      <c r="FY30" s="347">
        <v>19800</v>
      </c>
      <c r="FZ30" s="347">
        <v>19800</v>
      </c>
      <c r="GA30" s="347" t="s">
        <v>443</v>
      </c>
      <c r="GB30" s="353"/>
      <c r="GC30" s="347">
        <v>19800</v>
      </c>
      <c r="GD30" s="347">
        <v>19800</v>
      </c>
      <c r="GE30" s="347" t="s">
        <v>443</v>
      </c>
      <c r="GF30" s="347">
        <v>19664.063548892369</v>
      </c>
      <c r="GG30" s="347">
        <v>19800</v>
      </c>
      <c r="GH30" s="347">
        <v>19800</v>
      </c>
      <c r="GI30" s="353"/>
      <c r="GJ30" s="347">
        <v>19800</v>
      </c>
      <c r="GK30" s="248">
        <v>18500</v>
      </c>
      <c r="GL30" s="347" t="s">
        <v>443</v>
      </c>
      <c r="GM30" s="347" t="s">
        <v>443</v>
      </c>
      <c r="GN30" s="347" t="s">
        <v>443</v>
      </c>
      <c r="GO30" s="347" t="s">
        <v>443</v>
      </c>
      <c r="GP30" s="347">
        <v>19565.439700174007</v>
      </c>
      <c r="GQ30" s="353"/>
      <c r="GR30" s="347">
        <v>19800</v>
      </c>
    </row>
    <row r="31" spans="1:200" s="9" customFormat="1" ht="17.149999999999999" hidden="1" customHeight="1" x14ac:dyDescent="0.35">
      <c r="A31" s="244" t="e">
        <f>#REF!+1</f>
        <v>#REF!</v>
      </c>
      <c r="B31" s="245">
        <f>ROW()-ROW($B$8)</f>
        <v>23</v>
      </c>
      <c r="C31" s="253">
        <v>150000078</v>
      </c>
      <c r="D31" s="342" t="s">
        <v>97</v>
      </c>
      <c r="E31" s="247" t="s">
        <v>221</v>
      </c>
      <c r="F31" s="248"/>
      <c r="G31" s="262"/>
      <c r="H31" s="250" t="s">
        <v>443</v>
      </c>
      <c r="I31" s="250" t="s">
        <v>443</v>
      </c>
      <c r="J31" s="251" t="s">
        <v>443</v>
      </c>
      <c r="K31" s="314"/>
      <c r="L31" s="250" t="s">
        <v>443</v>
      </c>
      <c r="M31" s="250" t="s">
        <v>443</v>
      </c>
      <c r="N31" s="252" t="s">
        <v>443</v>
      </c>
      <c r="O31" s="250" t="s">
        <v>443</v>
      </c>
      <c r="P31" s="250" t="s">
        <v>443</v>
      </c>
      <c r="Q31" s="251" t="s">
        <v>443</v>
      </c>
      <c r="R31" s="314"/>
      <c r="S31" s="250" t="s">
        <v>443</v>
      </c>
      <c r="T31" s="250" t="s">
        <v>443</v>
      </c>
      <c r="U31" s="252" t="s">
        <v>443</v>
      </c>
      <c r="V31" s="250" t="s">
        <v>443</v>
      </c>
      <c r="W31" s="250" t="s">
        <v>443</v>
      </c>
      <c r="X31" s="251" t="s">
        <v>443</v>
      </c>
      <c r="Y31" s="314"/>
      <c r="Z31" s="250" t="s">
        <v>443</v>
      </c>
      <c r="AA31" s="250" t="s">
        <v>443</v>
      </c>
      <c r="AB31" s="252"/>
      <c r="AC31" s="250"/>
      <c r="AD31" s="250" t="s">
        <v>443</v>
      </c>
      <c r="AE31" s="250"/>
      <c r="AF31" s="265"/>
      <c r="AG31" s="260"/>
      <c r="AH31" s="251"/>
      <c r="AI31" s="252"/>
      <c r="AJ31" s="273"/>
      <c r="AK31" s="251"/>
      <c r="AL31" s="248"/>
      <c r="AM31" s="249"/>
      <c r="AN31" s="265"/>
      <c r="AO31" s="250" t="s">
        <v>443</v>
      </c>
      <c r="AP31" s="250" t="s">
        <v>443</v>
      </c>
      <c r="AQ31" s="252" t="s">
        <v>443</v>
      </c>
      <c r="AR31" s="250" t="s">
        <v>443</v>
      </c>
      <c r="AS31" s="250" t="s">
        <v>443</v>
      </c>
      <c r="AT31" s="251" t="s">
        <v>443</v>
      </c>
      <c r="AU31" s="314"/>
      <c r="AV31" s="250" t="s">
        <v>443</v>
      </c>
      <c r="AW31" s="250" t="s">
        <v>443</v>
      </c>
      <c r="AX31" s="252" t="s">
        <v>443</v>
      </c>
      <c r="AY31" s="250" t="s">
        <v>443</v>
      </c>
      <c r="AZ31" s="250" t="s">
        <v>443</v>
      </c>
      <c r="BA31" s="251" t="s">
        <v>443</v>
      </c>
      <c r="BB31" s="314"/>
      <c r="BC31" s="250" t="s">
        <v>443</v>
      </c>
      <c r="BD31" s="250" t="s">
        <v>443</v>
      </c>
      <c r="BE31" s="250" t="s">
        <v>443</v>
      </c>
      <c r="BF31" s="250" t="s">
        <v>443</v>
      </c>
      <c r="BG31" s="250" t="s">
        <v>443</v>
      </c>
      <c r="BH31" s="251" t="s">
        <v>443</v>
      </c>
      <c r="BI31" s="314"/>
      <c r="BJ31" s="250" t="s">
        <v>443</v>
      </c>
      <c r="BK31" s="250" t="s">
        <v>443</v>
      </c>
      <c r="BL31" s="252" t="s">
        <v>443</v>
      </c>
      <c r="BM31" s="250" t="s">
        <v>443</v>
      </c>
      <c r="BN31" s="250" t="s">
        <v>443</v>
      </c>
      <c r="BO31" s="325"/>
      <c r="BP31" s="330" t="s">
        <v>443</v>
      </c>
      <c r="BQ31" s="335"/>
      <c r="BR31" s="347" t="s">
        <v>443</v>
      </c>
      <c r="BS31" s="320" t="s">
        <v>443</v>
      </c>
      <c r="BT31" s="320"/>
      <c r="BU31" s="320" t="s">
        <v>443</v>
      </c>
      <c r="BV31" s="320" t="s">
        <v>443</v>
      </c>
      <c r="BW31" s="346" t="s">
        <v>443</v>
      </c>
      <c r="BX31" s="353"/>
      <c r="BY31" s="347" t="s">
        <v>443</v>
      </c>
      <c r="BZ31" s="320" t="s">
        <v>443</v>
      </c>
      <c r="CA31" s="320" t="s">
        <v>443</v>
      </c>
      <c r="CB31" s="320" t="s">
        <v>443</v>
      </c>
      <c r="CC31" s="320" t="s">
        <v>443</v>
      </c>
      <c r="CD31" s="346" t="s">
        <v>443</v>
      </c>
      <c r="CE31" s="353"/>
      <c r="CF31" s="347" t="s">
        <v>443</v>
      </c>
      <c r="CG31" s="333" t="s">
        <v>443</v>
      </c>
      <c r="CH31" s="333" t="s">
        <v>443</v>
      </c>
      <c r="CI31" s="333" t="s">
        <v>443</v>
      </c>
      <c r="CJ31" s="333" t="s">
        <v>443</v>
      </c>
      <c r="CK31" s="346"/>
      <c r="CL31" s="353"/>
      <c r="CM31" s="347" t="s">
        <v>443</v>
      </c>
      <c r="CN31" s="320" t="s">
        <v>443</v>
      </c>
      <c r="CO31" s="320"/>
      <c r="CP31" s="320"/>
      <c r="CQ31" s="320" t="s">
        <v>443</v>
      </c>
      <c r="CR31" s="346"/>
      <c r="CS31" s="353"/>
      <c r="CT31" s="330"/>
      <c r="CU31" s="248"/>
      <c r="CV31" s="333" t="s">
        <v>443</v>
      </c>
      <c r="CW31" s="320"/>
      <c r="CX31" s="320"/>
      <c r="CY31" s="320"/>
      <c r="CZ31" s="346" t="s">
        <v>443</v>
      </c>
      <c r="DA31" s="353" t="s">
        <v>443</v>
      </c>
      <c r="DB31" s="347" t="s">
        <v>443</v>
      </c>
      <c r="DC31" s="320" t="s">
        <v>443</v>
      </c>
      <c r="DD31" s="320" t="s">
        <v>443</v>
      </c>
      <c r="DE31" s="320" t="s">
        <v>443</v>
      </c>
      <c r="DF31" s="320" t="s">
        <v>443</v>
      </c>
      <c r="DG31" s="346"/>
      <c r="DH31" s="353" t="s">
        <v>443</v>
      </c>
      <c r="DI31" s="347" t="s">
        <v>443</v>
      </c>
      <c r="DJ31" s="320" t="s">
        <v>443</v>
      </c>
      <c r="DK31" s="320" t="s">
        <v>443</v>
      </c>
      <c r="DL31" s="320" t="s">
        <v>443</v>
      </c>
      <c r="DM31" s="320"/>
      <c r="DN31" s="320"/>
      <c r="DO31" s="358" t="s">
        <v>443</v>
      </c>
      <c r="DP31" s="361" t="s">
        <v>443</v>
      </c>
      <c r="DQ31" s="320"/>
      <c r="DR31" s="320"/>
      <c r="DS31" s="320"/>
      <c r="DT31" s="320"/>
      <c r="DU31" s="346"/>
      <c r="DV31" s="353" t="s">
        <v>443</v>
      </c>
      <c r="DW31" s="347"/>
      <c r="DX31" s="347" t="s">
        <v>443</v>
      </c>
      <c r="DY31" s="347"/>
      <c r="DZ31" s="248"/>
      <c r="EA31" s="353"/>
      <c r="EB31" s="347" t="s">
        <v>443</v>
      </c>
      <c r="EC31" s="347" t="s">
        <v>443</v>
      </c>
      <c r="ED31" s="353"/>
      <c r="EE31" s="347" t="s">
        <v>443</v>
      </c>
      <c r="EF31" s="347"/>
      <c r="EG31" s="347" t="s">
        <v>443</v>
      </c>
      <c r="EH31" s="347" t="s">
        <v>443</v>
      </c>
      <c r="EI31" s="347" t="s">
        <v>443</v>
      </c>
      <c r="EJ31" s="347" t="s">
        <v>443</v>
      </c>
      <c r="EK31" s="353"/>
      <c r="EL31" s="347" t="s">
        <v>443</v>
      </c>
      <c r="EM31" s="347" t="s">
        <v>443</v>
      </c>
      <c r="EN31" s="347"/>
      <c r="EO31" s="347" t="s">
        <v>443</v>
      </c>
      <c r="EP31" s="347" t="s">
        <v>443</v>
      </c>
      <c r="EQ31" s="347"/>
      <c r="ER31" s="353"/>
      <c r="ES31" s="347"/>
      <c r="ET31" s="347"/>
      <c r="EU31" s="347" t="s">
        <v>443</v>
      </c>
      <c r="EV31" s="347"/>
      <c r="EW31" s="347"/>
      <c r="EX31" s="347"/>
      <c r="EY31" s="353"/>
      <c r="EZ31" s="347"/>
      <c r="FA31" s="347"/>
      <c r="FB31" s="347"/>
      <c r="FC31" s="347"/>
      <c r="FD31" s="347" t="s">
        <v>443</v>
      </c>
      <c r="FE31" s="347"/>
      <c r="FF31" s="248"/>
      <c r="FG31" s="353"/>
      <c r="FH31" s="347" t="s">
        <v>443</v>
      </c>
      <c r="FI31" s="347" t="s">
        <v>443</v>
      </c>
      <c r="FJ31" s="347" t="s">
        <v>443</v>
      </c>
      <c r="FK31" s="347" t="s">
        <v>443</v>
      </c>
      <c r="FL31" s="347" t="s">
        <v>443</v>
      </c>
      <c r="FM31" s="347" t="s">
        <v>443</v>
      </c>
      <c r="FN31" s="353"/>
      <c r="FO31" s="347" t="s">
        <v>443</v>
      </c>
      <c r="FP31" s="347" t="s">
        <v>443</v>
      </c>
      <c r="FQ31" s="347"/>
      <c r="FR31" s="347" t="s">
        <v>443</v>
      </c>
      <c r="FS31" s="347" t="s">
        <v>443</v>
      </c>
      <c r="FT31" s="347"/>
      <c r="FU31" s="353"/>
      <c r="FV31" s="347" t="s">
        <v>443</v>
      </c>
      <c r="FW31" s="347" t="s">
        <v>443</v>
      </c>
      <c r="FX31" s="347"/>
      <c r="FY31" s="347"/>
      <c r="FZ31" s="347"/>
      <c r="GA31" s="347" t="s">
        <v>443</v>
      </c>
      <c r="GB31" s="353"/>
      <c r="GC31" s="347"/>
      <c r="GD31" s="347"/>
      <c r="GE31" s="347"/>
      <c r="GF31" s="347"/>
      <c r="GG31" s="347"/>
      <c r="GH31" s="347"/>
      <c r="GI31" s="353"/>
      <c r="GJ31" s="347"/>
      <c r="GK31" s="248"/>
      <c r="GL31" s="347" t="s">
        <v>443</v>
      </c>
      <c r="GM31" s="347" t="s">
        <v>443</v>
      </c>
      <c r="GN31" s="347"/>
      <c r="GO31" s="347"/>
      <c r="GP31" s="347"/>
      <c r="GQ31" s="353"/>
      <c r="GR31" s="347"/>
    </row>
    <row r="32" spans="1:200" s="9" customFormat="1" ht="17.149999999999999" hidden="1" customHeight="1" x14ac:dyDescent="0.35">
      <c r="A32" s="244" t="e">
        <f t="shared" si="90"/>
        <v>#REF!</v>
      </c>
      <c r="B32" s="245">
        <f>ROW()-ROW($B$8)</f>
        <v>24</v>
      </c>
      <c r="C32" s="253">
        <v>150000079</v>
      </c>
      <c r="D32" s="342" t="s">
        <v>98</v>
      </c>
      <c r="E32" s="247" t="s">
        <v>220</v>
      </c>
      <c r="F32" s="248"/>
      <c r="G32" s="262"/>
      <c r="H32" s="250" t="s">
        <v>443</v>
      </c>
      <c r="I32" s="250" t="s">
        <v>443</v>
      </c>
      <c r="J32" s="251" t="s">
        <v>443</v>
      </c>
      <c r="K32" s="314"/>
      <c r="L32" s="250" t="s">
        <v>443</v>
      </c>
      <c r="M32" s="250" t="s">
        <v>443</v>
      </c>
      <c r="N32" s="252" t="s">
        <v>443</v>
      </c>
      <c r="O32" s="250" t="s">
        <v>443</v>
      </c>
      <c r="P32" s="250" t="s">
        <v>443</v>
      </c>
      <c r="Q32" s="251" t="s">
        <v>443</v>
      </c>
      <c r="R32" s="314"/>
      <c r="S32" s="250" t="s">
        <v>443</v>
      </c>
      <c r="T32" s="250" t="s">
        <v>443</v>
      </c>
      <c r="U32" s="252" t="s">
        <v>443</v>
      </c>
      <c r="V32" s="250" t="s">
        <v>443</v>
      </c>
      <c r="W32" s="250" t="s">
        <v>443</v>
      </c>
      <c r="X32" s="251" t="s">
        <v>443</v>
      </c>
      <c r="Y32" s="314"/>
      <c r="Z32" s="250" t="s">
        <v>443</v>
      </c>
      <c r="AA32" s="250" t="s">
        <v>443</v>
      </c>
      <c r="AB32" s="252"/>
      <c r="AC32" s="250"/>
      <c r="AD32" s="250" t="s">
        <v>443</v>
      </c>
      <c r="AE32" s="250"/>
      <c r="AF32" s="265"/>
      <c r="AG32" s="260"/>
      <c r="AH32" s="251"/>
      <c r="AI32" s="252"/>
      <c r="AJ32" s="273"/>
      <c r="AK32" s="251"/>
      <c r="AL32" s="248"/>
      <c r="AM32" s="249"/>
      <c r="AN32" s="265"/>
      <c r="AO32" s="250" t="s">
        <v>443</v>
      </c>
      <c r="AP32" s="250" t="s">
        <v>443</v>
      </c>
      <c r="AQ32" s="252" t="s">
        <v>443</v>
      </c>
      <c r="AR32" s="250" t="s">
        <v>443</v>
      </c>
      <c r="AS32" s="250" t="s">
        <v>443</v>
      </c>
      <c r="AT32" s="251" t="s">
        <v>443</v>
      </c>
      <c r="AU32" s="314"/>
      <c r="AV32" s="250" t="s">
        <v>443</v>
      </c>
      <c r="AW32" s="250" t="s">
        <v>443</v>
      </c>
      <c r="AX32" s="252" t="s">
        <v>443</v>
      </c>
      <c r="AY32" s="250" t="s">
        <v>443</v>
      </c>
      <c r="AZ32" s="250" t="s">
        <v>443</v>
      </c>
      <c r="BA32" s="251" t="s">
        <v>443</v>
      </c>
      <c r="BB32" s="314"/>
      <c r="BC32" s="250" t="s">
        <v>443</v>
      </c>
      <c r="BD32" s="250" t="s">
        <v>443</v>
      </c>
      <c r="BE32" s="250" t="s">
        <v>443</v>
      </c>
      <c r="BF32" s="250" t="s">
        <v>443</v>
      </c>
      <c r="BG32" s="250" t="s">
        <v>443</v>
      </c>
      <c r="BH32" s="251" t="s">
        <v>443</v>
      </c>
      <c r="BI32" s="314"/>
      <c r="BJ32" s="250" t="s">
        <v>443</v>
      </c>
      <c r="BK32" s="250" t="s">
        <v>443</v>
      </c>
      <c r="BL32" s="252" t="s">
        <v>443</v>
      </c>
      <c r="BM32" s="250" t="s">
        <v>443</v>
      </c>
      <c r="BN32" s="250" t="s">
        <v>443</v>
      </c>
      <c r="BO32" s="325"/>
      <c r="BP32" s="330" t="s">
        <v>443</v>
      </c>
      <c r="BQ32" s="335"/>
      <c r="BR32" s="347" t="s">
        <v>443</v>
      </c>
      <c r="BS32" s="320" t="s">
        <v>443</v>
      </c>
      <c r="BT32" s="320"/>
      <c r="BU32" s="320" t="s">
        <v>443</v>
      </c>
      <c r="BV32" s="320" t="s">
        <v>443</v>
      </c>
      <c r="BW32" s="346" t="s">
        <v>443</v>
      </c>
      <c r="BX32" s="353"/>
      <c r="BY32" s="347" t="s">
        <v>443</v>
      </c>
      <c r="BZ32" s="320" t="s">
        <v>443</v>
      </c>
      <c r="CA32" s="320" t="s">
        <v>443</v>
      </c>
      <c r="CB32" s="320" t="s">
        <v>443</v>
      </c>
      <c r="CC32" s="320" t="s">
        <v>443</v>
      </c>
      <c r="CD32" s="346" t="s">
        <v>443</v>
      </c>
      <c r="CE32" s="353"/>
      <c r="CF32" s="347" t="s">
        <v>443</v>
      </c>
      <c r="CG32" s="333" t="s">
        <v>443</v>
      </c>
      <c r="CH32" s="333" t="s">
        <v>443</v>
      </c>
      <c r="CI32" s="333" t="s">
        <v>443</v>
      </c>
      <c r="CJ32" s="333" t="s">
        <v>443</v>
      </c>
      <c r="CK32" s="346"/>
      <c r="CL32" s="353"/>
      <c r="CM32" s="347" t="s">
        <v>443</v>
      </c>
      <c r="CN32" s="320" t="s">
        <v>443</v>
      </c>
      <c r="CO32" s="320"/>
      <c r="CP32" s="320"/>
      <c r="CQ32" s="320" t="s">
        <v>443</v>
      </c>
      <c r="CR32" s="346"/>
      <c r="CS32" s="353"/>
      <c r="CT32" s="330"/>
      <c r="CU32" s="248"/>
      <c r="CV32" s="333" t="s">
        <v>443</v>
      </c>
      <c r="CW32" s="320"/>
      <c r="CX32" s="320"/>
      <c r="CY32" s="320"/>
      <c r="CZ32" s="346" t="s">
        <v>443</v>
      </c>
      <c r="DA32" s="353" t="s">
        <v>443</v>
      </c>
      <c r="DB32" s="347" t="s">
        <v>443</v>
      </c>
      <c r="DC32" s="320" t="s">
        <v>443</v>
      </c>
      <c r="DD32" s="320" t="s">
        <v>443</v>
      </c>
      <c r="DE32" s="320" t="s">
        <v>443</v>
      </c>
      <c r="DF32" s="320" t="s">
        <v>443</v>
      </c>
      <c r="DG32" s="346"/>
      <c r="DH32" s="353" t="s">
        <v>443</v>
      </c>
      <c r="DI32" s="347" t="s">
        <v>443</v>
      </c>
      <c r="DJ32" s="320" t="s">
        <v>443</v>
      </c>
      <c r="DK32" s="320" t="s">
        <v>443</v>
      </c>
      <c r="DL32" s="320" t="s">
        <v>443</v>
      </c>
      <c r="DM32" s="320"/>
      <c r="DN32" s="320"/>
      <c r="DO32" s="358" t="s">
        <v>443</v>
      </c>
      <c r="DP32" s="361" t="s">
        <v>443</v>
      </c>
      <c r="DQ32" s="320"/>
      <c r="DR32" s="320"/>
      <c r="DS32" s="320"/>
      <c r="DT32" s="320"/>
      <c r="DU32" s="346"/>
      <c r="DV32" s="353" t="s">
        <v>443</v>
      </c>
      <c r="DW32" s="347"/>
      <c r="DX32" s="347" t="s">
        <v>443</v>
      </c>
      <c r="DY32" s="347"/>
      <c r="DZ32" s="248"/>
      <c r="EA32" s="353"/>
      <c r="EB32" s="347" t="s">
        <v>443</v>
      </c>
      <c r="EC32" s="347" t="s">
        <v>443</v>
      </c>
      <c r="ED32" s="353"/>
      <c r="EE32" s="347" t="s">
        <v>443</v>
      </c>
      <c r="EF32" s="347"/>
      <c r="EG32" s="347" t="s">
        <v>443</v>
      </c>
      <c r="EH32" s="347" t="s">
        <v>443</v>
      </c>
      <c r="EI32" s="347" t="s">
        <v>443</v>
      </c>
      <c r="EJ32" s="347" t="s">
        <v>443</v>
      </c>
      <c r="EK32" s="353"/>
      <c r="EL32" s="347" t="s">
        <v>443</v>
      </c>
      <c r="EM32" s="347" t="s">
        <v>443</v>
      </c>
      <c r="EN32" s="347"/>
      <c r="EO32" s="347" t="s">
        <v>443</v>
      </c>
      <c r="EP32" s="347" t="s">
        <v>443</v>
      </c>
      <c r="EQ32" s="347"/>
      <c r="ER32" s="353"/>
      <c r="ES32" s="347"/>
      <c r="ET32" s="347"/>
      <c r="EU32" s="347" t="s">
        <v>443</v>
      </c>
      <c r="EV32" s="347"/>
      <c r="EW32" s="347"/>
      <c r="EX32" s="347"/>
      <c r="EY32" s="353"/>
      <c r="EZ32" s="347"/>
      <c r="FA32" s="347"/>
      <c r="FB32" s="347"/>
      <c r="FC32" s="347"/>
      <c r="FD32" s="347" t="s">
        <v>443</v>
      </c>
      <c r="FE32" s="347"/>
      <c r="FF32" s="248"/>
      <c r="FG32" s="353"/>
      <c r="FH32" s="347" t="s">
        <v>443</v>
      </c>
      <c r="FI32" s="347" t="s">
        <v>443</v>
      </c>
      <c r="FJ32" s="347" t="s">
        <v>443</v>
      </c>
      <c r="FK32" s="347" t="s">
        <v>443</v>
      </c>
      <c r="FL32" s="347" t="s">
        <v>443</v>
      </c>
      <c r="FM32" s="347" t="s">
        <v>443</v>
      </c>
      <c r="FN32" s="353"/>
      <c r="FO32" s="347" t="s">
        <v>443</v>
      </c>
      <c r="FP32" s="347" t="s">
        <v>443</v>
      </c>
      <c r="FQ32" s="347"/>
      <c r="FR32" s="347" t="s">
        <v>443</v>
      </c>
      <c r="FS32" s="347" t="s">
        <v>443</v>
      </c>
      <c r="FT32" s="347"/>
      <c r="FU32" s="353"/>
      <c r="FV32" s="347" t="s">
        <v>443</v>
      </c>
      <c r="FW32" s="347" t="s">
        <v>443</v>
      </c>
      <c r="FX32" s="347"/>
      <c r="FY32" s="347"/>
      <c r="FZ32" s="347"/>
      <c r="GA32" s="347" t="s">
        <v>443</v>
      </c>
      <c r="GB32" s="353"/>
      <c r="GC32" s="347"/>
      <c r="GD32" s="347"/>
      <c r="GE32" s="347"/>
      <c r="GF32" s="347"/>
      <c r="GG32" s="347"/>
      <c r="GH32" s="347"/>
      <c r="GI32" s="353"/>
      <c r="GJ32" s="347"/>
      <c r="GK32" s="248"/>
      <c r="GL32" s="347" t="s">
        <v>443</v>
      </c>
      <c r="GM32" s="347" t="s">
        <v>443</v>
      </c>
      <c r="GN32" s="347"/>
      <c r="GO32" s="347"/>
      <c r="GP32" s="347"/>
      <c r="GQ32" s="353"/>
      <c r="GR32" s="347"/>
    </row>
    <row r="33" spans="1:200" s="9" customFormat="1" ht="17.149999999999999" hidden="1" customHeight="1" x14ac:dyDescent="0.35">
      <c r="A33" s="244" t="e">
        <f>#REF!+1</f>
        <v>#REF!</v>
      </c>
      <c r="B33" s="245">
        <f>ROW()-ROW($B$8)</f>
        <v>25</v>
      </c>
      <c r="C33" s="254">
        <v>150000018</v>
      </c>
      <c r="D33" s="343" t="s">
        <v>24</v>
      </c>
      <c r="E33" s="247" t="s">
        <v>153</v>
      </c>
      <c r="F33" s="248"/>
      <c r="G33" s="262"/>
      <c r="H33" s="250" t="s">
        <v>443</v>
      </c>
      <c r="I33" s="250" t="s">
        <v>443</v>
      </c>
      <c r="J33" s="251" t="s">
        <v>443</v>
      </c>
      <c r="K33" s="314"/>
      <c r="L33" s="250" t="s">
        <v>443</v>
      </c>
      <c r="M33" s="250" t="s">
        <v>443</v>
      </c>
      <c r="N33" s="252" t="s">
        <v>443</v>
      </c>
      <c r="O33" s="250" t="s">
        <v>443</v>
      </c>
      <c r="P33" s="250" t="s">
        <v>443</v>
      </c>
      <c r="Q33" s="251" t="s">
        <v>443</v>
      </c>
      <c r="R33" s="314"/>
      <c r="S33" s="250" t="s">
        <v>443</v>
      </c>
      <c r="T33" s="250" t="s">
        <v>443</v>
      </c>
      <c r="U33" s="252" t="s">
        <v>443</v>
      </c>
      <c r="V33" s="250" t="s">
        <v>443</v>
      </c>
      <c r="W33" s="250" t="s">
        <v>443</v>
      </c>
      <c r="X33" s="251" t="s">
        <v>443</v>
      </c>
      <c r="Y33" s="314"/>
      <c r="Z33" s="250" t="s">
        <v>443</v>
      </c>
      <c r="AA33" s="250" t="s">
        <v>443</v>
      </c>
      <c r="AB33" s="252"/>
      <c r="AC33" s="250"/>
      <c r="AD33" s="250" t="s">
        <v>443</v>
      </c>
      <c r="AE33" s="250"/>
      <c r="AF33" s="265"/>
      <c r="AG33" s="260"/>
      <c r="AH33" s="251"/>
      <c r="AI33" s="252"/>
      <c r="AJ33" s="273"/>
      <c r="AK33" s="251"/>
      <c r="AL33" s="248"/>
      <c r="AM33" s="249"/>
      <c r="AN33" s="265"/>
      <c r="AO33" s="250" t="s">
        <v>443</v>
      </c>
      <c r="AP33" s="250" t="s">
        <v>443</v>
      </c>
      <c r="AQ33" s="252" t="s">
        <v>443</v>
      </c>
      <c r="AR33" s="250" t="s">
        <v>443</v>
      </c>
      <c r="AS33" s="250" t="s">
        <v>443</v>
      </c>
      <c r="AT33" s="251" t="s">
        <v>443</v>
      </c>
      <c r="AU33" s="314"/>
      <c r="AV33" s="250" t="s">
        <v>443</v>
      </c>
      <c r="AW33" s="250" t="s">
        <v>443</v>
      </c>
      <c r="AX33" s="252" t="s">
        <v>443</v>
      </c>
      <c r="AY33" s="250" t="s">
        <v>443</v>
      </c>
      <c r="AZ33" s="250" t="s">
        <v>443</v>
      </c>
      <c r="BA33" s="251" t="s">
        <v>443</v>
      </c>
      <c r="BB33" s="314"/>
      <c r="BC33" s="250" t="s">
        <v>443</v>
      </c>
      <c r="BD33" s="250" t="s">
        <v>443</v>
      </c>
      <c r="BE33" s="250" t="s">
        <v>443</v>
      </c>
      <c r="BF33" s="250" t="s">
        <v>443</v>
      </c>
      <c r="BG33" s="250" t="s">
        <v>443</v>
      </c>
      <c r="BH33" s="251" t="s">
        <v>443</v>
      </c>
      <c r="BI33" s="314"/>
      <c r="BJ33" s="250" t="s">
        <v>443</v>
      </c>
      <c r="BK33" s="250" t="s">
        <v>443</v>
      </c>
      <c r="BL33" s="252" t="s">
        <v>443</v>
      </c>
      <c r="BM33" s="250" t="s">
        <v>443</v>
      </c>
      <c r="BN33" s="250" t="s">
        <v>443</v>
      </c>
      <c r="BO33" s="325"/>
      <c r="BP33" s="330" t="s">
        <v>443</v>
      </c>
      <c r="BQ33" s="335"/>
      <c r="BR33" s="347" t="s">
        <v>443</v>
      </c>
      <c r="BS33" s="320" t="s">
        <v>443</v>
      </c>
      <c r="BT33" s="320"/>
      <c r="BU33" s="320" t="s">
        <v>443</v>
      </c>
      <c r="BV33" s="320" t="s">
        <v>443</v>
      </c>
      <c r="BW33" s="346" t="s">
        <v>443</v>
      </c>
      <c r="BX33" s="353"/>
      <c r="BY33" s="347" t="s">
        <v>443</v>
      </c>
      <c r="BZ33" s="320" t="s">
        <v>443</v>
      </c>
      <c r="CA33" s="320" t="s">
        <v>443</v>
      </c>
      <c r="CB33" s="320" t="s">
        <v>443</v>
      </c>
      <c r="CC33" s="320" t="s">
        <v>443</v>
      </c>
      <c r="CD33" s="346" t="s">
        <v>443</v>
      </c>
      <c r="CE33" s="353"/>
      <c r="CF33" s="347" t="s">
        <v>443</v>
      </c>
      <c r="CG33" s="333" t="s">
        <v>443</v>
      </c>
      <c r="CH33" s="333" t="s">
        <v>443</v>
      </c>
      <c r="CI33" s="333" t="s">
        <v>443</v>
      </c>
      <c r="CJ33" s="333" t="s">
        <v>443</v>
      </c>
      <c r="CK33" s="346"/>
      <c r="CL33" s="353"/>
      <c r="CM33" s="347" t="s">
        <v>443</v>
      </c>
      <c r="CN33" s="320" t="s">
        <v>443</v>
      </c>
      <c r="CO33" s="320"/>
      <c r="CP33" s="320"/>
      <c r="CQ33" s="320" t="s">
        <v>443</v>
      </c>
      <c r="CR33" s="346"/>
      <c r="CS33" s="353"/>
      <c r="CT33" s="330"/>
      <c r="CU33" s="248"/>
      <c r="CV33" s="333" t="s">
        <v>443</v>
      </c>
      <c r="CW33" s="320"/>
      <c r="CX33" s="320"/>
      <c r="CY33" s="320"/>
      <c r="CZ33" s="346" t="s">
        <v>443</v>
      </c>
      <c r="DA33" s="353" t="s">
        <v>443</v>
      </c>
      <c r="DB33" s="347" t="s">
        <v>443</v>
      </c>
      <c r="DC33" s="320" t="s">
        <v>443</v>
      </c>
      <c r="DD33" s="320" t="s">
        <v>443</v>
      </c>
      <c r="DE33" s="320" t="s">
        <v>443</v>
      </c>
      <c r="DF33" s="320" t="s">
        <v>443</v>
      </c>
      <c r="DG33" s="346"/>
      <c r="DH33" s="353" t="s">
        <v>443</v>
      </c>
      <c r="DI33" s="347" t="s">
        <v>443</v>
      </c>
      <c r="DJ33" s="320" t="s">
        <v>443</v>
      </c>
      <c r="DK33" s="320" t="s">
        <v>443</v>
      </c>
      <c r="DL33" s="320" t="s">
        <v>443</v>
      </c>
      <c r="DM33" s="320"/>
      <c r="DN33" s="320"/>
      <c r="DO33" s="358" t="s">
        <v>443</v>
      </c>
      <c r="DP33" s="361" t="s">
        <v>443</v>
      </c>
      <c r="DQ33" s="320"/>
      <c r="DR33" s="320"/>
      <c r="DS33" s="320"/>
      <c r="DT33" s="320"/>
      <c r="DU33" s="346"/>
      <c r="DV33" s="353" t="s">
        <v>443</v>
      </c>
      <c r="DW33" s="347"/>
      <c r="DX33" s="347" t="s">
        <v>443</v>
      </c>
      <c r="DY33" s="347"/>
      <c r="DZ33" s="248"/>
      <c r="EA33" s="353"/>
      <c r="EB33" s="347" t="s">
        <v>443</v>
      </c>
      <c r="EC33" s="347" t="s">
        <v>443</v>
      </c>
      <c r="ED33" s="353"/>
      <c r="EE33" s="347" t="s">
        <v>443</v>
      </c>
      <c r="EF33" s="347"/>
      <c r="EG33" s="347" t="s">
        <v>443</v>
      </c>
      <c r="EH33" s="347" t="s">
        <v>443</v>
      </c>
      <c r="EI33" s="347" t="s">
        <v>443</v>
      </c>
      <c r="EJ33" s="347" t="s">
        <v>443</v>
      </c>
      <c r="EK33" s="353"/>
      <c r="EL33" s="347" t="s">
        <v>443</v>
      </c>
      <c r="EM33" s="347" t="s">
        <v>443</v>
      </c>
      <c r="EN33" s="347"/>
      <c r="EO33" s="347" t="s">
        <v>443</v>
      </c>
      <c r="EP33" s="347" t="s">
        <v>443</v>
      </c>
      <c r="EQ33" s="347"/>
      <c r="ER33" s="353"/>
      <c r="ES33" s="347"/>
      <c r="ET33" s="347"/>
      <c r="EU33" s="347" t="s">
        <v>443</v>
      </c>
      <c r="EV33" s="347"/>
      <c r="EW33" s="347"/>
      <c r="EX33" s="347"/>
      <c r="EY33" s="353"/>
      <c r="EZ33" s="347"/>
      <c r="FA33" s="347"/>
      <c r="FB33" s="347"/>
      <c r="FC33" s="347"/>
      <c r="FD33" s="347" t="s">
        <v>443</v>
      </c>
      <c r="FE33" s="347"/>
      <c r="FF33" s="248"/>
      <c r="FG33" s="353"/>
      <c r="FH33" s="347" t="s">
        <v>443</v>
      </c>
      <c r="FI33" s="347" t="s">
        <v>443</v>
      </c>
      <c r="FJ33" s="347" t="s">
        <v>443</v>
      </c>
      <c r="FK33" s="347" t="s">
        <v>443</v>
      </c>
      <c r="FL33" s="347" t="s">
        <v>443</v>
      </c>
      <c r="FM33" s="347" t="s">
        <v>443</v>
      </c>
      <c r="FN33" s="353"/>
      <c r="FO33" s="347" t="s">
        <v>443</v>
      </c>
      <c r="FP33" s="347" t="s">
        <v>443</v>
      </c>
      <c r="FQ33" s="347"/>
      <c r="FR33" s="347" t="s">
        <v>443</v>
      </c>
      <c r="FS33" s="347" t="s">
        <v>443</v>
      </c>
      <c r="FT33" s="347"/>
      <c r="FU33" s="353"/>
      <c r="FV33" s="347" t="s">
        <v>443</v>
      </c>
      <c r="FW33" s="347" t="s">
        <v>443</v>
      </c>
      <c r="FX33" s="347"/>
      <c r="FY33" s="347"/>
      <c r="FZ33" s="347"/>
      <c r="GA33" s="347" t="s">
        <v>443</v>
      </c>
      <c r="GB33" s="353"/>
      <c r="GC33" s="347"/>
      <c r="GD33" s="347"/>
      <c r="GE33" s="347"/>
      <c r="GF33" s="347"/>
      <c r="GG33" s="347"/>
      <c r="GH33" s="347"/>
      <c r="GI33" s="353"/>
      <c r="GJ33" s="347"/>
      <c r="GK33" s="248"/>
      <c r="GL33" s="347" t="s">
        <v>443</v>
      </c>
      <c r="GM33" s="347" t="s">
        <v>443</v>
      </c>
      <c r="GN33" s="347"/>
      <c r="GO33" s="347"/>
      <c r="GP33" s="347"/>
      <c r="GQ33" s="353"/>
      <c r="GR33" s="347"/>
    </row>
    <row r="34" spans="1:200" s="9" customFormat="1" ht="57" customHeight="1" x14ac:dyDescent="0.35">
      <c r="A34" s="244"/>
      <c r="B34" s="245">
        <v>19</v>
      </c>
      <c r="C34" s="254">
        <v>150000061</v>
      </c>
      <c r="D34" s="343" t="s">
        <v>11</v>
      </c>
      <c r="E34" s="247" t="s">
        <v>255</v>
      </c>
      <c r="F34" s="248">
        <v>18250</v>
      </c>
      <c r="G34" s="262"/>
      <c r="H34" s="250" t="s">
        <v>443</v>
      </c>
      <c r="I34" s="250">
        <v>18250</v>
      </c>
      <c r="J34" s="251">
        <v>18250</v>
      </c>
      <c r="K34" s="314"/>
      <c r="L34" s="250">
        <v>18250</v>
      </c>
      <c r="M34" s="250">
        <v>18250</v>
      </c>
      <c r="N34" s="252" t="s">
        <v>443</v>
      </c>
      <c r="O34" s="250">
        <v>18250</v>
      </c>
      <c r="P34" s="250" t="s">
        <v>443</v>
      </c>
      <c r="Q34" s="251">
        <v>18250</v>
      </c>
      <c r="R34" s="314"/>
      <c r="S34" s="260">
        <v>18250</v>
      </c>
      <c r="T34" s="250">
        <v>18250</v>
      </c>
      <c r="U34" s="252">
        <v>18250</v>
      </c>
      <c r="V34" s="250" t="s">
        <v>443</v>
      </c>
      <c r="W34" s="250">
        <v>18250</v>
      </c>
      <c r="X34" s="251" t="s">
        <v>443</v>
      </c>
      <c r="Y34" s="314"/>
      <c r="Z34" s="260">
        <v>18250</v>
      </c>
      <c r="AA34" s="250" t="s">
        <v>443</v>
      </c>
      <c r="AB34" s="252">
        <v>18250</v>
      </c>
      <c r="AC34" s="250">
        <v>18250</v>
      </c>
      <c r="AD34" s="250" t="s">
        <v>443</v>
      </c>
      <c r="AE34" s="250"/>
      <c r="AF34" s="265"/>
      <c r="AG34" s="260"/>
      <c r="AH34" s="251"/>
      <c r="AI34" s="252"/>
      <c r="AJ34" s="273"/>
      <c r="AK34" s="251"/>
      <c r="AL34" s="248">
        <v>18250</v>
      </c>
      <c r="AM34" s="249"/>
      <c r="AN34" s="265"/>
      <c r="AO34" s="250" t="s">
        <v>443</v>
      </c>
      <c r="AP34" s="250" t="s">
        <v>443</v>
      </c>
      <c r="AQ34" s="252" t="s">
        <v>443</v>
      </c>
      <c r="AR34" s="250" t="s">
        <v>443</v>
      </c>
      <c r="AS34" s="250" t="s">
        <v>443</v>
      </c>
      <c r="AT34" s="251" t="s">
        <v>443</v>
      </c>
      <c r="AU34" s="314"/>
      <c r="AV34" s="250" t="s">
        <v>443</v>
      </c>
      <c r="AW34" s="250" t="s">
        <v>443</v>
      </c>
      <c r="AX34" s="252" t="s">
        <v>443</v>
      </c>
      <c r="AY34" s="250" t="s">
        <v>443</v>
      </c>
      <c r="AZ34" s="250" t="s">
        <v>443</v>
      </c>
      <c r="BA34" s="251" t="s">
        <v>443</v>
      </c>
      <c r="BB34" s="314"/>
      <c r="BC34" s="250" t="s">
        <v>443</v>
      </c>
      <c r="BD34" s="250" t="s">
        <v>443</v>
      </c>
      <c r="BE34" s="250" t="s">
        <v>443</v>
      </c>
      <c r="BF34" s="250" t="s">
        <v>443</v>
      </c>
      <c r="BG34" s="250" t="s">
        <v>443</v>
      </c>
      <c r="BH34" s="251" t="s">
        <v>443</v>
      </c>
      <c r="BI34" s="314"/>
      <c r="BJ34" s="250" t="s">
        <v>443</v>
      </c>
      <c r="BK34" s="250" t="s">
        <v>443</v>
      </c>
      <c r="BL34" s="252" t="s">
        <v>443</v>
      </c>
      <c r="BM34" s="250" t="s">
        <v>443</v>
      </c>
      <c r="BN34" s="250" t="s">
        <v>443</v>
      </c>
      <c r="BO34" s="325">
        <v>18250</v>
      </c>
      <c r="BP34" s="330" t="s">
        <v>443</v>
      </c>
      <c r="BQ34" s="335"/>
      <c r="BR34" s="347" t="s">
        <v>443</v>
      </c>
      <c r="BS34" s="320" t="s">
        <v>443</v>
      </c>
      <c r="BT34" s="320">
        <v>18250</v>
      </c>
      <c r="BU34" s="320" t="s">
        <v>443</v>
      </c>
      <c r="BV34" s="320" t="s">
        <v>443</v>
      </c>
      <c r="BW34" s="346" t="s">
        <v>443</v>
      </c>
      <c r="BX34" s="353"/>
      <c r="BY34" s="347" t="s">
        <v>443</v>
      </c>
      <c r="BZ34" s="320" t="s">
        <v>443</v>
      </c>
      <c r="CA34" s="320" t="s">
        <v>443</v>
      </c>
      <c r="CB34" s="320" t="s">
        <v>443</v>
      </c>
      <c r="CC34" s="320" t="s">
        <v>443</v>
      </c>
      <c r="CD34" s="346" t="s">
        <v>443</v>
      </c>
      <c r="CE34" s="353"/>
      <c r="CF34" s="347">
        <v>22721</v>
      </c>
      <c r="CG34" s="333" t="s">
        <v>443</v>
      </c>
      <c r="CH34" s="333" t="s">
        <v>443</v>
      </c>
      <c r="CI34" s="333" t="s">
        <v>443</v>
      </c>
      <c r="CJ34" s="333" t="s">
        <v>443</v>
      </c>
      <c r="CK34" s="346">
        <v>19000</v>
      </c>
      <c r="CL34" s="353"/>
      <c r="CM34" s="347" t="s">
        <v>443</v>
      </c>
      <c r="CN34" s="320" t="s">
        <v>443</v>
      </c>
      <c r="CO34" s="320">
        <v>19000</v>
      </c>
      <c r="CP34" s="320">
        <v>19000</v>
      </c>
      <c r="CQ34" s="320" t="s">
        <v>443</v>
      </c>
      <c r="CR34" s="346">
        <v>19000</v>
      </c>
      <c r="CS34" s="353"/>
      <c r="CT34" s="330">
        <v>19000</v>
      </c>
      <c r="CU34" s="248">
        <f>13500+6500</f>
        <v>20000</v>
      </c>
      <c r="CV34" s="333" t="s">
        <v>443</v>
      </c>
      <c r="CW34" s="320">
        <v>19000</v>
      </c>
      <c r="CX34" s="320" t="s">
        <v>443</v>
      </c>
      <c r="CY34" s="320">
        <v>20000</v>
      </c>
      <c r="CZ34" s="346" t="s">
        <v>443</v>
      </c>
      <c r="DA34" s="353" t="s">
        <v>443</v>
      </c>
      <c r="DB34" s="347" t="s">
        <v>443</v>
      </c>
      <c r="DC34" s="320" t="s">
        <v>443</v>
      </c>
      <c r="DD34" s="320" t="s">
        <v>443</v>
      </c>
      <c r="DE34" s="320" t="s">
        <v>443</v>
      </c>
      <c r="DF34" s="320" t="s">
        <v>443</v>
      </c>
      <c r="DG34" s="346">
        <v>20000</v>
      </c>
      <c r="DH34" s="353" t="s">
        <v>443</v>
      </c>
      <c r="DI34" s="347" t="s">
        <v>443</v>
      </c>
      <c r="DJ34" s="320" t="s">
        <v>443</v>
      </c>
      <c r="DK34" s="320" t="s">
        <v>443</v>
      </c>
      <c r="DL34" s="320" t="s">
        <v>443</v>
      </c>
      <c r="DM34" s="320">
        <v>20000</v>
      </c>
      <c r="DN34" s="320" t="s">
        <v>443</v>
      </c>
      <c r="DO34" s="358" t="s">
        <v>443</v>
      </c>
      <c r="DP34" s="361" t="s">
        <v>443</v>
      </c>
      <c r="DQ34" s="320" t="s">
        <v>443</v>
      </c>
      <c r="DR34" s="320" t="s">
        <v>443</v>
      </c>
      <c r="DS34" s="320" t="s">
        <v>443</v>
      </c>
      <c r="DT34" s="320">
        <v>20000</v>
      </c>
      <c r="DU34" s="346" t="s">
        <v>443</v>
      </c>
      <c r="DV34" s="353" t="s">
        <v>443</v>
      </c>
      <c r="DW34" s="347">
        <v>20000</v>
      </c>
      <c r="DX34" s="347" t="s">
        <v>443</v>
      </c>
      <c r="DY34" s="347">
        <v>20000</v>
      </c>
      <c r="DZ34" s="248">
        <f>13500+6500</f>
        <v>20000</v>
      </c>
      <c r="EA34" s="353"/>
      <c r="EB34" s="347" t="s">
        <v>443</v>
      </c>
      <c r="EC34" s="347" t="s">
        <v>443</v>
      </c>
      <c r="ED34" s="353"/>
      <c r="EE34" s="347" t="s">
        <v>443</v>
      </c>
      <c r="EF34" s="347">
        <v>20000</v>
      </c>
      <c r="EG34" s="347" t="s">
        <v>443</v>
      </c>
      <c r="EH34" s="347" t="s">
        <v>443</v>
      </c>
      <c r="EI34" s="347" t="s">
        <v>443</v>
      </c>
      <c r="EJ34" s="347" t="s">
        <v>443</v>
      </c>
      <c r="EK34" s="353"/>
      <c r="EL34" s="347" t="s">
        <v>443</v>
      </c>
      <c r="EM34" s="347" t="s">
        <v>443</v>
      </c>
      <c r="EN34" s="347">
        <v>19500</v>
      </c>
      <c r="EO34" s="347" t="s">
        <v>443</v>
      </c>
      <c r="EP34" s="347" t="s">
        <v>443</v>
      </c>
      <c r="EQ34" s="347" t="s">
        <v>443</v>
      </c>
      <c r="ER34" s="353"/>
      <c r="ES34" s="347">
        <v>19500</v>
      </c>
      <c r="ET34" s="347" t="s">
        <v>443</v>
      </c>
      <c r="EU34" s="347" t="s">
        <v>443</v>
      </c>
      <c r="EV34" s="347" t="s">
        <v>443</v>
      </c>
      <c r="EW34" s="347">
        <v>19217.921098693954</v>
      </c>
      <c r="EX34" s="347" t="s">
        <v>443</v>
      </c>
      <c r="EY34" s="353"/>
      <c r="EZ34" s="347">
        <v>19500</v>
      </c>
      <c r="FA34" s="347">
        <v>19500</v>
      </c>
      <c r="FB34" s="347">
        <v>19500</v>
      </c>
      <c r="FC34" s="347">
        <v>19500</v>
      </c>
      <c r="FD34" s="347" t="s">
        <v>443</v>
      </c>
      <c r="FE34" s="347">
        <v>19500</v>
      </c>
      <c r="FF34" s="248">
        <f>13500+6500</f>
        <v>20000</v>
      </c>
      <c r="FG34" s="353"/>
      <c r="FH34" s="347" t="s">
        <v>443</v>
      </c>
      <c r="FI34" s="347" t="s">
        <v>443</v>
      </c>
      <c r="FJ34" s="347" t="s">
        <v>443</v>
      </c>
      <c r="FK34" s="347" t="s">
        <v>443</v>
      </c>
      <c r="FL34" s="347" t="s">
        <v>443</v>
      </c>
      <c r="FM34" s="347" t="s">
        <v>443</v>
      </c>
      <c r="FN34" s="353"/>
      <c r="FO34" s="347" t="s">
        <v>443</v>
      </c>
      <c r="FP34" s="347" t="s">
        <v>443</v>
      </c>
      <c r="FQ34" s="347">
        <v>19500</v>
      </c>
      <c r="FR34" s="347" t="s">
        <v>443</v>
      </c>
      <c r="FS34" s="347" t="s">
        <v>443</v>
      </c>
      <c r="FT34" s="347">
        <v>19727</v>
      </c>
      <c r="FU34" s="353"/>
      <c r="FV34" s="347" t="s">
        <v>443</v>
      </c>
      <c r="FW34" s="347" t="s">
        <v>443</v>
      </c>
      <c r="FX34" s="347" t="s">
        <v>443</v>
      </c>
      <c r="FY34" s="347" t="s">
        <v>443</v>
      </c>
      <c r="FZ34" s="347" t="s">
        <v>443</v>
      </c>
      <c r="GA34" s="347" t="s">
        <v>443</v>
      </c>
      <c r="GB34" s="353"/>
      <c r="GC34" s="347">
        <v>20000</v>
      </c>
      <c r="GD34" s="347" t="s">
        <v>443</v>
      </c>
      <c r="GE34" s="347">
        <v>20000</v>
      </c>
      <c r="GF34" s="347">
        <v>20000</v>
      </c>
      <c r="GG34" s="347" t="s">
        <v>443</v>
      </c>
      <c r="GH34" s="347" t="s">
        <v>443</v>
      </c>
      <c r="GI34" s="353"/>
      <c r="GJ34" s="347">
        <v>20000</v>
      </c>
      <c r="GK34" s="248">
        <f>13500+6500</f>
        <v>20000</v>
      </c>
      <c r="GL34" s="347" t="s">
        <v>443</v>
      </c>
      <c r="GM34" s="347" t="s">
        <v>443</v>
      </c>
      <c r="GN34" s="347">
        <v>20000</v>
      </c>
      <c r="GO34" s="347">
        <v>20000</v>
      </c>
      <c r="GP34" s="347" t="s">
        <v>443</v>
      </c>
      <c r="GQ34" s="353"/>
      <c r="GR34" s="347" t="s">
        <v>443</v>
      </c>
    </row>
    <row r="35" spans="1:200" s="9" customFormat="1" ht="57" customHeight="1" x14ac:dyDescent="0.35">
      <c r="A35" s="244"/>
      <c r="B35" s="245">
        <v>20</v>
      </c>
      <c r="C35" s="254" t="s">
        <v>442</v>
      </c>
      <c r="D35" s="343"/>
      <c r="E35" s="247" t="s">
        <v>470</v>
      </c>
      <c r="F35" s="248">
        <v>14000</v>
      </c>
      <c r="G35" s="262"/>
      <c r="H35" s="250" t="s">
        <v>443</v>
      </c>
      <c r="I35" s="250" t="s">
        <v>443</v>
      </c>
      <c r="J35" s="251" t="s">
        <v>443</v>
      </c>
      <c r="K35" s="314"/>
      <c r="L35" s="250" t="s">
        <v>443</v>
      </c>
      <c r="M35" s="250">
        <v>14000</v>
      </c>
      <c r="N35" s="252" t="s">
        <v>443</v>
      </c>
      <c r="O35" s="250" t="s">
        <v>443</v>
      </c>
      <c r="P35" s="250" t="s">
        <v>443</v>
      </c>
      <c r="Q35" s="251" t="s">
        <v>443</v>
      </c>
      <c r="R35" s="314"/>
      <c r="S35" s="250" t="s">
        <v>443</v>
      </c>
      <c r="T35" s="250" t="s">
        <v>443</v>
      </c>
      <c r="U35" s="252" t="s">
        <v>443</v>
      </c>
      <c r="V35" s="250" t="s">
        <v>443</v>
      </c>
      <c r="W35" s="250" t="s">
        <v>443</v>
      </c>
      <c r="X35" s="251" t="s">
        <v>443</v>
      </c>
      <c r="Y35" s="314"/>
      <c r="Z35" s="250" t="s">
        <v>443</v>
      </c>
      <c r="AA35" s="250" t="s">
        <v>443</v>
      </c>
      <c r="AB35" s="252" t="s">
        <v>443</v>
      </c>
      <c r="AC35" s="250" t="s">
        <v>443</v>
      </c>
      <c r="AD35" s="250" t="s">
        <v>443</v>
      </c>
      <c r="AE35" s="250"/>
      <c r="AF35" s="265"/>
      <c r="AG35" s="260"/>
      <c r="AH35" s="251"/>
      <c r="AI35" s="252"/>
      <c r="AJ35" s="273"/>
      <c r="AK35" s="251"/>
      <c r="AL35" s="248">
        <v>2800</v>
      </c>
      <c r="AM35" s="249"/>
      <c r="AN35" s="265"/>
      <c r="AO35" s="250" t="s">
        <v>443</v>
      </c>
      <c r="AP35" s="250" t="s">
        <v>443</v>
      </c>
      <c r="AQ35" s="252" t="s">
        <v>443</v>
      </c>
      <c r="AR35" s="250" t="s">
        <v>443</v>
      </c>
      <c r="AS35" s="250" t="s">
        <v>443</v>
      </c>
      <c r="AT35" s="251" t="s">
        <v>443</v>
      </c>
      <c r="AU35" s="314"/>
      <c r="AV35" s="250" t="s">
        <v>443</v>
      </c>
      <c r="AW35" s="250" t="s">
        <v>443</v>
      </c>
      <c r="AX35" s="252" t="s">
        <v>443</v>
      </c>
      <c r="AY35" s="250" t="s">
        <v>443</v>
      </c>
      <c r="AZ35" s="250" t="s">
        <v>443</v>
      </c>
      <c r="BA35" s="251" t="s">
        <v>443</v>
      </c>
      <c r="BB35" s="314"/>
      <c r="BC35" s="250" t="s">
        <v>443</v>
      </c>
      <c r="BD35" s="250" t="s">
        <v>443</v>
      </c>
      <c r="BE35" s="250" t="s">
        <v>443</v>
      </c>
      <c r="BF35" s="250" t="s">
        <v>443</v>
      </c>
      <c r="BG35" s="250" t="s">
        <v>443</v>
      </c>
      <c r="BH35" s="251" t="s">
        <v>443</v>
      </c>
      <c r="BI35" s="314"/>
      <c r="BJ35" s="250" t="s">
        <v>443</v>
      </c>
      <c r="BK35" s="250" t="s">
        <v>443</v>
      </c>
      <c r="BL35" s="252" t="s">
        <v>443</v>
      </c>
      <c r="BM35" s="250" t="s">
        <v>443</v>
      </c>
      <c r="BN35" s="250" t="s">
        <v>443</v>
      </c>
      <c r="BO35" s="325">
        <v>10000</v>
      </c>
      <c r="BP35" s="330" t="s">
        <v>443</v>
      </c>
      <c r="BQ35" s="335"/>
      <c r="BR35" s="347" t="s">
        <v>443</v>
      </c>
      <c r="BS35" s="320" t="s">
        <v>443</v>
      </c>
      <c r="BT35" s="320" t="s">
        <v>443</v>
      </c>
      <c r="BU35" s="320" t="s">
        <v>443</v>
      </c>
      <c r="BV35" s="320" t="s">
        <v>443</v>
      </c>
      <c r="BW35" s="346" t="s">
        <v>443</v>
      </c>
      <c r="BX35" s="353"/>
      <c r="BY35" s="347" t="s">
        <v>443</v>
      </c>
      <c r="BZ35" s="320" t="s">
        <v>443</v>
      </c>
      <c r="CA35" s="320" t="s">
        <v>443</v>
      </c>
      <c r="CB35" s="320" t="s">
        <v>443</v>
      </c>
      <c r="CC35" s="320" t="s">
        <v>443</v>
      </c>
      <c r="CD35" s="346" t="s">
        <v>443</v>
      </c>
      <c r="CE35" s="353"/>
      <c r="CF35" s="347" t="s">
        <v>443</v>
      </c>
      <c r="CG35" s="333" t="s">
        <v>443</v>
      </c>
      <c r="CH35" s="333" t="s">
        <v>443</v>
      </c>
      <c r="CI35" s="333" t="s">
        <v>443</v>
      </c>
      <c r="CJ35" s="333" t="s">
        <v>443</v>
      </c>
      <c r="CK35" s="346" t="s">
        <v>443</v>
      </c>
      <c r="CL35" s="353"/>
      <c r="CM35" s="347" t="s">
        <v>443</v>
      </c>
      <c r="CN35" s="320" t="s">
        <v>443</v>
      </c>
      <c r="CO35" s="320" t="s">
        <v>443</v>
      </c>
      <c r="CP35" s="320" t="s">
        <v>443</v>
      </c>
      <c r="CQ35" s="320" t="s">
        <v>443</v>
      </c>
      <c r="CR35" s="346" t="s">
        <v>443</v>
      </c>
      <c r="CS35" s="353"/>
      <c r="CT35" s="330" t="s">
        <v>443</v>
      </c>
      <c r="CU35" s="248">
        <v>10000</v>
      </c>
      <c r="CV35" s="333" t="s">
        <v>443</v>
      </c>
      <c r="CW35" s="320" t="s">
        <v>443</v>
      </c>
      <c r="CX35" s="320" t="s">
        <v>443</v>
      </c>
      <c r="CY35" s="320" t="s">
        <v>443</v>
      </c>
      <c r="CZ35" s="346" t="s">
        <v>443</v>
      </c>
      <c r="DA35" s="353" t="s">
        <v>443</v>
      </c>
      <c r="DB35" s="347" t="s">
        <v>443</v>
      </c>
      <c r="DC35" s="320" t="s">
        <v>443</v>
      </c>
      <c r="DD35" s="320" t="s">
        <v>443</v>
      </c>
      <c r="DE35" s="320" t="s">
        <v>443</v>
      </c>
      <c r="DF35" s="320" t="s">
        <v>443</v>
      </c>
      <c r="DG35" s="346" t="s">
        <v>443</v>
      </c>
      <c r="DH35" s="353" t="s">
        <v>443</v>
      </c>
      <c r="DI35" s="347" t="s">
        <v>443</v>
      </c>
      <c r="DJ35" s="320" t="s">
        <v>443</v>
      </c>
      <c r="DK35" s="320" t="s">
        <v>443</v>
      </c>
      <c r="DL35" s="320" t="s">
        <v>443</v>
      </c>
      <c r="DM35" s="320" t="s">
        <v>443</v>
      </c>
      <c r="DN35" s="320" t="s">
        <v>443</v>
      </c>
      <c r="DO35" s="358" t="s">
        <v>443</v>
      </c>
      <c r="DP35" s="361" t="s">
        <v>443</v>
      </c>
      <c r="DQ35" s="320" t="s">
        <v>443</v>
      </c>
      <c r="DR35" s="320" t="s">
        <v>443</v>
      </c>
      <c r="DS35" s="320" t="s">
        <v>443</v>
      </c>
      <c r="DT35" s="320" t="s">
        <v>443</v>
      </c>
      <c r="DU35" s="346" t="s">
        <v>443</v>
      </c>
      <c r="DV35" s="353" t="s">
        <v>443</v>
      </c>
      <c r="DW35" s="347" t="s">
        <v>443</v>
      </c>
      <c r="DX35" s="347" t="s">
        <v>443</v>
      </c>
      <c r="DY35" s="347" t="s">
        <v>443</v>
      </c>
      <c r="DZ35" s="248">
        <v>10000</v>
      </c>
      <c r="EA35" s="353"/>
      <c r="EB35" s="347" t="s">
        <v>443</v>
      </c>
      <c r="EC35" s="347" t="s">
        <v>443</v>
      </c>
      <c r="ED35" s="353"/>
      <c r="EE35" s="347" t="s">
        <v>443</v>
      </c>
      <c r="EF35" s="347" t="s">
        <v>443</v>
      </c>
      <c r="EG35" s="347" t="s">
        <v>443</v>
      </c>
      <c r="EH35" s="347" t="s">
        <v>443</v>
      </c>
      <c r="EI35" s="347" t="s">
        <v>443</v>
      </c>
      <c r="EJ35" s="347" t="s">
        <v>443</v>
      </c>
      <c r="EK35" s="353"/>
      <c r="EL35" s="347" t="s">
        <v>443</v>
      </c>
      <c r="EM35" s="347" t="s">
        <v>443</v>
      </c>
      <c r="EN35" s="347" t="s">
        <v>443</v>
      </c>
      <c r="EO35" s="347" t="s">
        <v>443</v>
      </c>
      <c r="EP35" s="347" t="s">
        <v>443</v>
      </c>
      <c r="EQ35" s="347" t="s">
        <v>443</v>
      </c>
      <c r="ER35" s="353"/>
      <c r="ES35" s="347" t="s">
        <v>443</v>
      </c>
      <c r="ET35" s="347" t="s">
        <v>443</v>
      </c>
      <c r="EU35" s="347" t="s">
        <v>443</v>
      </c>
      <c r="EV35" s="347" t="s">
        <v>443</v>
      </c>
      <c r="EW35" s="347" t="s">
        <v>443</v>
      </c>
      <c r="EX35" s="347">
        <v>10000</v>
      </c>
      <c r="EY35" s="353"/>
      <c r="EZ35" s="347">
        <v>10000</v>
      </c>
      <c r="FA35" s="347" t="s">
        <v>443</v>
      </c>
      <c r="FB35" s="347">
        <v>10000</v>
      </c>
      <c r="FC35" s="347">
        <v>10000</v>
      </c>
      <c r="FD35" s="347" t="s">
        <v>443</v>
      </c>
      <c r="FE35" s="347" t="s">
        <v>443</v>
      </c>
      <c r="FF35" s="248">
        <v>10000</v>
      </c>
      <c r="FG35" s="353"/>
      <c r="FH35" s="347" t="s">
        <v>443</v>
      </c>
      <c r="FI35" s="347" t="s">
        <v>443</v>
      </c>
      <c r="FJ35" s="347" t="s">
        <v>443</v>
      </c>
      <c r="FK35" s="347" t="s">
        <v>443</v>
      </c>
      <c r="FL35" s="347" t="s">
        <v>443</v>
      </c>
      <c r="FM35" s="347" t="s">
        <v>443</v>
      </c>
      <c r="FN35" s="353"/>
      <c r="FO35" s="347" t="s">
        <v>443</v>
      </c>
      <c r="FP35" s="347" t="s">
        <v>443</v>
      </c>
      <c r="FQ35" s="347" t="s">
        <v>443</v>
      </c>
      <c r="FR35" s="347" t="s">
        <v>443</v>
      </c>
      <c r="FS35" s="347" t="s">
        <v>443</v>
      </c>
      <c r="FT35" s="347" t="s">
        <v>443</v>
      </c>
      <c r="FU35" s="353"/>
      <c r="FV35" s="347" t="s">
        <v>443</v>
      </c>
      <c r="FW35" s="347" t="s">
        <v>443</v>
      </c>
      <c r="FX35" s="347" t="s">
        <v>443</v>
      </c>
      <c r="FY35" s="347" t="s">
        <v>443</v>
      </c>
      <c r="FZ35" s="347" t="s">
        <v>443</v>
      </c>
      <c r="GA35" s="347" t="s">
        <v>443</v>
      </c>
      <c r="GB35" s="353"/>
      <c r="GC35" s="347">
        <v>10000</v>
      </c>
      <c r="GD35" s="347" t="s">
        <v>443</v>
      </c>
      <c r="GE35" s="347">
        <v>10000</v>
      </c>
      <c r="GF35" s="347" t="s">
        <v>443</v>
      </c>
      <c r="GG35" s="347" t="s">
        <v>443</v>
      </c>
      <c r="GH35" s="347" t="s">
        <v>443</v>
      </c>
      <c r="GI35" s="353"/>
      <c r="GJ35" s="347" t="s">
        <v>443</v>
      </c>
      <c r="GK35" s="248">
        <v>10000</v>
      </c>
      <c r="GL35" s="347" t="s">
        <v>443</v>
      </c>
      <c r="GM35" s="347" t="s">
        <v>443</v>
      </c>
      <c r="GN35" s="347">
        <v>10000</v>
      </c>
      <c r="GO35" s="347" t="s">
        <v>443</v>
      </c>
      <c r="GP35" s="347" t="s">
        <v>443</v>
      </c>
      <c r="GQ35" s="353"/>
      <c r="GR35" s="347" t="s">
        <v>443</v>
      </c>
    </row>
    <row r="36" spans="1:200" ht="15" customHeight="1" x14ac:dyDescent="0.35">
      <c r="A36" s="228" t="s">
        <v>150</v>
      </c>
      <c r="B36" s="229" t="s">
        <v>444</v>
      </c>
      <c r="C36" s="230"/>
      <c r="D36" s="231"/>
      <c r="E36" s="232"/>
      <c r="F36" s="233"/>
      <c r="G36" s="234"/>
      <c r="H36" s="235"/>
      <c r="I36" s="235"/>
      <c r="J36" s="232"/>
      <c r="K36" s="315"/>
      <c r="L36" s="235"/>
      <c r="M36" s="235"/>
      <c r="N36" s="269"/>
      <c r="O36" s="235"/>
      <c r="P36" s="235"/>
      <c r="Q36" s="232"/>
      <c r="R36" s="315"/>
      <c r="S36" s="258"/>
      <c r="T36" s="235"/>
      <c r="U36" s="269"/>
      <c r="V36" s="235"/>
      <c r="W36" s="235"/>
      <c r="X36" s="232"/>
      <c r="Y36" s="315"/>
      <c r="Z36" s="258"/>
      <c r="AA36" s="235"/>
      <c r="AB36" s="269"/>
      <c r="AC36" s="235"/>
      <c r="AD36" s="235"/>
      <c r="AE36" s="235"/>
      <c r="AF36" s="264"/>
      <c r="AG36" s="258"/>
      <c r="AH36" s="232"/>
      <c r="AI36" s="269"/>
      <c r="AJ36" s="271"/>
      <c r="AK36" s="232"/>
      <c r="AL36" s="233"/>
      <c r="AM36" s="234"/>
      <c r="AN36" s="264"/>
      <c r="AO36" s="235"/>
      <c r="AP36" s="235"/>
      <c r="AQ36" s="269"/>
      <c r="AR36" s="235"/>
      <c r="AS36" s="235"/>
      <c r="AT36" s="232"/>
      <c r="AU36" s="315"/>
      <c r="AV36" s="235"/>
      <c r="AW36" s="235"/>
      <c r="AX36" s="269"/>
      <c r="AY36" s="227"/>
      <c r="AZ36" s="235"/>
      <c r="BA36" s="232"/>
      <c r="BB36" s="315"/>
      <c r="BC36" s="235"/>
      <c r="BD36" s="235"/>
      <c r="BE36" s="269"/>
      <c r="BF36" s="235"/>
      <c r="BG36" s="235"/>
      <c r="BH36" s="232"/>
      <c r="BI36" s="315"/>
      <c r="BJ36" s="235"/>
      <c r="BK36" s="235"/>
      <c r="BL36" s="269"/>
      <c r="BM36" s="235"/>
      <c r="BN36" s="235"/>
      <c r="BO36" s="323"/>
      <c r="BP36" s="328"/>
      <c r="BQ36" s="334"/>
      <c r="BR36" s="234"/>
      <c r="BS36" s="235"/>
      <c r="BT36" s="235"/>
      <c r="BU36" s="235"/>
      <c r="BV36" s="235"/>
      <c r="BW36" s="258"/>
      <c r="BX36" s="352"/>
      <c r="BY36" s="234"/>
      <c r="BZ36" s="235"/>
      <c r="CA36" s="235"/>
      <c r="CB36" s="235"/>
      <c r="CC36" s="235"/>
      <c r="CD36" s="258"/>
      <c r="CE36" s="352"/>
      <c r="CF36" s="234"/>
      <c r="CG36" s="269"/>
      <c r="CH36" s="269"/>
      <c r="CI36" s="269"/>
      <c r="CJ36" s="269"/>
      <c r="CK36" s="258"/>
      <c r="CL36" s="352"/>
      <c r="CM36" s="234"/>
      <c r="CN36" s="235"/>
      <c r="CO36" s="235"/>
      <c r="CP36" s="235"/>
      <c r="CQ36" s="235"/>
      <c r="CR36" s="258"/>
      <c r="CS36" s="352"/>
      <c r="CT36" s="328"/>
      <c r="CU36" s="233"/>
      <c r="CV36" s="269"/>
      <c r="CW36" s="235"/>
      <c r="CX36" s="235"/>
      <c r="CY36" s="235"/>
      <c r="CZ36" s="258"/>
      <c r="DA36" s="352"/>
      <c r="DB36" s="234"/>
      <c r="DC36" s="235"/>
      <c r="DD36" s="235"/>
      <c r="DE36" s="235"/>
      <c r="DF36" s="235"/>
      <c r="DG36" s="258"/>
      <c r="DH36" s="352"/>
      <c r="DI36" s="234"/>
      <c r="DJ36" s="235"/>
      <c r="DK36" s="235"/>
      <c r="DL36" s="235"/>
      <c r="DM36" s="235"/>
      <c r="DN36" s="235"/>
      <c r="DO36" s="357"/>
      <c r="DP36" s="359"/>
      <c r="DQ36" s="235"/>
      <c r="DR36" s="235"/>
      <c r="DS36" s="235"/>
      <c r="DT36" s="235"/>
      <c r="DU36" s="258"/>
      <c r="DV36" s="352"/>
      <c r="DW36" s="234"/>
      <c r="DX36" s="234"/>
      <c r="DY36" s="234"/>
      <c r="DZ36" s="233"/>
      <c r="EA36" s="352"/>
      <c r="EB36" s="234"/>
      <c r="EC36" s="234"/>
      <c r="ED36" s="352"/>
      <c r="EE36" s="234"/>
      <c r="EF36" s="234"/>
      <c r="EG36" s="234"/>
      <c r="EH36" s="234"/>
      <c r="EI36" s="234"/>
      <c r="EJ36" s="234"/>
      <c r="EK36" s="352"/>
      <c r="EL36" s="234"/>
      <c r="EM36" s="234"/>
      <c r="EN36" s="234"/>
      <c r="EO36" s="234"/>
      <c r="EP36" s="234"/>
      <c r="EQ36" s="234"/>
      <c r="ER36" s="352"/>
      <c r="ES36" s="234"/>
      <c r="ET36" s="234"/>
      <c r="EU36" s="234"/>
      <c r="EV36" s="234"/>
      <c r="EW36" s="234"/>
      <c r="EX36" s="234"/>
      <c r="EY36" s="352"/>
      <c r="EZ36" s="234"/>
      <c r="FA36" s="234"/>
      <c r="FB36" s="234"/>
      <c r="FC36" s="234"/>
      <c r="FD36" s="234"/>
      <c r="FE36" s="234"/>
      <c r="FF36" s="233"/>
      <c r="FG36" s="352"/>
      <c r="FH36" s="234"/>
      <c r="FI36" s="234"/>
      <c r="FJ36" s="234"/>
      <c r="FK36" s="234"/>
      <c r="FL36" s="234"/>
      <c r="FM36" s="234"/>
      <c r="FN36" s="352"/>
      <c r="FO36" s="234"/>
      <c r="FP36" s="234"/>
      <c r="FQ36" s="234"/>
      <c r="FR36" s="234"/>
      <c r="FS36" s="234"/>
      <c r="FT36" s="234"/>
      <c r="FU36" s="352"/>
      <c r="FV36" s="234"/>
      <c r="FW36" s="234"/>
      <c r="FX36" s="234"/>
      <c r="FY36" s="234"/>
      <c r="FZ36" s="234"/>
      <c r="GA36" s="234"/>
      <c r="GB36" s="352"/>
      <c r="GC36" s="234"/>
      <c r="GD36" s="234"/>
      <c r="GE36" s="234"/>
      <c r="GF36" s="234"/>
      <c r="GG36" s="234"/>
      <c r="GH36" s="234"/>
      <c r="GI36" s="352"/>
      <c r="GJ36" s="234"/>
      <c r="GK36" s="233"/>
      <c r="GL36" s="234"/>
      <c r="GM36" s="234"/>
      <c r="GN36" s="234"/>
      <c r="GO36" s="234"/>
      <c r="GP36" s="234"/>
      <c r="GQ36" s="352"/>
      <c r="GR36" s="234"/>
    </row>
    <row r="37" spans="1:200" s="9" customFormat="1" ht="57" customHeight="1" x14ac:dyDescent="0.35">
      <c r="A37" s="244">
        <v>1</v>
      </c>
      <c r="B37" s="245">
        <f>ROW()-ROW($B$36)</f>
        <v>1</v>
      </c>
      <c r="C37" s="254">
        <v>150000008</v>
      </c>
      <c r="D37" s="343" t="s">
        <v>15</v>
      </c>
      <c r="E37" s="255" t="s">
        <v>16</v>
      </c>
      <c r="F37" s="248">
        <v>21500</v>
      </c>
      <c r="G37" s="262"/>
      <c r="H37" s="250" t="s">
        <v>443</v>
      </c>
      <c r="I37" s="250" t="s">
        <v>443</v>
      </c>
      <c r="J37" s="251" t="s">
        <v>443</v>
      </c>
      <c r="K37" s="314"/>
      <c r="L37" s="250" t="s">
        <v>443</v>
      </c>
      <c r="M37" s="250" t="s">
        <v>443</v>
      </c>
      <c r="N37" s="252">
        <v>21500</v>
      </c>
      <c r="O37" s="250" t="s">
        <v>443</v>
      </c>
      <c r="P37" s="250" t="s">
        <v>443</v>
      </c>
      <c r="Q37" s="251" t="s">
        <v>443</v>
      </c>
      <c r="R37" s="314"/>
      <c r="S37" s="250" t="s">
        <v>443</v>
      </c>
      <c r="T37" s="250" t="s">
        <v>443</v>
      </c>
      <c r="U37" s="252" t="s">
        <v>443</v>
      </c>
      <c r="V37" s="250" t="s">
        <v>443</v>
      </c>
      <c r="W37" s="250" t="s">
        <v>443</v>
      </c>
      <c r="X37" s="251" t="s">
        <v>443</v>
      </c>
      <c r="Y37" s="314"/>
      <c r="Z37" s="260">
        <v>21500</v>
      </c>
      <c r="AA37" s="250" t="s">
        <v>443</v>
      </c>
      <c r="AB37" s="252" t="s">
        <v>443</v>
      </c>
      <c r="AC37" s="250">
        <v>21500</v>
      </c>
      <c r="AD37" s="250" t="s">
        <v>443</v>
      </c>
      <c r="AE37" s="250"/>
      <c r="AF37" s="265"/>
      <c r="AG37" s="260"/>
      <c r="AH37" s="251"/>
      <c r="AI37" s="252"/>
      <c r="AJ37" s="273"/>
      <c r="AK37" s="251"/>
      <c r="AL37" s="248">
        <v>21500</v>
      </c>
      <c r="AM37" s="249"/>
      <c r="AN37" s="265"/>
      <c r="AO37" s="250" t="s">
        <v>443</v>
      </c>
      <c r="AP37" s="250" t="s">
        <v>443</v>
      </c>
      <c r="AQ37" s="252" t="s">
        <v>443</v>
      </c>
      <c r="AR37" s="250" t="s">
        <v>443</v>
      </c>
      <c r="AS37" s="250" t="s">
        <v>443</v>
      </c>
      <c r="AT37" s="251" t="s">
        <v>443</v>
      </c>
      <c r="AU37" s="314"/>
      <c r="AV37" s="250" t="s">
        <v>443</v>
      </c>
      <c r="AW37" s="250" t="s">
        <v>443</v>
      </c>
      <c r="AX37" s="252" t="s">
        <v>443</v>
      </c>
      <c r="AY37" s="250">
        <v>21500</v>
      </c>
      <c r="AZ37" s="250" t="s">
        <v>443</v>
      </c>
      <c r="BA37" s="251" t="s">
        <v>443</v>
      </c>
      <c r="BB37" s="314"/>
      <c r="BC37" s="250" t="s">
        <v>443</v>
      </c>
      <c r="BD37" s="250" t="s">
        <v>443</v>
      </c>
      <c r="BE37" s="250" t="s">
        <v>443</v>
      </c>
      <c r="BF37" s="250" t="s">
        <v>443</v>
      </c>
      <c r="BG37" s="250" t="s">
        <v>443</v>
      </c>
      <c r="BH37" s="251" t="s">
        <v>443</v>
      </c>
      <c r="BI37" s="314"/>
      <c r="BJ37" s="250">
        <v>21500</v>
      </c>
      <c r="BK37" s="250" t="s">
        <v>443</v>
      </c>
      <c r="BL37" s="252" t="s">
        <v>443</v>
      </c>
      <c r="BM37" s="250" t="s">
        <v>443</v>
      </c>
      <c r="BN37" s="250">
        <v>21500</v>
      </c>
      <c r="BO37" s="325">
        <v>21500</v>
      </c>
      <c r="BP37" s="330" t="s">
        <v>443</v>
      </c>
      <c r="BQ37" s="335"/>
      <c r="BR37" s="347" t="s">
        <v>443</v>
      </c>
      <c r="BS37" s="320" t="s">
        <v>443</v>
      </c>
      <c r="BT37" s="320" t="s">
        <v>443</v>
      </c>
      <c r="BU37" s="320" t="s">
        <v>443</v>
      </c>
      <c r="BV37" s="320" t="s">
        <v>443</v>
      </c>
      <c r="BW37" s="346">
        <v>21500</v>
      </c>
      <c r="BX37" s="353"/>
      <c r="BY37" s="347" t="s">
        <v>443</v>
      </c>
      <c r="BZ37" s="320" t="s">
        <v>443</v>
      </c>
      <c r="CA37" s="320" t="s">
        <v>443</v>
      </c>
      <c r="CB37" s="320" t="s">
        <v>443</v>
      </c>
      <c r="CC37" s="320" t="s">
        <v>443</v>
      </c>
      <c r="CD37" s="346">
        <v>21500</v>
      </c>
      <c r="CE37" s="353"/>
      <c r="CF37" s="347" t="s">
        <v>443</v>
      </c>
      <c r="CG37" s="333" t="s">
        <v>443</v>
      </c>
      <c r="CH37" s="333" t="s">
        <v>443</v>
      </c>
      <c r="CI37" s="333" t="s">
        <v>443</v>
      </c>
      <c r="CJ37" s="333">
        <v>21500</v>
      </c>
      <c r="CK37" s="346" t="s">
        <v>443</v>
      </c>
      <c r="CL37" s="353"/>
      <c r="CM37" s="347" t="s">
        <v>443</v>
      </c>
      <c r="CN37" s="320" t="s">
        <v>443</v>
      </c>
      <c r="CO37" s="320" t="s">
        <v>443</v>
      </c>
      <c r="CP37" s="320" t="s">
        <v>443</v>
      </c>
      <c r="CQ37" s="320">
        <v>21500</v>
      </c>
      <c r="CR37" s="346" t="s">
        <v>443</v>
      </c>
      <c r="CS37" s="353"/>
      <c r="CT37" s="330" t="s">
        <v>443</v>
      </c>
      <c r="CU37" s="248">
        <v>21500</v>
      </c>
      <c r="CV37" s="333" t="s">
        <v>443</v>
      </c>
      <c r="CW37" s="320" t="s">
        <v>443</v>
      </c>
      <c r="CX37" s="320" t="s">
        <v>443</v>
      </c>
      <c r="CY37" s="320">
        <v>21500</v>
      </c>
      <c r="CZ37" s="346" t="s">
        <v>443</v>
      </c>
      <c r="DA37" s="353" t="s">
        <v>443</v>
      </c>
      <c r="DB37" s="347" t="s">
        <v>443</v>
      </c>
      <c r="DC37" s="320" t="s">
        <v>443</v>
      </c>
      <c r="DD37" s="320" t="s">
        <v>443</v>
      </c>
      <c r="DE37" s="320" t="s">
        <v>443</v>
      </c>
      <c r="DF37" s="320" t="s">
        <v>443</v>
      </c>
      <c r="DG37" s="346">
        <v>21500</v>
      </c>
      <c r="DH37" s="353" t="s">
        <v>443</v>
      </c>
      <c r="DI37" s="347" t="s">
        <v>443</v>
      </c>
      <c r="DJ37" s="320" t="s">
        <v>443</v>
      </c>
      <c r="DK37" s="320" t="s">
        <v>443</v>
      </c>
      <c r="DL37" s="320" t="s">
        <v>443</v>
      </c>
      <c r="DM37" s="320" t="s">
        <v>443</v>
      </c>
      <c r="DN37" s="320">
        <v>21500</v>
      </c>
      <c r="DO37" s="358" t="s">
        <v>443</v>
      </c>
      <c r="DP37" s="361" t="s">
        <v>443</v>
      </c>
      <c r="DQ37" s="320" t="s">
        <v>443</v>
      </c>
      <c r="DR37" s="320" t="s">
        <v>443</v>
      </c>
      <c r="DS37" s="320" t="s">
        <v>443</v>
      </c>
      <c r="DT37" s="320">
        <v>21500</v>
      </c>
      <c r="DU37" s="346" t="s">
        <v>443</v>
      </c>
      <c r="DV37" s="353" t="s">
        <v>443</v>
      </c>
      <c r="DW37" s="347" t="s">
        <v>443</v>
      </c>
      <c r="DX37" s="347" t="s">
        <v>443</v>
      </c>
      <c r="DY37" s="347" t="s">
        <v>443</v>
      </c>
      <c r="DZ37" s="248">
        <v>21500</v>
      </c>
      <c r="EA37" s="353"/>
      <c r="EB37" s="347" t="s">
        <v>443</v>
      </c>
      <c r="EC37" s="347" t="s">
        <v>443</v>
      </c>
      <c r="ED37" s="353"/>
      <c r="EE37" s="347" t="s">
        <v>443</v>
      </c>
      <c r="EF37" s="347" t="s">
        <v>443</v>
      </c>
      <c r="EG37" s="347" t="s">
        <v>443</v>
      </c>
      <c r="EH37" s="347" t="s">
        <v>443</v>
      </c>
      <c r="EI37" s="347">
        <v>21500</v>
      </c>
      <c r="EJ37" s="347" t="s">
        <v>443</v>
      </c>
      <c r="EK37" s="353"/>
      <c r="EL37" s="347" t="s">
        <v>443</v>
      </c>
      <c r="EM37" s="347" t="s">
        <v>443</v>
      </c>
      <c r="EN37" s="347">
        <v>21500</v>
      </c>
      <c r="EO37" s="347" t="s">
        <v>443</v>
      </c>
      <c r="EP37" s="347" t="s">
        <v>443</v>
      </c>
      <c r="EQ37" s="347" t="s">
        <v>443</v>
      </c>
      <c r="ER37" s="353"/>
      <c r="ES37" s="347" t="s">
        <v>443</v>
      </c>
      <c r="ET37" s="347" t="s">
        <v>443</v>
      </c>
      <c r="EU37" s="347" t="s">
        <v>443</v>
      </c>
      <c r="EV37" s="347" t="s">
        <v>443</v>
      </c>
      <c r="EW37" s="347">
        <v>21500</v>
      </c>
      <c r="EX37" s="347" t="s">
        <v>443</v>
      </c>
      <c r="EY37" s="353"/>
      <c r="EZ37" s="347" t="s">
        <v>443</v>
      </c>
      <c r="FA37" s="347" t="s">
        <v>443</v>
      </c>
      <c r="FB37" s="347" t="s">
        <v>443</v>
      </c>
      <c r="FC37" s="347" t="s">
        <v>443</v>
      </c>
      <c r="FD37" s="347" t="s">
        <v>443</v>
      </c>
      <c r="FE37" s="347" t="s">
        <v>443</v>
      </c>
      <c r="FF37" s="248">
        <v>21500</v>
      </c>
      <c r="FG37" s="353"/>
      <c r="FH37" s="347" t="s">
        <v>443</v>
      </c>
      <c r="FI37" s="347" t="s">
        <v>443</v>
      </c>
      <c r="FJ37" s="347">
        <v>21281.86813186813</v>
      </c>
      <c r="FK37" s="347" t="s">
        <v>443</v>
      </c>
      <c r="FL37" s="347" t="s">
        <v>443</v>
      </c>
      <c r="FM37" s="347" t="s">
        <v>443</v>
      </c>
      <c r="FN37" s="353"/>
      <c r="FO37" s="347" t="s">
        <v>443</v>
      </c>
      <c r="FP37" s="347" t="s">
        <v>443</v>
      </c>
      <c r="FQ37" s="347">
        <v>21500</v>
      </c>
      <c r="FR37" s="347" t="s">
        <v>443</v>
      </c>
      <c r="FS37" s="347" t="s">
        <v>443</v>
      </c>
      <c r="FT37" s="347" t="s">
        <v>443</v>
      </c>
      <c r="FU37" s="353"/>
      <c r="FV37" s="347" t="s">
        <v>443</v>
      </c>
      <c r="FW37" s="347" t="s">
        <v>443</v>
      </c>
      <c r="FX37" s="347" t="s">
        <v>443</v>
      </c>
      <c r="FY37" s="347" t="s">
        <v>443</v>
      </c>
      <c r="FZ37" s="347" t="s">
        <v>443</v>
      </c>
      <c r="GA37" s="347" t="s">
        <v>443</v>
      </c>
      <c r="GB37" s="353"/>
      <c r="GC37" s="347" t="s">
        <v>443</v>
      </c>
      <c r="GD37" s="347" t="s">
        <v>443</v>
      </c>
      <c r="GE37" s="347" t="s">
        <v>443</v>
      </c>
      <c r="GF37" s="347" t="s">
        <v>443</v>
      </c>
      <c r="GG37" s="347" t="s">
        <v>443</v>
      </c>
      <c r="GH37" s="347" t="s">
        <v>443</v>
      </c>
      <c r="GI37" s="353"/>
      <c r="GJ37" s="347" t="s">
        <v>443</v>
      </c>
      <c r="GK37" s="248">
        <v>21500</v>
      </c>
      <c r="GL37" s="347" t="s">
        <v>443</v>
      </c>
      <c r="GM37" s="347" t="s">
        <v>443</v>
      </c>
      <c r="GN37" s="347" t="s">
        <v>443</v>
      </c>
      <c r="GO37" s="347" t="s">
        <v>443</v>
      </c>
      <c r="GP37" s="347" t="s">
        <v>443</v>
      </c>
      <c r="GQ37" s="353"/>
      <c r="GR37" s="347" t="s">
        <v>443</v>
      </c>
    </row>
    <row r="38" spans="1:200" s="9" customFormat="1" ht="57" customHeight="1" x14ac:dyDescent="0.35">
      <c r="A38" s="244"/>
      <c r="B38" s="245">
        <f t="shared" ref="B38:B41" si="92">ROW()-ROW($B$36)</f>
        <v>2</v>
      </c>
      <c r="C38" s="254" t="s">
        <v>183</v>
      </c>
      <c r="D38" s="343" t="s">
        <v>460</v>
      </c>
      <c r="E38" s="255" t="s">
        <v>176</v>
      </c>
      <c r="F38" s="248">
        <v>21200</v>
      </c>
      <c r="G38" s="262"/>
      <c r="H38" s="250" t="s">
        <v>443</v>
      </c>
      <c r="I38" s="250" t="s">
        <v>443</v>
      </c>
      <c r="J38" s="251" t="s">
        <v>443</v>
      </c>
      <c r="K38" s="314"/>
      <c r="L38" s="250" t="s">
        <v>443</v>
      </c>
      <c r="M38" s="250" t="s">
        <v>443</v>
      </c>
      <c r="N38" s="252" t="s">
        <v>443</v>
      </c>
      <c r="O38" s="250" t="s">
        <v>443</v>
      </c>
      <c r="P38" s="250" t="s">
        <v>443</v>
      </c>
      <c r="Q38" s="251" t="s">
        <v>443</v>
      </c>
      <c r="R38" s="314"/>
      <c r="S38" s="250" t="s">
        <v>443</v>
      </c>
      <c r="T38" s="250" t="s">
        <v>443</v>
      </c>
      <c r="U38" s="252" t="s">
        <v>443</v>
      </c>
      <c r="V38" s="250" t="s">
        <v>443</v>
      </c>
      <c r="W38" s="250" t="s">
        <v>443</v>
      </c>
      <c r="X38" s="251" t="s">
        <v>443</v>
      </c>
      <c r="Y38" s="314"/>
      <c r="Z38" s="250" t="s">
        <v>443</v>
      </c>
      <c r="AA38" s="250" t="s">
        <v>443</v>
      </c>
      <c r="AB38" s="252" t="s">
        <v>443</v>
      </c>
      <c r="AC38" s="250" t="s">
        <v>443</v>
      </c>
      <c r="AD38" s="250" t="s">
        <v>443</v>
      </c>
      <c r="AE38" s="250"/>
      <c r="AF38" s="265"/>
      <c r="AG38" s="260"/>
      <c r="AH38" s="251"/>
      <c r="AI38" s="252"/>
      <c r="AJ38" s="273"/>
      <c r="AK38" s="251"/>
      <c r="AL38" s="248">
        <v>21200</v>
      </c>
      <c r="AM38" s="249"/>
      <c r="AN38" s="265"/>
      <c r="AO38" s="250" t="s">
        <v>443</v>
      </c>
      <c r="AP38" s="250" t="s">
        <v>443</v>
      </c>
      <c r="AQ38" s="252" t="s">
        <v>443</v>
      </c>
      <c r="AR38" s="250" t="s">
        <v>443</v>
      </c>
      <c r="AS38" s="250" t="s">
        <v>443</v>
      </c>
      <c r="AT38" s="251" t="s">
        <v>443</v>
      </c>
      <c r="AU38" s="314"/>
      <c r="AV38" s="250" t="s">
        <v>443</v>
      </c>
      <c r="AW38" s="250" t="s">
        <v>443</v>
      </c>
      <c r="AX38" s="252" t="s">
        <v>443</v>
      </c>
      <c r="AY38" s="250" t="s">
        <v>443</v>
      </c>
      <c r="AZ38" s="250" t="s">
        <v>443</v>
      </c>
      <c r="BA38" s="251" t="s">
        <v>443</v>
      </c>
      <c r="BB38" s="314"/>
      <c r="BC38" s="250" t="s">
        <v>443</v>
      </c>
      <c r="BD38" s="250" t="s">
        <v>443</v>
      </c>
      <c r="BE38" s="250" t="s">
        <v>443</v>
      </c>
      <c r="BF38" s="250" t="s">
        <v>443</v>
      </c>
      <c r="BG38" s="250" t="s">
        <v>443</v>
      </c>
      <c r="BH38" s="251" t="s">
        <v>443</v>
      </c>
      <c r="BI38" s="314"/>
      <c r="BJ38" s="250" t="s">
        <v>443</v>
      </c>
      <c r="BK38" s="250" t="s">
        <v>443</v>
      </c>
      <c r="BL38" s="252" t="s">
        <v>443</v>
      </c>
      <c r="BM38" s="250" t="s">
        <v>443</v>
      </c>
      <c r="BN38" s="250" t="s">
        <v>443</v>
      </c>
      <c r="BO38" s="325">
        <v>21200</v>
      </c>
      <c r="BP38" s="330" t="s">
        <v>443</v>
      </c>
      <c r="BQ38" s="335"/>
      <c r="BR38" s="347" t="s">
        <v>443</v>
      </c>
      <c r="BS38" s="320" t="s">
        <v>443</v>
      </c>
      <c r="BT38" s="320" t="s">
        <v>443</v>
      </c>
      <c r="BU38" s="320" t="s">
        <v>443</v>
      </c>
      <c r="BV38" s="320" t="s">
        <v>443</v>
      </c>
      <c r="BW38" s="346" t="s">
        <v>443</v>
      </c>
      <c r="BX38" s="353"/>
      <c r="BY38" s="347" t="s">
        <v>443</v>
      </c>
      <c r="BZ38" s="320" t="s">
        <v>443</v>
      </c>
      <c r="CA38" s="320" t="s">
        <v>443</v>
      </c>
      <c r="CB38" s="320" t="s">
        <v>443</v>
      </c>
      <c r="CC38" s="320" t="s">
        <v>443</v>
      </c>
      <c r="CD38" s="346" t="s">
        <v>443</v>
      </c>
      <c r="CE38" s="353"/>
      <c r="CF38" s="347" t="s">
        <v>443</v>
      </c>
      <c r="CG38" s="333" t="s">
        <v>443</v>
      </c>
      <c r="CH38" s="333" t="s">
        <v>443</v>
      </c>
      <c r="CI38" s="333" t="s">
        <v>443</v>
      </c>
      <c r="CJ38" s="333" t="s">
        <v>443</v>
      </c>
      <c r="CK38" s="346" t="s">
        <v>443</v>
      </c>
      <c r="CL38" s="353"/>
      <c r="CM38" s="347" t="s">
        <v>443</v>
      </c>
      <c r="CN38" s="320" t="s">
        <v>443</v>
      </c>
      <c r="CO38" s="320" t="s">
        <v>443</v>
      </c>
      <c r="CP38" s="320" t="s">
        <v>443</v>
      </c>
      <c r="CQ38" s="320" t="s">
        <v>443</v>
      </c>
      <c r="CR38" s="346" t="s">
        <v>443</v>
      </c>
      <c r="CS38" s="353"/>
      <c r="CT38" s="330" t="s">
        <v>443</v>
      </c>
      <c r="CU38" s="248">
        <v>21200</v>
      </c>
      <c r="CV38" s="333" t="s">
        <v>443</v>
      </c>
      <c r="CW38" s="320" t="s">
        <v>443</v>
      </c>
      <c r="CX38" s="320" t="s">
        <v>443</v>
      </c>
      <c r="CY38" s="320" t="s">
        <v>443</v>
      </c>
      <c r="CZ38" s="346" t="s">
        <v>443</v>
      </c>
      <c r="DA38" s="353" t="s">
        <v>443</v>
      </c>
      <c r="DB38" s="347" t="s">
        <v>443</v>
      </c>
      <c r="DC38" s="320" t="s">
        <v>443</v>
      </c>
      <c r="DD38" s="320" t="s">
        <v>443</v>
      </c>
      <c r="DE38" s="320" t="s">
        <v>443</v>
      </c>
      <c r="DF38" s="320" t="s">
        <v>443</v>
      </c>
      <c r="DG38" s="346" t="s">
        <v>443</v>
      </c>
      <c r="DH38" s="353" t="s">
        <v>443</v>
      </c>
      <c r="DI38" s="347" t="s">
        <v>443</v>
      </c>
      <c r="DJ38" s="320" t="s">
        <v>443</v>
      </c>
      <c r="DK38" s="320" t="s">
        <v>443</v>
      </c>
      <c r="DL38" s="320" t="s">
        <v>443</v>
      </c>
      <c r="DM38" s="320" t="s">
        <v>443</v>
      </c>
      <c r="DN38" s="320" t="s">
        <v>443</v>
      </c>
      <c r="DO38" s="358" t="s">
        <v>443</v>
      </c>
      <c r="DP38" s="361" t="s">
        <v>443</v>
      </c>
      <c r="DQ38" s="320" t="s">
        <v>443</v>
      </c>
      <c r="DR38" s="320" t="s">
        <v>443</v>
      </c>
      <c r="DS38" s="320" t="s">
        <v>443</v>
      </c>
      <c r="DT38" s="320" t="s">
        <v>443</v>
      </c>
      <c r="DU38" s="346" t="s">
        <v>443</v>
      </c>
      <c r="DV38" s="353" t="s">
        <v>443</v>
      </c>
      <c r="DW38" s="347" t="s">
        <v>443</v>
      </c>
      <c r="DX38" s="347" t="s">
        <v>443</v>
      </c>
      <c r="DY38" s="347" t="s">
        <v>443</v>
      </c>
      <c r="DZ38" s="248">
        <v>21200</v>
      </c>
      <c r="EA38" s="353"/>
      <c r="EB38" s="347" t="s">
        <v>443</v>
      </c>
      <c r="EC38" s="347" t="s">
        <v>443</v>
      </c>
      <c r="ED38" s="353"/>
      <c r="EE38" s="347" t="s">
        <v>443</v>
      </c>
      <c r="EF38" s="347">
        <v>20000</v>
      </c>
      <c r="EG38" s="347">
        <v>19500</v>
      </c>
      <c r="EH38" s="347">
        <v>19737.557543646311</v>
      </c>
      <c r="EI38" s="347">
        <v>20000</v>
      </c>
      <c r="EJ38" s="347">
        <v>20000</v>
      </c>
      <c r="EK38" s="353"/>
      <c r="EL38" s="347" t="s">
        <v>443</v>
      </c>
      <c r="EM38" s="347" t="s">
        <v>443</v>
      </c>
      <c r="EN38" s="347">
        <v>20000</v>
      </c>
      <c r="EO38" s="347">
        <v>20000</v>
      </c>
      <c r="EP38" s="347">
        <v>20000</v>
      </c>
      <c r="EQ38" s="347">
        <v>20000</v>
      </c>
      <c r="ER38" s="353"/>
      <c r="ES38" s="347">
        <v>20000</v>
      </c>
      <c r="ET38" s="347">
        <v>20000</v>
      </c>
      <c r="EU38" s="347">
        <v>20000</v>
      </c>
      <c r="EV38" s="347">
        <v>20000</v>
      </c>
      <c r="EW38" s="347">
        <v>20000</v>
      </c>
      <c r="EX38" s="347">
        <v>20000</v>
      </c>
      <c r="EY38" s="353"/>
      <c r="EZ38" s="347" t="s">
        <v>443</v>
      </c>
      <c r="FA38" s="347" t="s">
        <v>443</v>
      </c>
      <c r="FB38" s="347" t="s">
        <v>443</v>
      </c>
      <c r="FC38" s="347" t="s">
        <v>443</v>
      </c>
      <c r="FD38" s="347" t="s">
        <v>443</v>
      </c>
      <c r="FE38" s="347" t="s">
        <v>443</v>
      </c>
      <c r="FF38" s="248">
        <v>21200</v>
      </c>
      <c r="FG38" s="353"/>
      <c r="FH38" s="347">
        <v>19500</v>
      </c>
      <c r="FI38" s="347">
        <v>19500</v>
      </c>
      <c r="FJ38" s="347">
        <v>19500</v>
      </c>
      <c r="FK38" s="347">
        <v>19500</v>
      </c>
      <c r="FL38" s="347">
        <v>19500</v>
      </c>
      <c r="FM38" s="347">
        <v>19500</v>
      </c>
      <c r="FN38" s="353"/>
      <c r="FO38" s="347">
        <v>19500</v>
      </c>
      <c r="FP38" s="347" t="s">
        <v>443</v>
      </c>
      <c r="FQ38" s="347">
        <v>19500</v>
      </c>
      <c r="FR38" s="347" t="s">
        <v>443</v>
      </c>
      <c r="FS38" s="347" t="s">
        <v>443</v>
      </c>
      <c r="FT38" s="347" t="s">
        <v>443</v>
      </c>
      <c r="FU38" s="353"/>
      <c r="FV38" s="347" t="s">
        <v>443</v>
      </c>
      <c r="FW38" s="347" t="s">
        <v>443</v>
      </c>
      <c r="FX38" s="347">
        <v>19500</v>
      </c>
      <c r="FY38" s="347" t="s">
        <v>443</v>
      </c>
      <c r="FZ38" s="347" t="s">
        <v>443</v>
      </c>
      <c r="GA38" s="347" t="s">
        <v>443</v>
      </c>
      <c r="GB38" s="353"/>
      <c r="GC38" s="347" t="s">
        <v>443</v>
      </c>
      <c r="GD38" s="347" t="s">
        <v>443</v>
      </c>
      <c r="GE38" s="347" t="s">
        <v>443</v>
      </c>
      <c r="GF38" s="347" t="s">
        <v>443</v>
      </c>
      <c r="GG38" s="347" t="s">
        <v>443</v>
      </c>
      <c r="GH38" s="347" t="s">
        <v>443</v>
      </c>
      <c r="GI38" s="353"/>
      <c r="GJ38" s="347" t="s">
        <v>443</v>
      </c>
      <c r="GK38" s="248">
        <v>21200</v>
      </c>
      <c r="GL38" s="347" t="s">
        <v>443</v>
      </c>
      <c r="GM38" s="347" t="s">
        <v>443</v>
      </c>
      <c r="GN38" s="347" t="s">
        <v>443</v>
      </c>
      <c r="GO38" s="347">
        <v>19500</v>
      </c>
      <c r="GP38" s="347">
        <v>19500</v>
      </c>
      <c r="GQ38" s="353"/>
      <c r="GR38" s="347">
        <v>19500</v>
      </c>
    </row>
    <row r="39" spans="1:200" s="9" customFormat="1" ht="57" customHeight="1" x14ac:dyDescent="0.35">
      <c r="A39" s="244"/>
      <c r="B39" s="245">
        <f t="shared" si="92"/>
        <v>3</v>
      </c>
      <c r="C39" s="254">
        <v>150000036</v>
      </c>
      <c r="D39" s="343" t="s">
        <v>17</v>
      </c>
      <c r="E39" s="255" t="s">
        <v>18</v>
      </c>
      <c r="F39" s="248">
        <v>21000</v>
      </c>
      <c r="G39" s="262"/>
      <c r="H39" s="250" t="s">
        <v>443</v>
      </c>
      <c r="I39" s="250" t="s">
        <v>443</v>
      </c>
      <c r="J39" s="251" t="s">
        <v>443</v>
      </c>
      <c r="K39" s="314"/>
      <c r="L39" s="250" t="s">
        <v>443</v>
      </c>
      <c r="M39" s="250" t="s">
        <v>443</v>
      </c>
      <c r="N39" s="252" t="s">
        <v>443</v>
      </c>
      <c r="O39" s="250" t="s">
        <v>443</v>
      </c>
      <c r="P39" s="250" t="s">
        <v>443</v>
      </c>
      <c r="Q39" s="251" t="s">
        <v>443</v>
      </c>
      <c r="R39" s="314"/>
      <c r="S39" s="250" t="s">
        <v>443</v>
      </c>
      <c r="T39" s="250" t="s">
        <v>443</v>
      </c>
      <c r="U39" s="252" t="s">
        <v>443</v>
      </c>
      <c r="V39" s="250" t="s">
        <v>443</v>
      </c>
      <c r="W39" s="250" t="s">
        <v>443</v>
      </c>
      <c r="X39" s="251" t="s">
        <v>443</v>
      </c>
      <c r="Y39" s="314"/>
      <c r="Z39" s="250" t="s">
        <v>443</v>
      </c>
      <c r="AA39" s="250" t="s">
        <v>443</v>
      </c>
      <c r="AB39" s="252" t="s">
        <v>443</v>
      </c>
      <c r="AC39" s="250" t="s">
        <v>443</v>
      </c>
      <c r="AD39" s="250" t="s">
        <v>443</v>
      </c>
      <c r="AE39" s="250"/>
      <c r="AF39" s="265"/>
      <c r="AG39" s="260"/>
      <c r="AH39" s="251"/>
      <c r="AI39" s="252"/>
      <c r="AJ39" s="273"/>
      <c r="AK39" s="251"/>
      <c r="AL39" s="248">
        <v>21000</v>
      </c>
      <c r="AM39" s="249"/>
      <c r="AN39" s="265"/>
      <c r="AO39" s="250" t="s">
        <v>443</v>
      </c>
      <c r="AP39" s="250" t="s">
        <v>443</v>
      </c>
      <c r="AQ39" s="252" t="s">
        <v>443</v>
      </c>
      <c r="AR39" s="250" t="s">
        <v>443</v>
      </c>
      <c r="AS39" s="250" t="s">
        <v>443</v>
      </c>
      <c r="AT39" s="251" t="s">
        <v>443</v>
      </c>
      <c r="AU39" s="314"/>
      <c r="AV39" s="250" t="s">
        <v>443</v>
      </c>
      <c r="AW39" s="250" t="s">
        <v>443</v>
      </c>
      <c r="AX39" s="252" t="s">
        <v>443</v>
      </c>
      <c r="AY39" s="250" t="s">
        <v>443</v>
      </c>
      <c r="AZ39" s="250" t="s">
        <v>443</v>
      </c>
      <c r="BA39" s="251" t="s">
        <v>443</v>
      </c>
      <c r="BB39" s="314"/>
      <c r="BC39" s="250" t="s">
        <v>443</v>
      </c>
      <c r="BD39" s="250" t="s">
        <v>443</v>
      </c>
      <c r="BE39" s="250" t="s">
        <v>443</v>
      </c>
      <c r="BF39" s="250" t="s">
        <v>443</v>
      </c>
      <c r="BG39" s="250" t="s">
        <v>443</v>
      </c>
      <c r="BH39" s="251" t="s">
        <v>443</v>
      </c>
      <c r="BI39" s="314"/>
      <c r="BJ39" s="250" t="s">
        <v>443</v>
      </c>
      <c r="BK39" s="250" t="s">
        <v>443</v>
      </c>
      <c r="BL39" s="252" t="s">
        <v>443</v>
      </c>
      <c r="BM39" s="250" t="s">
        <v>443</v>
      </c>
      <c r="BN39" s="250" t="s">
        <v>443</v>
      </c>
      <c r="BO39" s="325">
        <v>21000</v>
      </c>
      <c r="BP39" s="330" t="s">
        <v>443</v>
      </c>
      <c r="BQ39" s="335"/>
      <c r="BR39" s="347" t="s">
        <v>443</v>
      </c>
      <c r="BS39" s="320" t="s">
        <v>443</v>
      </c>
      <c r="BT39" s="320" t="s">
        <v>443</v>
      </c>
      <c r="BU39" s="320" t="s">
        <v>443</v>
      </c>
      <c r="BV39" s="320" t="s">
        <v>443</v>
      </c>
      <c r="BW39" s="346" t="s">
        <v>443</v>
      </c>
      <c r="BX39" s="353"/>
      <c r="BY39" s="347" t="s">
        <v>443</v>
      </c>
      <c r="BZ39" s="320" t="s">
        <v>443</v>
      </c>
      <c r="CA39" s="320" t="s">
        <v>443</v>
      </c>
      <c r="CB39" s="320" t="s">
        <v>443</v>
      </c>
      <c r="CC39" s="320" t="s">
        <v>443</v>
      </c>
      <c r="CD39" s="346" t="s">
        <v>443</v>
      </c>
      <c r="CE39" s="353"/>
      <c r="CF39" s="347" t="s">
        <v>443</v>
      </c>
      <c r="CG39" s="333" t="s">
        <v>443</v>
      </c>
      <c r="CH39" s="333" t="s">
        <v>443</v>
      </c>
      <c r="CI39" s="333" t="s">
        <v>443</v>
      </c>
      <c r="CJ39" s="333" t="s">
        <v>443</v>
      </c>
      <c r="CK39" s="346" t="s">
        <v>443</v>
      </c>
      <c r="CL39" s="353"/>
      <c r="CM39" s="347" t="s">
        <v>443</v>
      </c>
      <c r="CN39" s="320" t="s">
        <v>443</v>
      </c>
      <c r="CO39" s="320" t="s">
        <v>443</v>
      </c>
      <c r="CP39" s="320" t="s">
        <v>443</v>
      </c>
      <c r="CQ39" s="320" t="s">
        <v>443</v>
      </c>
      <c r="CR39" s="346" t="s">
        <v>443</v>
      </c>
      <c r="CS39" s="353"/>
      <c r="CT39" s="330" t="s">
        <v>443</v>
      </c>
      <c r="CU39" s="248">
        <v>21000</v>
      </c>
      <c r="CV39" s="333" t="s">
        <v>443</v>
      </c>
      <c r="CW39" s="320" t="s">
        <v>443</v>
      </c>
      <c r="CX39" s="320" t="s">
        <v>443</v>
      </c>
      <c r="CY39" s="320" t="s">
        <v>443</v>
      </c>
      <c r="CZ39" s="346" t="s">
        <v>443</v>
      </c>
      <c r="DA39" s="353" t="s">
        <v>443</v>
      </c>
      <c r="DB39" s="347" t="s">
        <v>443</v>
      </c>
      <c r="DC39" s="320" t="s">
        <v>443</v>
      </c>
      <c r="DD39" s="320" t="s">
        <v>443</v>
      </c>
      <c r="DE39" s="320" t="s">
        <v>443</v>
      </c>
      <c r="DF39" s="320" t="s">
        <v>443</v>
      </c>
      <c r="DG39" s="346" t="s">
        <v>443</v>
      </c>
      <c r="DH39" s="353" t="s">
        <v>443</v>
      </c>
      <c r="DI39" s="347" t="s">
        <v>443</v>
      </c>
      <c r="DJ39" s="320" t="s">
        <v>443</v>
      </c>
      <c r="DK39" s="320" t="s">
        <v>443</v>
      </c>
      <c r="DL39" s="320" t="s">
        <v>443</v>
      </c>
      <c r="DM39" s="320" t="s">
        <v>443</v>
      </c>
      <c r="DN39" s="320" t="s">
        <v>443</v>
      </c>
      <c r="DO39" s="358" t="s">
        <v>443</v>
      </c>
      <c r="DP39" s="361" t="s">
        <v>443</v>
      </c>
      <c r="DQ39" s="320" t="s">
        <v>443</v>
      </c>
      <c r="DR39" s="320" t="s">
        <v>443</v>
      </c>
      <c r="DS39" s="320" t="s">
        <v>443</v>
      </c>
      <c r="DT39" s="320" t="s">
        <v>443</v>
      </c>
      <c r="DU39" s="346" t="s">
        <v>443</v>
      </c>
      <c r="DV39" s="353" t="s">
        <v>443</v>
      </c>
      <c r="DW39" s="347" t="s">
        <v>443</v>
      </c>
      <c r="DX39" s="347" t="s">
        <v>443</v>
      </c>
      <c r="DY39" s="347" t="s">
        <v>443</v>
      </c>
      <c r="DZ39" s="248">
        <v>21000</v>
      </c>
      <c r="EA39" s="353"/>
      <c r="EB39" s="347" t="s">
        <v>443</v>
      </c>
      <c r="EC39" s="347" t="s">
        <v>443</v>
      </c>
      <c r="ED39" s="353"/>
      <c r="EE39" s="347" t="s">
        <v>443</v>
      </c>
      <c r="EF39" s="347" t="s">
        <v>443</v>
      </c>
      <c r="EG39" s="347" t="s">
        <v>443</v>
      </c>
      <c r="EH39" s="347" t="s">
        <v>443</v>
      </c>
      <c r="EI39" s="347" t="s">
        <v>443</v>
      </c>
      <c r="EJ39" s="347" t="s">
        <v>443</v>
      </c>
      <c r="EK39" s="353"/>
      <c r="EL39" s="347" t="s">
        <v>443</v>
      </c>
      <c r="EM39" s="347" t="s">
        <v>443</v>
      </c>
      <c r="EN39" s="347" t="s">
        <v>443</v>
      </c>
      <c r="EO39" s="347" t="s">
        <v>443</v>
      </c>
      <c r="EP39" s="347" t="s">
        <v>443</v>
      </c>
      <c r="EQ39" s="347" t="s">
        <v>443</v>
      </c>
      <c r="ER39" s="353"/>
      <c r="ES39" s="347" t="s">
        <v>443</v>
      </c>
      <c r="ET39" s="347" t="s">
        <v>443</v>
      </c>
      <c r="EU39" s="347" t="s">
        <v>443</v>
      </c>
      <c r="EV39" s="347" t="s">
        <v>443</v>
      </c>
      <c r="EW39" s="347" t="s">
        <v>443</v>
      </c>
      <c r="EX39" s="347" t="s">
        <v>443</v>
      </c>
      <c r="EY39" s="353"/>
      <c r="EZ39" s="347" t="s">
        <v>443</v>
      </c>
      <c r="FA39" s="347" t="s">
        <v>443</v>
      </c>
      <c r="FB39" s="347" t="s">
        <v>443</v>
      </c>
      <c r="FC39" s="347" t="s">
        <v>443</v>
      </c>
      <c r="FD39" s="347" t="s">
        <v>443</v>
      </c>
      <c r="FE39" s="347" t="s">
        <v>443</v>
      </c>
      <c r="FF39" s="248">
        <v>21000</v>
      </c>
      <c r="FG39" s="353"/>
      <c r="FH39" s="347" t="s">
        <v>443</v>
      </c>
      <c r="FI39" s="347" t="s">
        <v>443</v>
      </c>
      <c r="FJ39" s="347" t="s">
        <v>443</v>
      </c>
      <c r="FK39" s="347" t="s">
        <v>443</v>
      </c>
      <c r="FL39" s="347" t="s">
        <v>443</v>
      </c>
      <c r="FM39" s="347" t="s">
        <v>443</v>
      </c>
      <c r="FN39" s="353"/>
      <c r="FO39" s="347" t="s">
        <v>443</v>
      </c>
      <c r="FP39" s="347" t="s">
        <v>443</v>
      </c>
      <c r="FQ39" s="347" t="s">
        <v>443</v>
      </c>
      <c r="FR39" s="347" t="s">
        <v>443</v>
      </c>
      <c r="FS39" s="347" t="s">
        <v>443</v>
      </c>
      <c r="FT39" s="347" t="s">
        <v>443</v>
      </c>
      <c r="FU39" s="353"/>
      <c r="FV39" s="347" t="s">
        <v>443</v>
      </c>
      <c r="FW39" s="347" t="s">
        <v>443</v>
      </c>
      <c r="FX39" s="347" t="s">
        <v>443</v>
      </c>
      <c r="FY39" s="347" t="s">
        <v>443</v>
      </c>
      <c r="FZ39" s="347" t="s">
        <v>443</v>
      </c>
      <c r="GA39" s="347" t="s">
        <v>443</v>
      </c>
      <c r="GB39" s="353"/>
      <c r="GC39" s="347" t="s">
        <v>443</v>
      </c>
      <c r="GD39" s="347" t="s">
        <v>443</v>
      </c>
      <c r="GE39" s="347" t="s">
        <v>443</v>
      </c>
      <c r="GF39" s="347" t="s">
        <v>443</v>
      </c>
      <c r="GG39" s="347" t="s">
        <v>443</v>
      </c>
      <c r="GH39" s="347" t="s">
        <v>443</v>
      </c>
      <c r="GI39" s="353"/>
      <c r="GJ39" s="347" t="s">
        <v>443</v>
      </c>
      <c r="GK39" s="248">
        <v>21000</v>
      </c>
      <c r="GL39" s="347" t="s">
        <v>443</v>
      </c>
      <c r="GM39" s="347" t="s">
        <v>443</v>
      </c>
      <c r="GN39" s="347" t="s">
        <v>443</v>
      </c>
      <c r="GO39" s="347" t="s">
        <v>443</v>
      </c>
      <c r="GP39" s="347" t="s">
        <v>443</v>
      </c>
      <c r="GQ39" s="353"/>
      <c r="GR39" s="347" t="s">
        <v>443</v>
      </c>
    </row>
    <row r="40" spans="1:200" s="9" customFormat="1" ht="17.149999999999999" hidden="1" customHeight="1" x14ac:dyDescent="0.35">
      <c r="A40" s="244"/>
      <c r="B40" s="245">
        <f t="shared" si="92"/>
        <v>4</v>
      </c>
      <c r="C40" s="254" t="s">
        <v>182</v>
      </c>
      <c r="D40" s="343" t="s">
        <v>15</v>
      </c>
      <c r="E40" s="255" t="s">
        <v>175</v>
      </c>
      <c r="F40" s="248"/>
      <c r="G40" s="262"/>
      <c r="H40" s="250" t="s">
        <v>443</v>
      </c>
      <c r="I40" s="250" t="s">
        <v>443</v>
      </c>
      <c r="J40" s="251" t="s">
        <v>443</v>
      </c>
      <c r="K40" s="314"/>
      <c r="L40" s="250" t="s">
        <v>443</v>
      </c>
      <c r="M40" s="250" t="s">
        <v>443</v>
      </c>
      <c r="N40" s="252" t="s">
        <v>443</v>
      </c>
      <c r="O40" s="250" t="s">
        <v>443</v>
      </c>
      <c r="P40" s="250" t="s">
        <v>443</v>
      </c>
      <c r="Q40" s="251" t="s">
        <v>443</v>
      </c>
      <c r="R40" s="314"/>
      <c r="S40" s="250" t="s">
        <v>443</v>
      </c>
      <c r="T40" s="250" t="s">
        <v>443</v>
      </c>
      <c r="U40" s="252" t="s">
        <v>443</v>
      </c>
      <c r="V40" s="250" t="s">
        <v>443</v>
      </c>
      <c r="W40" s="250" t="s">
        <v>443</v>
      </c>
      <c r="X40" s="251" t="s">
        <v>443</v>
      </c>
      <c r="Y40" s="314"/>
      <c r="Z40" s="250" t="s">
        <v>443</v>
      </c>
      <c r="AA40" s="250" t="s">
        <v>443</v>
      </c>
      <c r="AB40" s="252" t="s">
        <v>443</v>
      </c>
      <c r="AC40" s="250" t="s">
        <v>443</v>
      </c>
      <c r="AD40" s="250" t="s">
        <v>443</v>
      </c>
      <c r="AE40" s="250"/>
      <c r="AF40" s="265"/>
      <c r="AG40" s="260"/>
      <c r="AH40" s="251"/>
      <c r="AI40" s="252"/>
      <c r="AJ40" s="273"/>
      <c r="AK40" s="251"/>
      <c r="AL40" s="248"/>
      <c r="AM40" s="249"/>
      <c r="AN40" s="265"/>
      <c r="AO40" s="250" t="s">
        <v>443</v>
      </c>
      <c r="AP40" s="250" t="s">
        <v>443</v>
      </c>
      <c r="AQ40" s="252" t="s">
        <v>443</v>
      </c>
      <c r="AR40" s="250" t="s">
        <v>443</v>
      </c>
      <c r="AS40" s="250" t="s">
        <v>443</v>
      </c>
      <c r="AT40" s="251" t="s">
        <v>443</v>
      </c>
      <c r="AU40" s="314"/>
      <c r="AV40" s="250" t="s">
        <v>443</v>
      </c>
      <c r="AW40" s="250" t="s">
        <v>443</v>
      </c>
      <c r="AX40" s="252" t="s">
        <v>443</v>
      </c>
      <c r="AY40" s="250" t="s">
        <v>443</v>
      </c>
      <c r="AZ40" s="250" t="s">
        <v>443</v>
      </c>
      <c r="BA40" s="251" t="s">
        <v>443</v>
      </c>
      <c r="BB40" s="314"/>
      <c r="BC40" s="250" t="s">
        <v>443</v>
      </c>
      <c r="BD40" s="250" t="s">
        <v>443</v>
      </c>
      <c r="BE40" s="250" t="s">
        <v>443</v>
      </c>
      <c r="BF40" s="250" t="s">
        <v>443</v>
      </c>
      <c r="BG40" s="250" t="s">
        <v>443</v>
      </c>
      <c r="BH40" s="251" t="s">
        <v>443</v>
      </c>
      <c r="BI40" s="314"/>
      <c r="BJ40" s="250" t="s">
        <v>443</v>
      </c>
      <c r="BK40" s="250" t="s">
        <v>443</v>
      </c>
      <c r="BL40" s="252" t="s">
        <v>443</v>
      </c>
      <c r="BM40" s="250" t="s">
        <v>443</v>
      </c>
      <c r="BN40" s="250" t="s">
        <v>443</v>
      </c>
      <c r="BO40" s="325"/>
      <c r="BP40" s="330" t="s">
        <v>443</v>
      </c>
      <c r="BQ40" s="335"/>
      <c r="BR40" s="347" t="s">
        <v>443</v>
      </c>
      <c r="BS40" s="320" t="s">
        <v>443</v>
      </c>
      <c r="BT40" s="320" t="s">
        <v>443</v>
      </c>
      <c r="BU40" s="320" t="s">
        <v>443</v>
      </c>
      <c r="BV40" s="320" t="s">
        <v>443</v>
      </c>
      <c r="BW40" s="346" t="s">
        <v>443</v>
      </c>
      <c r="BX40" s="353"/>
      <c r="BY40" s="347" t="s">
        <v>443</v>
      </c>
      <c r="BZ40" s="320" t="s">
        <v>443</v>
      </c>
      <c r="CA40" s="320" t="s">
        <v>443</v>
      </c>
      <c r="CB40" s="320" t="s">
        <v>443</v>
      </c>
      <c r="CC40" s="320" t="s">
        <v>443</v>
      </c>
      <c r="CD40" s="346" t="s">
        <v>443</v>
      </c>
      <c r="CE40" s="353"/>
      <c r="CF40" s="347" t="s">
        <v>443</v>
      </c>
      <c r="CG40" s="333" t="s">
        <v>443</v>
      </c>
      <c r="CH40" s="333" t="s">
        <v>443</v>
      </c>
      <c r="CI40" s="333" t="s">
        <v>443</v>
      </c>
      <c r="CJ40" s="333" t="s">
        <v>443</v>
      </c>
      <c r="CK40" s="346" t="s">
        <v>443</v>
      </c>
      <c r="CL40" s="353"/>
      <c r="CM40" s="347" t="s">
        <v>443</v>
      </c>
      <c r="CN40" s="320" t="s">
        <v>443</v>
      </c>
      <c r="CO40" s="320" t="s">
        <v>443</v>
      </c>
      <c r="CP40" s="320" t="s">
        <v>443</v>
      </c>
      <c r="CQ40" s="320" t="s">
        <v>443</v>
      </c>
      <c r="CR40" s="346" t="s">
        <v>443</v>
      </c>
      <c r="CS40" s="353"/>
      <c r="CT40" s="330" t="s">
        <v>443</v>
      </c>
      <c r="CU40" s="248"/>
      <c r="CV40" s="333" t="s">
        <v>443</v>
      </c>
      <c r="CW40" s="320" t="s">
        <v>443</v>
      </c>
      <c r="CX40" s="320" t="s">
        <v>443</v>
      </c>
      <c r="CY40" s="320" t="s">
        <v>443</v>
      </c>
      <c r="CZ40" s="346" t="s">
        <v>443</v>
      </c>
      <c r="DA40" s="353" t="s">
        <v>443</v>
      </c>
      <c r="DB40" s="347" t="s">
        <v>443</v>
      </c>
      <c r="DC40" s="320" t="s">
        <v>443</v>
      </c>
      <c r="DD40" s="320" t="s">
        <v>443</v>
      </c>
      <c r="DE40" s="320" t="s">
        <v>443</v>
      </c>
      <c r="DF40" s="320" t="s">
        <v>443</v>
      </c>
      <c r="DG40" s="346" t="s">
        <v>443</v>
      </c>
      <c r="DH40" s="353" t="s">
        <v>443</v>
      </c>
      <c r="DI40" s="347" t="s">
        <v>443</v>
      </c>
      <c r="DJ40" s="320" t="s">
        <v>443</v>
      </c>
      <c r="DK40" s="320" t="s">
        <v>443</v>
      </c>
      <c r="DL40" s="320" t="s">
        <v>443</v>
      </c>
      <c r="DM40" s="320" t="s">
        <v>443</v>
      </c>
      <c r="DN40" s="320" t="s">
        <v>443</v>
      </c>
      <c r="DO40" s="358" t="s">
        <v>443</v>
      </c>
      <c r="DP40" s="361" t="s">
        <v>443</v>
      </c>
      <c r="DQ40" s="320" t="s">
        <v>443</v>
      </c>
      <c r="DR40" s="320" t="s">
        <v>443</v>
      </c>
      <c r="DS40" s="320" t="s">
        <v>443</v>
      </c>
      <c r="DT40" s="320" t="s">
        <v>443</v>
      </c>
      <c r="DU40" s="346" t="s">
        <v>443</v>
      </c>
      <c r="DV40" s="353" t="s">
        <v>443</v>
      </c>
      <c r="DW40" s="347" t="s">
        <v>443</v>
      </c>
      <c r="DX40" s="347" t="s">
        <v>443</v>
      </c>
      <c r="DY40" s="347" t="s">
        <v>443</v>
      </c>
      <c r="DZ40" s="248"/>
      <c r="EA40" s="353"/>
      <c r="EB40" s="347" t="s">
        <v>443</v>
      </c>
      <c r="EC40" s="347" t="s">
        <v>443</v>
      </c>
      <c r="ED40" s="353"/>
      <c r="EE40" s="347" t="s">
        <v>443</v>
      </c>
      <c r="EF40" s="347" t="s">
        <v>443</v>
      </c>
      <c r="EG40" s="347" t="s">
        <v>443</v>
      </c>
      <c r="EH40" s="347" t="s">
        <v>443</v>
      </c>
      <c r="EI40" s="347" t="s">
        <v>443</v>
      </c>
      <c r="EJ40" s="347" t="s">
        <v>443</v>
      </c>
      <c r="EK40" s="353"/>
      <c r="EL40" s="347" t="s">
        <v>443</v>
      </c>
      <c r="EM40" s="347" t="s">
        <v>443</v>
      </c>
      <c r="EN40" s="347" t="s">
        <v>443</v>
      </c>
      <c r="EO40" s="347" t="s">
        <v>443</v>
      </c>
      <c r="EP40" s="347" t="s">
        <v>443</v>
      </c>
      <c r="EQ40" s="347" t="s">
        <v>443</v>
      </c>
      <c r="ER40" s="353"/>
      <c r="ES40" s="347" t="s">
        <v>443</v>
      </c>
      <c r="ET40" s="347" t="s">
        <v>443</v>
      </c>
      <c r="EU40" s="347" t="s">
        <v>443</v>
      </c>
      <c r="EV40" s="347" t="s">
        <v>443</v>
      </c>
      <c r="EW40" s="347" t="s">
        <v>443</v>
      </c>
      <c r="EX40" s="347" t="s">
        <v>443</v>
      </c>
      <c r="EY40" s="353"/>
      <c r="EZ40" s="347" t="s">
        <v>443</v>
      </c>
      <c r="FA40" s="347" t="s">
        <v>443</v>
      </c>
      <c r="FB40" s="347" t="s">
        <v>443</v>
      </c>
      <c r="FC40" s="347" t="s">
        <v>443</v>
      </c>
      <c r="FD40" s="347" t="s">
        <v>443</v>
      </c>
      <c r="FE40" s="347" t="s">
        <v>443</v>
      </c>
      <c r="FF40" s="248"/>
      <c r="FG40" s="353"/>
      <c r="FH40" s="347" t="s">
        <v>443</v>
      </c>
      <c r="FI40" s="347" t="s">
        <v>443</v>
      </c>
      <c r="FJ40" s="347" t="s">
        <v>443</v>
      </c>
      <c r="FK40" s="347" t="s">
        <v>443</v>
      </c>
      <c r="FL40" s="347" t="s">
        <v>443</v>
      </c>
      <c r="FM40" s="347" t="s">
        <v>443</v>
      </c>
      <c r="FN40" s="353"/>
      <c r="FO40" s="347" t="s">
        <v>443</v>
      </c>
      <c r="FP40" s="347" t="s">
        <v>443</v>
      </c>
      <c r="FQ40" s="347" t="s">
        <v>443</v>
      </c>
      <c r="FR40" s="347" t="s">
        <v>443</v>
      </c>
      <c r="FS40" s="347" t="s">
        <v>443</v>
      </c>
      <c r="FT40" s="347" t="s">
        <v>443</v>
      </c>
      <c r="FU40" s="353"/>
      <c r="FV40" s="347" t="s">
        <v>443</v>
      </c>
      <c r="FW40" s="347" t="s">
        <v>443</v>
      </c>
      <c r="FX40" s="347" t="s">
        <v>443</v>
      </c>
      <c r="FY40" s="347" t="s">
        <v>443</v>
      </c>
      <c r="FZ40" s="347" t="s">
        <v>443</v>
      </c>
      <c r="GA40" s="347" t="s">
        <v>443</v>
      </c>
      <c r="GB40" s="353"/>
      <c r="GC40" s="347" t="s">
        <v>443</v>
      </c>
      <c r="GD40" s="347" t="s">
        <v>443</v>
      </c>
      <c r="GE40" s="347" t="s">
        <v>443</v>
      </c>
      <c r="GF40" s="347" t="s">
        <v>443</v>
      </c>
      <c r="GG40" s="347" t="s">
        <v>443</v>
      </c>
      <c r="GH40" s="347" t="s">
        <v>443</v>
      </c>
      <c r="GI40" s="353"/>
      <c r="GJ40" s="347" t="s">
        <v>443</v>
      </c>
      <c r="GK40" s="248"/>
      <c r="GL40" s="347" t="s">
        <v>443</v>
      </c>
      <c r="GM40" s="347" t="s">
        <v>443</v>
      </c>
      <c r="GN40" s="347" t="s">
        <v>443</v>
      </c>
      <c r="GO40" s="347" t="s">
        <v>443</v>
      </c>
      <c r="GP40" s="347" t="s">
        <v>443</v>
      </c>
      <c r="GQ40" s="353"/>
      <c r="GR40" s="347" t="s">
        <v>443</v>
      </c>
    </row>
    <row r="41" spans="1:200" s="9" customFormat="1" ht="17.149999999999999" hidden="1" customHeight="1" x14ac:dyDescent="0.35">
      <c r="A41" s="244"/>
      <c r="B41" s="245">
        <f t="shared" si="92"/>
        <v>5</v>
      </c>
      <c r="C41" s="254" t="s">
        <v>249</v>
      </c>
      <c r="D41" s="343" t="s">
        <v>15</v>
      </c>
      <c r="E41" s="255" t="s">
        <v>238</v>
      </c>
      <c r="F41" s="248"/>
      <c r="G41" s="262"/>
      <c r="H41" s="250" t="s">
        <v>443</v>
      </c>
      <c r="I41" s="250" t="s">
        <v>443</v>
      </c>
      <c r="J41" s="251" t="s">
        <v>443</v>
      </c>
      <c r="K41" s="314"/>
      <c r="L41" s="250" t="s">
        <v>443</v>
      </c>
      <c r="M41" s="250" t="s">
        <v>443</v>
      </c>
      <c r="N41" s="252" t="s">
        <v>443</v>
      </c>
      <c r="O41" s="250" t="s">
        <v>443</v>
      </c>
      <c r="P41" s="250" t="s">
        <v>443</v>
      </c>
      <c r="Q41" s="251" t="s">
        <v>443</v>
      </c>
      <c r="R41" s="314"/>
      <c r="S41" s="250" t="s">
        <v>443</v>
      </c>
      <c r="T41" s="250" t="s">
        <v>443</v>
      </c>
      <c r="U41" s="252" t="s">
        <v>443</v>
      </c>
      <c r="V41" s="250" t="s">
        <v>443</v>
      </c>
      <c r="W41" s="250" t="s">
        <v>443</v>
      </c>
      <c r="X41" s="251" t="s">
        <v>443</v>
      </c>
      <c r="Y41" s="314"/>
      <c r="Z41" s="250" t="s">
        <v>443</v>
      </c>
      <c r="AA41" s="250" t="s">
        <v>443</v>
      </c>
      <c r="AB41" s="252" t="s">
        <v>443</v>
      </c>
      <c r="AC41" s="250" t="s">
        <v>443</v>
      </c>
      <c r="AD41" s="250" t="s">
        <v>443</v>
      </c>
      <c r="AE41" s="250"/>
      <c r="AF41" s="265"/>
      <c r="AG41" s="260"/>
      <c r="AH41" s="251"/>
      <c r="AI41" s="252"/>
      <c r="AJ41" s="273"/>
      <c r="AK41" s="251"/>
      <c r="AL41" s="248"/>
      <c r="AM41" s="249"/>
      <c r="AN41" s="265"/>
      <c r="AO41" s="250" t="s">
        <v>443</v>
      </c>
      <c r="AP41" s="250" t="s">
        <v>443</v>
      </c>
      <c r="AQ41" s="252" t="s">
        <v>443</v>
      </c>
      <c r="AR41" s="250" t="s">
        <v>443</v>
      </c>
      <c r="AS41" s="250" t="s">
        <v>443</v>
      </c>
      <c r="AT41" s="251" t="s">
        <v>443</v>
      </c>
      <c r="AU41" s="314"/>
      <c r="AV41" s="250" t="s">
        <v>443</v>
      </c>
      <c r="AW41" s="250" t="s">
        <v>443</v>
      </c>
      <c r="AX41" s="252" t="s">
        <v>443</v>
      </c>
      <c r="AY41" s="250" t="s">
        <v>443</v>
      </c>
      <c r="AZ41" s="250" t="s">
        <v>443</v>
      </c>
      <c r="BA41" s="251" t="s">
        <v>443</v>
      </c>
      <c r="BB41" s="314"/>
      <c r="BC41" s="250" t="s">
        <v>443</v>
      </c>
      <c r="BD41" s="250" t="s">
        <v>443</v>
      </c>
      <c r="BE41" s="250" t="s">
        <v>443</v>
      </c>
      <c r="BF41" s="250" t="s">
        <v>443</v>
      </c>
      <c r="BG41" s="250" t="s">
        <v>443</v>
      </c>
      <c r="BH41" s="251" t="s">
        <v>443</v>
      </c>
      <c r="BI41" s="314"/>
      <c r="BJ41" s="250" t="s">
        <v>443</v>
      </c>
      <c r="BK41" s="250" t="s">
        <v>443</v>
      </c>
      <c r="BL41" s="252" t="s">
        <v>443</v>
      </c>
      <c r="BM41" s="250" t="s">
        <v>443</v>
      </c>
      <c r="BN41" s="250" t="s">
        <v>443</v>
      </c>
      <c r="BO41" s="325"/>
      <c r="BP41" s="330" t="s">
        <v>443</v>
      </c>
      <c r="BQ41" s="335"/>
      <c r="BR41" s="347" t="s">
        <v>443</v>
      </c>
      <c r="BS41" s="320" t="s">
        <v>443</v>
      </c>
      <c r="BT41" s="320" t="s">
        <v>443</v>
      </c>
      <c r="BU41" s="320" t="s">
        <v>443</v>
      </c>
      <c r="BV41" s="320" t="s">
        <v>443</v>
      </c>
      <c r="BW41" s="346" t="s">
        <v>443</v>
      </c>
      <c r="BX41" s="353"/>
      <c r="BY41" s="347" t="s">
        <v>443</v>
      </c>
      <c r="BZ41" s="320" t="s">
        <v>443</v>
      </c>
      <c r="CA41" s="320" t="s">
        <v>443</v>
      </c>
      <c r="CB41" s="320" t="s">
        <v>443</v>
      </c>
      <c r="CC41" s="320" t="s">
        <v>443</v>
      </c>
      <c r="CD41" s="346" t="s">
        <v>443</v>
      </c>
      <c r="CE41" s="353"/>
      <c r="CF41" s="347" t="s">
        <v>443</v>
      </c>
      <c r="CG41" s="333" t="s">
        <v>443</v>
      </c>
      <c r="CH41" s="333" t="s">
        <v>443</v>
      </c>
      <c r="CI41" s="333" t="s">
        <v>443</v>
      </c>
      <c r="CJ41" s="333" t="s">
        <v>443</v>
      </c>
      <c r="CK41" s="346" t="s">
        <v>443</v>
      </c>
      <c r="CL41" s="353"/>
      <c r="CM41" s="347" t="s">
        <v>443</v>
      </c>
      <c r="CN41" s="320" t="s">
        <v>443</v>
      </c>
      <c r="CO41" s="320" t="s">
        <v>443</v>
      </c>
      <c r="CP41" s="320" t="s">
        <v>443</v>
      </c>
      <c r="CQ41" s="320" t="s">
        <v>443</v>
      </c>
      <c r="CR41" s="346" t="s">
        <v>443</v>
      </c>
      <c r="CS41" s="353"/>
      <c r="CT41" s="330" t="s">
        <v>443</v>
      </c>
      <c r="CU41" s="248"/>
      <c r="CV41" s="333" t="s">
        <v>443</v>
      </c>
      <c r="CW41" s="320" t="s">
        <v>443</v>
      </c>
      <c r="CX41" s="320" t="s">
        <v>443</v>
      </c>
      <c r="CY41" s="320" t="s">
        <v>443</v>
      </c>
      <c r="CZ41" s="346" t="s">
        <v>443</v>
      </c>
      <c r="DA41" s="353" t="s">
        <v>443</v>
      </c>
      <c r="DB41" s="347" t="s">
        <v>443</v>
      </c>
      <c r="DC41" s="320" t="s">
        <v>443</v>
      </c>
      <c r="DD41" s="320" t="s">
        <v>443</v>
      </c>
      <c r="DE41" s="320" t="s">
        <v>443</v>
      </c>
      <c r="DF41" s="320" t="s">
        <v>443</v>
      </c>
      <c r="DG41" s="346" t="s">
        <v>443</v>
      </c>
      <c r="DH41" s="353" t="s">
        <v>443</v>
      </c>
      <c r="DI41" s="347" t="s">
        <v>443</v>
      </c>
      <c r="DJ41" s="320" t="s">
        <v>443</v>
      </c>
      <c r="DK41" s="320" t="s">
        <v>443</v>
      </c>
      <c r="DL41" s="320" t="s">
        <v>443</v>
      </c>
      <c r="DM41" s="320" t="s">
        <v>443</v>
      </c>
      <c r="DN41" s="320" t="s">
        <v>443</v>
      </c>
      <c r="DO41" s="358" t="s">
        <v>443</v>
      </c>
      <c r="DP41" s="361" t="s">
        <v>443</v>
      </c>
      <c r="DQ41" s="320" t="s">
        <v>443</v>
      </c>
      <c r="DR41" s="320" t="s">
        <v>443</v>
      </c>
      <c r="DS41" s="320" t="s">
        <v>443</v>
      </c>
      <c r="DT41" s="320" t="s">
        <v>443</v>
      </c>
      <c r="DU41" s="346" t="s">
        <v>443</v>
      </c>
      <c r="DV41" s="353" t="s">
        <v>443</v>
      </c>
      <c r="DW41" s="347" t="s">
        <v>443</v>
      </c>
      <c r="DX41" s="347" t="s">
        <v>443</v>
      </c>
      <c r="DY41" s="347" t="s">
        <v>443</v>
      </c>
      <c r="DZ41" s="248"/>
      <c r="EA41" s="353"/>
      <c r="EB41" s="347" t="s">
        <v>443</v>
      </c>
      <c r="EC41" s="347" t="s">
        <v>443</v>
      </c>
      <c r="ED41" s="353"/>
      <c r="EE41" s="347" t="s">
        <v>443</v>
      </c>
      <c r="EF41" s="347" t="s">
        <v>443</v>
      </c>
      <c r="EG41" s="347" t="s">
        <v>443</v>
      </c>
      <c r="EH41" s="347" t="s">
        <v>443</v>
      </c>
      <c r="EI41" s="347" t="s">
        <v>443</v>
      </c>
      <c r="EJ41" s="347" t="s">
        <v>443</v>
      </c>
      <c r="EK41" s="353"/>
      <c r="EL41" s="347" t="s">
        <v>443</v>
      </c>
      <c r="EM41" s="347" t="s">
        <v>443</v>
      </c>
      <c r="EN41" s="347" t="s">
        <v>443</v>
      </c>
      <c r="EO41" s="347" t="s">
        <v>443</v>
      </c>
      <c r="EP41" s="347" t="s">
        <v>443</v>
      </c>
      <c r="EQ41" s="347" t="s">
        <v>443</v>
      </c>
      <c r="ER41" s="353"/>
      <c r="ES41" s="347" t="s">
        <v>443</v>
      </c>
      <c r="ET41" s="347" t="s">
        <v>443</v>
      </c>
      <c r="EU41" s="347" t="s">
        <v>443</v>
      </c>
      <c r="EV41" s="347" t="s">
        <v>443</v>
      </c>
      <c r="EW41" s="347" t="s">
        <v>443</v>
      </c>
      <c r="EX41" s="347" t="s">
        <v>443</v>
      </c>
      <c r="EY41" s="353"/>
      <c r="EZ41" s="347" t="s">
        <v>443</v>
      </c>
      <c r="FA41" s="347" t="s">
        <v>443</v>
      </c>
      <c r="FB41" s="347" t="s">
        <v>443</v>
      </c>
      <c r="FC41" s="347" t="s">
        <v>443</v>
      </c>
      <c r="FD41" s="347" t="s">
        <v>443</v>
      </c>
      <c r="FE41" s="347" t="s">
        <v>443</v>
      </c>
      <c r="FF41" s="248"/>
      <c r="FG41" s="353"/>
      <c r="FH41" s="347" t="s">
        <v>443</v>
      </c>
      <c r="FI41" s="347" t="s">
        <v>443</v>
      </c>
      <c r="FJ41" s="347" t="s">
        <v>443</v>
      </c>
      <c r="FK41" s="347" t="s">
        <v>443</v>
      </c>
      <c r="FL41" s="347" t="s">
        <v>443</v>
      </c>
      <c r="FM41" s="347" t="s">
        <v>443</v>
      </c>
      <c r="FN41" s="353"/>
      <c r="FO41" s="347" t="s">
        <v>443</v>
      </c>
      <c r="FP41" s="347" t="s">
        <v>443</v>
      </c>
      <c r="FQ41" s="347" t="s">
        <v>443</v>
      </c>
      <c r="FR41" s="347" t="s">
        <v>443</v>
      </c>
      <c r="FS41" s="347" t="s">
        <v>443</v>
      </c>
      <c r="FT41" s="347" t="s">
        <v>443</v>
      </c>
      <c r="FU41" s="353"/>
      <c r="FV41" s="347" t="s">
        <v>443</v>
      </c>
      <c r="FW41" s="347" t="s">
        <v>443</v>
      </c>
      <c r="FX41" s="347" t="s">
        <v>443</v>
      </c>
      <c r="FY41" s="347" t="s">
        <v>443</v>
      </c>
      <c r="FZ41" s="347" t="s">
        <v>443</v>
      </c>
      <c r="GA41" s="347" t="s">
        <v>443</v>
      </c>
      <c r="GB41" s="353"/>
      <c r="GC41" s="347" t="s">
        <v>443</v>
      </c>
      <c r="GD41" s="347" t="s">
        <v>443</v>
      </c>
      <c r="GE41" s="347" t="s">
        <v>443</v>
      </c>
      <c r="GF41" s="347" t="s">
        <v>443</v>
      </c>
      <c r="GG41" s="347" t="s">
        <v>443</v>
      </c>
      <c r="GH41" s="347" t="s">
        <v>443</v>
      </c>
      <c r="GI41" s="353"/>
      <c r="GJ41" s="347" t="s">
        <v>443</v>
      </c>
      <c r="GK41" s="248"/>
      <c r="GL41" s="347" t="s">
        <v>443</v>
      </c>
      <c r="GM41" s="347" t="s">
        <v>443</v>
      </c>
      <c r="GN41" s="347" t="s">
        <v>443</v>
      </c>
      <c r="GO41" s="347" t="s">
        <v>443</v>
      </c>
      <c r="GP41" s="347" t="s">
        <v>443</v>
      </c>
      <c r="GQ41" s="353"/>
      <c r="GR41" s="347" t="s">
        <v>443</v>
      </c>
    </row>
    <row r="42" spans="1:200" s="9" customFormat="1" ht="57" customHeight="1" x14ac:dyDescent="0.35">
      <c r="A42" s="244"/>
      <c r="B42" s="245">
        <v>4</v>
      </c>
      <c r="C42" s="254">
        <v>150000047</v>
      </c>
      <c r="D42" s="343" t="s">
        <v>34</v>
      </c>
      <c r="E42" s="255" t="s">
        <v>35</v>
      </c>
      <c r="F42" s="248">
        <v>22000</v>
      </c>
      <c r="G42" s="262"/>
      <c r="H42" s="250" t="s">
        <v>443</v>
      </c>
      <c r="I42" s="250" t="s">
        <v>443</v>
      </c>
      <c r="J42" s="251" t="s">
        <v>443</v>
      </c>
      <c r="K42" s="314"/>
      <c r="L42" s="250" t="s">
        <v>443</v>
      </c>
      <c r="M42" s="250" t="s">
        <v>443</v>
      </c>
      <c r="N42" s="252" t="s">
        <v>443</v>
      </c>
      <c r="O42" s="250" t="s">
        <v>443</v>
      </c>
      <c r="P42" s="250" t="s">
        <v>443</v>
      </c>
      <c r="Q42" s="251" t="s">
        <v>443</v>
      </c>
      <c r="R42" s="314"/>
      <c r="S42" s="250" t="s">
        <v>443</v>
      </c>
      <c r="T42" s="250" t="s">
        <v>443</v>
      </c>
      <c r="U42" s="252" t="s">
        <v>443</v>
      </c>
      <c r="V42" s="250" t="s">
        <v>443</v>
      </c>
      <c r="W42" s="250" t="s">
        <v>443</v>
      </c>
      <c r="X42" s="251" t="s">
        <v>443</v>
      </c>
      <c r="Y42" s="314"/>
      <c r="Z42" s="250" t="s">
        <v>443</v>
      </c>
      <c r="AA42" s="250" t="s">
        <v>443</v>
      </c>
      <c r="AB42" s="252" t="s">
        <v>443</v>
      </c>
      <c r="AC42" s="250" t="s">
        <v>443</v>
      </c>
      <c r="AD42" s="250" t="s">
        <v>443</v>
      </c>
      <c r="AE42" s="250"/>
      <c r="AF42" s="265"/>
      <c r="AG42" s="260"/>
      <c r="AH42" s="251"/>
      <c r="AI42" s="252"/>
      <c r="AJ42" s="273"/>
      <c r="AK42" s="251"/>
      <c r="AL42" s="248">
        <v>22000</v>
      </c>
      <c r="AM42" s="249"/>
      <c r="AN42" s="265"/>
      <c r="AO42" s="250" t="s">
        <v>443</v>
      </c>
      <c r="AP42" s="250" t="s">
        <v>443</v>
      </c>
      <c r="AQ42" s="252" t="s">
        <v>443</v>
      </c>
      <c r="AR42" s="250" t="s">
        <v>443</v>
      </c>
      <c r="AS42" s="250" t="s">
        <v>443</v>
      </c>
      <c r="AT42" s="251" t="s">
        <v>443</v>
      </c>
      <c r="AU42" s="314"/>
      <c r="AV42" s="250" t="s">
        <v>443</v>
      </c>
      <c r="AW42" s="250" t="s">
        <v>443</v>
      </c>
      <c r="AX42" s="252" t="s">
        <v>443</v>
      </c>
      <c r="AY42" s="250" t="s">
        <v>443</v>
      </c>
      <c r="AZ42" s="250" t="s">
        <v>443</v>
      </c>
      <c r="BA42" s="251" t="s">
        <v>443</v>
      </c>
      <c r="BB42" s="314"/>
      <c r="BC42" s="250" t="s">
        <v>443</v>
      </c>
      <c r="BD42" s="250" t="s">
        <v>443</v>
      </c>
      <c r="BE42" s="250" t="s">
        <v>443</v>
      </c>
      <c r="BF42" s="250" t="s">
        <v>443</v>
      </c>
      <c r="BG42" s="250" t="s">
        <v>443</v>
      </c>
      <c r="BH42" s="251" t="s">
        <v>443</v>
      </c>
      <c r="BI42" s="314"/>
      <c r="BJ42" s="250" t="s">
        <v>443</v>
      </c>
      <c r="BK42" s="250" t="s">
        <v>443</v>
      </c>
      <c r="BL42" s="252" t="s">
        <v>443</v>
      </c>
      <c r="BM42" s="250" t="s">
        <v>443</v>
      </c>
      <c r="BN42" s="250" t="s">
        <v>443</v>
      </c>
      <c r="BO42" s="325">
        <v>22000</v>
      </c>
      <c r="BP42" s="330" t="s">
        <v>443</v>
      </c>
      <c r="BQ42" s="335"/>
      <c r="BR42" s="347" t="s">
        <v>443</v>
      </c>
      <c r="BS42" s="320" t="s">
        <v>443</v>
      </c>
      <c r="BT42" s="320" t="s">
        <v>443</v>
      </c>
      <c r="BU42" s="320" t="s">
        <v>443</v>
      </c>
      <c r="BV42" s="320" t="s">
        <v>443</v>
      </c>
      <c r="BW42" s="346" t="s">
        <v>443</v>
      </c>
      <c r="BX42" s="353"/>
      <c r="BY42" s="347" t="s">
        <v>443</v>
      </c>
      <c r="BZ42" s="320" t="s">
        <v>443</v>
      </c>
      <c r="CA42" s="320" t="s">
        <v>443</v>
      </c>
      <c r="CB42" s="320" t="s">
        <v>443</v>
      </c>
      <c r="CC42" s="320" t="s">
        <v>443</v>
      </c>
      <c r="CD42" s="346" t="s">
        <v>443</v>
      </c>
      <c r="CE42" s="353"/>
      <c r="CF42" s="347" t="s">
        <v>443</v>
      </c>
      <c r="CG42" s="333" t="s">
        <v>443</v>
      </c>
      <c r="CH42" s="333" t="s">
        <v>443</v>
      </c>
      <c r="CI42" s="333" t="s">
        <v>443</v>
      </c>
      <c r="CJ42" s="333" t="s">
        <v>443</v>
      </c>
      <c r="CK42" s="346" t="s">
        <v>443</v>
      </c>
      <c r="CL42" s="353"/>
      <c r="CM42" s="347" t="s">
        <v>443</v>
      </c>
      <c r="CN42" s="320" t="s">
        <v>443</v>
      </c>
      <c r="CO42" s="320" t="s">
        <v>443</v>
      </c>
      <c r="CP42" s="320" t="s">
        <v>443</v>
      </c>
      <c r="CQ42" s="320" t="s">
        <v>443</v>
      </c>
      <c r="CR42" s="346" t="s">
        <v>443</v>
      </c>
      <c r="CS42" s="353"/>
      <c r="CT42" s="330" t="s">
        <v>443</v>
      </c>
      <c r="CU42" s="248">
        <v>22000</v>
      </c>
      <c r="CV42" s="333" t="s">
        <v>443</v>
      </c>
      <c r="CW42" s="320" t="s">
        <v>443</v>
      </c>
      <c r="CX42" s="320" t="s">
        <v>443</v>
      </c>
      <c r="CY42" s="320" t="s">
        <v>443</v>
      </c>
      <c r="CZ42" s="346" t="s">
        <v>443</v>
      </c>
      <c r="DA42" s="353" t="s">
        <v>443</v>
      </c>
      <c r="DB42" s="347" t="s">
        <v>443</v>
      </c>
      <c r="DC42" s="320" t="s">
        <v>443</v>
      </c>
      <c r="DD42" s="320" t="s">
        <v>443</v>
      </c>
      <c r="DE42" s="320" t="s">
        <v>443</v>
      </c>
      <c r="DF42" s="320" t="s">
        <v>443</v>
      </c>
      <c r="DG42" s="346" t="s">
        <v>443</v>
      </c>
      <c r="DH42" s="353" t="s">
        <v>443</v>
      </c>
      <c r="DI42" s="347" t="s">
        <v>443</v>
      </c>
      <c r="DJ42" s="320" t="s">
        <v>443</v>
      </c>
      <c r="DK42" s="320" t="s">
        <v>443</v>
      </c>
      <c r="DL42" s="320" t="s">
        <v>443</v>
      </c>
      <c r="DM42" s="320" t="s">
        <v>443</v>
      </c>
      <c r="DN42" s="320" t="s">
        <v>443</v>
      </c>
      <c r="DO42" s="358" t="s">
        <v>443</v>
      </c>
      <c r="DP42" s="361" t="s">
        <v>443</v>
      </c>
      <c r="DQ42" s="320" t="s">
        <v>443</v>
      </c>
      <c r="DR42" s="320" t="s">
        <v>443</v>
      </c>
      <c r="DS42" s="320" t="s">
        <v>443</v>
      </c>
      <c r="DT42" s="320" t="s">
        <v>443</v>
      </c>
      <c r="DU42" s="346" t="s">
        <v>443</v>
      </c>
      <c r="DV42" s="353" t="s">
        <v>443</v>
      </c>
      <c r="DW42" s="347" t="s">
        <v>443</v>
      </c>
      <c r="DX42" s="347" t="s">
        <v>443</v>
      </c>
      <c r="DY42" s="347" t="s">
        <v>443</v>
      </c>
      <c r="DZ42" s="248">
        <v>22000</v>
      </c>
      <c r="EA42" s="353"/>
      <c r="EB42" s="347" t="s">
        <v>443</v>
      </c>
      <c r="EC42" s="347" t="s">
        <v>443</v>
      </c>
      <c r="ED42" s="353"/>
      <c r="EE42" s="347" t="s">
        <v>443</v>
      </c>
      <c r="EF42" s="347" t="s">
        <v>443</v>
      </c>
      <c r="EG42" s="347" t="s">
        <v>443</v>
      </c>
      <c r="EH42" s="347" t="s">
        <v>443</v>
      </c>
      <c r="EI42" s="347" t="s">
        <v>443</v>
      </c>
      <c r="EJ42" s="347" t="s">
        <v>443</v>
      </c>
      <c r="EK42" s="353"/>
      <c r="EL42" s="347" t="s">
        <v>443</v>
      </c>
      <c r="EM42" s="347" t="s">
        <v>443</v>
      </c>
      <c r="EN42" s="347" t="s">
        <v>443</v>
      </c>
      <c r="EO42" s="347" t="s">
        <v>443</v>
      </c>
      <c r="EP42" s="347" t="s">
        <v>443</v>
      </c>
      <c r="EQ42" s="347" t="s">
        <v>443</v>
      </c>
      <c r="ER42" s="353"/>
      <c r="ES42" s="347" t="s">
        <v>443</v>
      </c>
      <c r="ET42" s="347" t="s">
        <v>443</v>
      </c>
      <c r="EU42" s="347" t="s">
        <v>443</v>
      </c>
      <c r="EV42" s="347" t="s">
        <v>443</v>
      </c>
      <c r="EW42" s="347" t="s">
        <v>443</v>
      </c>
      <c r="EX42" s="347" t="s">
        <v>443</v>
      </c>
      <c r="EY42" s="353"/>
      <c r="EZ42" s="347" t="s">
        <v>443</v>
      </c>
      <c r="FA42" s="347" t="s">
        <v>443</v>
      </c>
      <c r="FB42" s="347" t="s">
        <v>443</v>
      </c>
      <c r="FC42" s="347" t="s">
        <v>443</v>
      </c>
      <c r="FD42" s="347" t="s">
        <v>443</v>
      </c>
      <c r="FE42" s="347" t="s">
        <v>443</v>
      </c>
      <c r="FF42" s="248">
        <v>22000</v>
      </c>
      <c r="FG42" s="353"/>
      <c r="FH42" s="347" t="s">
        <v>443</v>
      </c>
      <c r="FI42" s="347" t="s">
        <v>443</v>
      </c>
      <c r="FJ42" s="347" t="s">
        <v>443</v>
      </c>
      <c r="FK42" s="347" t="s">
        <v>443</v>
      </c>
      <c r="FL42" s="347" t="s">
        <v>443</v>
      </c>
      <c r="FM42" s="347" t="s">
        <v>443</v>
      </c>
      <c r="FN42" s="353"/>
      <c r="FO42" s="347" t="s">
        <v>443</v>
      </c>
      <c r="FP42" s="347" t="s">
        <v>443</v>
      </c>
      <c r="FQ42" s="347" t="s">
        <v>443</v>
      </c>
      <c r="FR42" s="347" t="s">
        <v>443</v>
      </c>
      <c r="FS42" s="347" t="s">
        <v>443</v>
      </c>
      <c r="FT42" s="347" t="s">
        <v>443</v>
      </c>
      <c r="FU42" s="353"/>
      <c r="FV42" s="347" t="s">
        <v>443</v>
      </c>
      <c r="FW42" s="347" t="s">
        <v>443</v>
      </c>
      <c r="FX42" s="347" t="s">
        <v>443</v>
      </c>
      <c r="FY42" s="347" t="s">
        <v>443</v>
      </c>
      <c r="FZ42" s="347" t="s">
        <v>443</v>
      </c>
      <c r="GA42" s="347" t="s">
        <v>443</v>
      </c>
      <c r="GB42" s="353"/>
      <c r="GC42" s="347" t="s">
        <v>443</v>
      </c>
      <c r="GD42" s="347" t="s">
        <v>443</v>
      </c>
      <c r="GE42" s="347" t="s">
        <v>443</v>
      </c>
      <c r="GF42" s="347" t="s">
        <v>443</v>
      </c>
      <c r="GG42" s="347" t="s">
        <v>443</v>
      </c>
      <c r="GH42" s="347" t="s">
        <v>443</v>
      </c>
      <c r="GI42" s="353"/>
      <c r="GJ42" s="347" t="s">
        <v>443</v>
      </c>
      <c r="GK42" s="248">
        <v>22000</v>
      </c>
      <c r="GL42" s="347" t="s">
        <v>443</v>
      </c>
      <c r="GM42" s="347" t="s">
        <v>443</v>
      </c>
      <c r="GN42" s="347" t="s">
        <v>443</v>
      </c>
      <c r="GO42" s="347" t="s">
        <v>443</v>
      </c>
      <c r="GP42" s="347" t="s">
        <v>443</v>
      </c>
      <c r="GQ42" s="353"/>
      <c r="GR42" s="347" t="s">
        <v>443</v>
      </c>
    </row>
    <row r="43" spans="1:200" s="9" customFormat="1" ht="17.149999999999999" hidden="1" customHeight="1" x14ac:dyDescent="0.35">
      <c r="A43" s="244"/>
      <c r="B43" s="245">
        <v>20</v>
      </c>
      <c r="C43" s="254" t="s">
        <v>100</v>
      </c>
      <c r="D43" s="343" t="s">
        <v>30</v>
      </c>
      <c r="E43" s="255" t="s">
        <v>32</v>
      </c>
      <c r="F43" s="248">
        <v>19500</v>
      </c>
      <c r="G43" s="262"/>
      <c r="H43" s="250" t="s">
        <v>443</v>
      </c>
      <c r="I43" s="250" t="s">
        <v>443</v>
      </c>
      <c r="J43" s="251" t="s">
        <v>443</v>
      </c>
      <c r="K43" s="314"/>
      <c r="L43" s="250" t="s">
        <v>443</v>
      </c>
      <c r="M43" s="250" t="s">
        <v>443</v>
      </c>
      <c r="N43" s="252" t="s">
        <v>443</v>
      </c>
      <c r="O43" s="250" t="s">
        <v>443</v>
      </c>
      <c r="P43" s="250" t="s">
        <v>443</v>
      </c>
      <c r="Q43" s="251" t="s">
        <v>443</v>
      </c>
      <c r="R43" s="314"/>
      <c r="S43" s="250" t="s">
        <v>443</v>
      </c>
      <c r="T43" s="250" t="s">
        <v>443</v>
      </c>
      <c r="U43" s="252" t="s">
        <v>443</v>
      </c>
      <c r="V43" s="250" t="s">
        <v>443</v>
      </c>
      <c r="W43" s="250" t="s">
        <v>443</v>
      </c>
      <c r="X43" s="251" t="s">
        <v>443</v>
      </c>
      <c r="Y43" s="314"/>
      <c r="Z43" s="250" t="s">
        <v>443</v>
      </c>
      <c r="AA43" s="250" t="s">
        <v>443</v>
      </c>
      <c r="AB43" s="252" t="s">
        <v>443</v>
      </c>
      <c r="AC43" s="250" t="s">
        <v>443</v>
      </c>
      <c r="AD43" s="250" t="s">
        <v>443</v>
      </c>
      <c r="AE43" s="250"/>
      <c r="AF43" s="265"/>
      <c r="AG43" s="260"/>
      <c r="AH43" s="251"/>
      <c r="AI43" s="252"/>
      <c r="AJ43" s="273"/>
      <c r="AK43" s="251"/>
      <c r="AL43" s="248"/>
      <c r="AM43" s="249"/>
      <c r="AN43" s="265"/>
      <c r="AO43" s="250" t="s">
        <v>443</v>
      </c>
      <c r="AP43" s="250" t="s">
        <v>443</v>
      </c>
      <c r="AQ43" s="252" t="s">
        <v>443</v>
      </c>
      <c r="AR43" s="250" t="s">
        <v>443</v>
      </c>
      <c r="AS43" s="250" t="s">
        <v>443</v>
      </c>
      <c r="AT43" s="251" t="s">
        <v>443</v>
      </c>
      <c r="AU43" s="314"/>
      <c r="AV43" s="250" t="s">
        <v>443</v>
      </c>
      <c r="AW43" s="250" t="s">
        <v>443</v>
      </c>
      <c r="AX43" s="252" t="s">
        <v>443</v>
      </c>
      <c r="AY43" s="250" t="s">
        <v>443</v>
      </c>
      <c r="AZ43" s="250" t="s">
        <v>443</v>
      </c>
      <c r="BA43" s="251" t="s">
        <v>443</v>
      </c>
      <c r="BB43" s="314"/>
      <c r="BC43" s="250" t="s">
        <v>443</v>
      </c>
      <c r="BD43" s="250" t="s">
        <v>443</v>
      </c>
      <c r="BE43" s="250" t="s">
        <v>443</v>
      </c>
      <c r="BF43" s="250" t="s">
        <v>443</v>
      </c>
      <c r="BG43" s="250" t="s">
        <v>443</v>
      </c>
      <c r="BH43" s="251" t="s">
        <v>443</v>
      </c>
      <c r="BI43" s="314"/>
      <c r="BJ43" s="250" t="s">
        <v>443</v>
      </c>
      <c r="BK43" s="250" t="s">
        <v>443</v>
      </c>
      <c r="BL43" s="252" t="s">
        <v>443</v>
      </c>
      <c r="BM43" s="250" t="s">
        <v>443</v>
      </c>
      <c r="BN43" s="250"/>
      <c r="BO43" s="325">
        <v>19500</v>
      </c>
      <c r="BP43" s="330" t="s">
        <v>443</v>
      </c>
      <c r="BQ43" s="335"/>
      <c r="BR43" s="347" t="s">
        <v>443</v>
      </c>
      <c r="BS43" s="320" t="s">
        <v>443</v>
      </c>
      <c r="BT43" s="320" t="s">
        <v>443</v>
      </c>
      <c r="BU43" s="320" t="s">
        <v>443</v>
      </c>
      <c r="BV43" s="320" t="s">
        <v>443</v>
      </c>
      <c r="BW43" s="346" t="s">
        <v>443</v>
      </c>
      <c r="BX43" s="353"/>
      <c r="BY43" s="347" t="s">
        <v>443</v>
      </c>
      <c r="BZ43" s="320" t="s">
        <v>443</v>
      </c>
      <c r="CA43" s="320" t="s">
        <v>443</v>
      </c>
      <c r="CB43" s="320" t="s">
        <v>443</v>
      </c>
      <c r="CC43" s="320" t="s">
        <v>443</v>
      </c>
      <c r="CD43" s="346" t="s">
        <v>443</v>
      </c>
      <c r="CE43" s="353"/>
      <c r="CF43" s="347" t="s">
        <v>443</v>
      </c>
      <c r="CG43" s="333" t="s">
        <v>443</v>
      </c>
      <c r="CH43" s="333" t="s">
        <v>443</v>
      </c>
      <c r="CI43" s="333" t="s">
        <v>443</v>
      </c>
      <c r="CJ43" s="333" t="s">
        <v>443</v>
      </c>
      <c r="CK43" s="346" t="s">
        <v>443</v>
      </c>
      <c r="CL43" s="353"/>
      <c r="CM43" s="347" t="s">
        <v>443</v>
      </c>
      <c r="CN43" s="320" t="s">
        <v>443</v>
      </c>
      <c r="CO43" s="320" t="s">
        <v>443</v>
      </c>
      <c r="CP43" s="320" t="s">
        <v>443</v>
      </c>
      <c r="CQ43" s="320" t="s">
        <v>443</v>
      </c>
      <c r="CR43" s="346" t="s">
        <v>443</v>
      </c>
      <c r="CS43" s="353"/>
      <c r="CT43" s="330" t="s">
        <v>443</v>
      </c>
      <c r="CU43" s="248">
        <v>19500</v>
      </c>
      <c r="CV43" s="333" t="s">
        <v>443</v>
      </c>
      <c r="CW43" s="320" t="s">
        <v>443</v>
      </c>
      <c r="CX43" s="320" t="s">
        <v>443</v>
      </c>
      <c r="CY43" s="320" t="s">
        <v>443</v>
      </c>
      <c r="CZ43" s="346" t="s">
        <v>443</v>
      </c>
      <c r="DA43" s="353"/>
      <c r="DB43" s="347" t="s">
        <v>443</v>
      </c>
      <c r="DC43" s="320" t="s">
        <v>443</v>
      </c>
      <c r="DD43" s="320" t="s">
        <v>443</v>
      </c>
      <c r="DE43" s="320" t="s">
        <v>443</v>
      </c>
      <c r="DF43" s="320" t="s">
        <v>443</v>
      </c>
      <c r="DG43" s="346" t="s">
        <v>443</v>
      </c>
      <c r="DH43" s="353"/>
      <c r="DI43" s="347"/>
      <c r="DJ43" s="320"/>
      <c r="DK43" s="320" t="s">
        <v>443</v>
      </c>
      <c r="DL43" s="320" t="s">
        <v>443</v>
      </c>
      <c r="DM43" s="320" t="s">
        <v>443</v>
      </c>
      <c r="DN43" s="320" t="s">
        <v>443</v>
      </c>
      <c r="DO43" s="358"/>
      <c r="DP43" s="361" t="s">
        <v>443</v>
      </c>
      <c r="DQ43" s="320" t="s">
        <v>443</v>
      </c>
      <c r="DR43" s="320" t="s">
        <v>443</v>
      </c>
      <c r="DS43" s="320" t="s">
        <v>443</v>
      </c>
      <c r="DT43" s="320" t="s">
        <v>443</v>
      </c>
      <c r="DU43" s="346" t="s">
        <v>443</v>
      </c>
      <c r="DV43" s="353"/>
      <c r="DW43" s="347" t="s">
        <v>443</v>
      </c>
      <c r="DX43" s="347" t="s">
        <v>443</v>
      </c>
      <c r="DY43" s="347" t="s">
        <v>443</v>
      </c>
      <c r="DZ43" s="248">
        <v>19500</v>
      </c>
      <c r="EA43" s="353"/>
      <c r="EB43" s="347" t="s">
        <v>443</v>
      </c>
      <c r="EC43" s="347" t="s">
        <v>443</v>
      </c>
      <c r="ED43" s="353"/>
      <c r="EE43" s="347" t="s">
        <v>443</v>
      </c>
      <c r="EF43" s="347" t="s">
        <v>443</v>
      </c>
      <c r="EG43" s="347" t="s">
        <v>443</v>
      </c>
      <c r="EH43" s="347"/>
      <c r="EI43" s="347" t="s">
        <v>443</v>
      </c>
      <c r="EJ43" s="347" t="s">
        <v>443</v>
      </c>
      <c r="EK43" s="353"/>
      <c r="EL43" s="347" t="s">
        <v>443</v>
      </c>
      <c r="EM43" s="347" t="s">
        <v>443</v>
      </c>
      <c r="EN43" s="347" t="s">
        <v>443</v>
      </c>
      <c r="EO43" s="347" t="s">
        <v>443</v>
      </c>
      <c r="EP43" s="347" t="s">
        <v>443</v>
      </c>
      <c r="EQ43" s="347" t="s">
        <v>443</v>
      </c>
      <c r="ER43" s="353"/>
      <c r="ES43" s="347" t="s">
        <v>443</v>
      </c>
      <c r="ET43" s="347" t="s">
        <v>443</v>
      </c>
      <c r="EU43" s="347" t="s">
        <v>443</v>
      </c>
      <c r="EV43" s="347" t="s">
        <v>443</v>
      </c>
      <c r="EW43" s="347" t="s">
        <v>443</v>
      </c>
      <c r="EX43" s="347" t="s">
        <v>443</v>
      </c>
      <c r="EY43" s="353"/>
      <c r="EZ43" s="347" t="s">
        <v>443</v>
      </c>
      <c r="FA43" s="347" t="s">
        <v>443</v>
      </c>
      <c r="FB43" s="347" t="s">
        <v>443</v>
      </c>
      <c r="FC43" s="347" t="s">
        <v>443</v>
      </c>
      <c r="FD43" s="347" t="s">
        <v>443</v>
      </c>
      <c r="FE43" s="347" t="s">
        <v>443</v>
      </c>
      <c r="FF43" s="248">
        <v>19500</v>
      </c>
      <c r="FG43" s="353"/>
      <c r="FH43" s="347" t="s">
        <v>443</v>
      </c>
      <c r="FI43" s="347" t="s">
        <v>443</v>
      </c>
      <c r="FJ43" s="347" t="s">
        <v>443</v>
      </c>
      <c r="FK43" s="347" t="s">
        <v>443</v>
      </c>
      <c r="FL43" s="347" t="s">
        <v>443</v>
      </c>
      <c r="FM43" s="347" t="s">
        <v>443</v>
      </c>
      <c r="FN43" s="353"/>
      <c r="FO43" s="347" t="s">
        <v>443</v>
      </c>
      <c r="FP43" s="347" t="s">
        <v>443</v>
      </c>
      <c r="FQ43" s="347" t="s">
        <v>443</v>
      </c>
      <c r="FR43" s="347" t="s">
        <v>443</v>
      </c>
      <c r="FS43" s="347" t="s">
        <v>443</v>
      </c>
      <c r="FT43" s="347" t="s">
        <v>443</v>
      </c>
      <c r="FU43" s="353"/>
      <c r="FV43" s="347" t="s">
        <v>443</v>
      </c>
      <c r="FW43" s="347" t="s">
        <v>443</v>
      </c>
      <c r="FX43" s="347" t="s">
        <v>443</v>
      </c>
      <c r="FY43" s="347" t="s">
        <v>443</v>
      </c>
      <c r="FZ43" s="347" t="s">
        <v>443</v>
      </c>
      <c r="GA43" s="347" t="s">
        <v>443</v>
      </c>
      <c r="GB43" s="353"/>
      <c r="GC43" s="347" t="s">
        <v>443</v>
      </c>
      <c r="GD43" s="347" t="s">
        <v>443</v>
      </c>
      <c r="GE43" s="347" t="s">
        <v>443</v>
      </c>
      <c r="GF43" s="347" t="s">
        <v>443</v>
      </c>
      <c r="GG43" s="347" t="s">
        <v>443</v>
      </c>
      <c r="GH43" s="347" t="s">
        <v>443</v>
      </c>
      <c r="GI43" s="353"/>
      <c r="GJ43" s="347" t="s">
        <v>443</v>
      </c>
      <c r="GK43" s="248">
        <v>19500</v>
      </c>
      <c r="GL43" s="347" t="s">
        <v>443</v>
      </c>
      <c r="GM43" s="347" t="s">
        <v>443</v>
      </c>
      <c r="GN43" s="347" t="s">
        <v>443</v>
      </c>
      <c r="GO43" s="347" t="s">
        <v>443</v>
      </c>
      <c r="GP43" s="347" t="s">
        <v>443</v>
      </c>
      <c r="GQ43" s="353"/>
      <c r="GR43" s="347" t="s">
        <v>443</v>
      </c>
    </row>
    <row r="44" spans="1:200" s="9" customFormat="1" ht="17.149999999999999" hidden="1" customHeight="1" x14ac:dyDescent="0.35">
      <c r="A44" s="244"/>
      <c r="B44" s="245">
        <v>21</v>
      </c>
      <c r="C44" s="254">
        <v>150000048</v>
      </c>
      <c r="D44" s="343" t="s">
        <v>31</v>
      </c>
      <c r="E44" s="255" t="s">
        <v>33</v>
      </c>
      <c r="F44" s="248">
        <v>18000</v>
      </c>
      <c r="G44" s="262"/>
      <c r="H44" s="250" t="s">
        <v>443</v>
      </c>
      <c r="I44" s="250" t="s">
        <v>443</v>
      </c>
      <c r="J44" s="251" t="s">
        <v>443</v>
      </c>
      <c r="K44" s="314"/>
      <c r="L44" s="250" t="s">
        <v>443</v>
      </c>
      <c r="M44" s="250" t="s">
        <v>443</v>
      </c>
      <c r="N44" s="252" t="s">
        <v>443</v>
      </c>
      <c r="O44" s="250" t="s">
        <v>443</v>
      </c>
      <c r="P44" s="250" t="s">
        <v>443</v>
      </c>
      <c r="Q44" s="251" t="s">
        <v>443</v>
      </c>
      <c r="R44" s="314"/>
      <c r="S44" s="250" t="s">
        <v>443</v>
      </c>
      <c r="T44" s="250" t="s">
        <v>443</v>
      </c>
      <c r="U44" s="252" t="s">
        <v>443</v>
      </c>
      <c r="V44" s="250" t="s">
        <v>443</v>
      </c>
      <c r="W44" s="250" t="s">
        <v>443</v>
      </c>
      <c r="X44" s="251" t="s">
        <v>443</v>
      </c>
      <c r="Y44" s="314"/>
      <c r="Z44" s="250" t="s">
        <v>443</v>
      </c>
      <c r="AA44" s="250" t="s">
        <v>443</v>
      </c>
      <c r="AB44" s="252" t="s">
        <v>443</v>
      </c>
      <c r="AC44" s="250" t="s">
        <v>443</v>
      </c>
      <c r="AD44" s="250" t="s">
        <v>443</v>
      </c>
      <c r="AE44" s="250"/>
      <c r="AF44" s="265"/>
      <c r="AG44" s="260"/>
      <c r="AH44" s="251"/>
      <c r="AI44" s="252"/>
      <c r="AJ44" s="273"/>
      <c r="AK44" s="251"/>
      <c r="AL44" s="248"/>
      <c r="AM44" s="249"/>
      <c r="AN44" s="265"/>
      <c r="AO44" s="250" t="s">
        <v>443</v>
      </c>
      <c r="AP44" s="250" t="s">
        <v>443</v>
      </c>
      <c r="AQ44" s="252" t="s">
        <v>443</v>
      </c>
      <c r="AR44" s="250" t="s">
        <v>443</v>
      </c>
      <c r="AS44" s="250" t="s">
        <v>443</v>
      </c>
      <c r="AT44" s="251" t="s">
        <v>443</v>
      </c>
      <c r="AU44" s="314"/>
      <c r="AV44" s="250" t="s">
        <v>443</v>
      </c>
      <c r="AW44" s="250" t="s">
        <v>443</v>
      </c>
      <c r="AX44" s="252" t="s">
        <v>443</v>
      </c>
      <c r="AY44" s="250" t="s">
        <v>443</v>
      </c>
      <c r="AZ44" s="250" t="s">
        <v>443</v>
      </c>
      <c r="BA44" s="251" t="s">
        <v>443</v>
      </c>
      <c r="BB44" s="314"/>
      <c r="BC44" s="250" t="s">
        <v>443</v>
      </c>
      <c r="BD44" s="250" t="s">
        <v>443</v>
      </c>
      <c r="BE44" s="250" t="s">
        <v>443</v>
      </c>
      <c r="BF44" s="250" t="s">
        <v>443</v>
      </c>
      <c r="BG44" s="250" t="s">
        <v>443</v>
      </c>
      <c r="BH44" s="251" t="s">
        <v>443</v>
      </c>
      <c r="BI44" s="314"/>
      <c r="BJ44" s="250" t="s">
        <v>443</v>
      </c>
      <c r="BK44" s="250" t="s">
        <v>443</v>
      </c>
      <c r="BL44" s="252" t="s">
        <v>443</v>
      </c>
      <c r="BM44" s="250" t="s">
        <v>443</v>
      </c>
      <c r="BN44" s="250"/>
      <c r="BO44" s="325">
        <v>18000</v>
      </c>
      <c r="BP44" s="330" t="s">
        <v>443</v>
      </c>
      <c r="BQ44" s="335"/>
      <c r="BR44" s="347" t="s">
        <v>443</v>
      </c>
      <c r="BS44" s="320" t="s">
        <v>443</v>
      </c>
      <c r="BT44" s="320" t="s">
        <v>443</v>
      </c>
      <c r="BU44" s="320" t="s">
        <v>443</v>
      </c>
      <c r="BV44" s="320" t="s">
        <v>443</v>
      </c>
      <c r="BW44" s="346" t="s">
        <v>443</v>
      </c>
      <c r="BX44" s="353"/>
      <c r="BY44" s="347" t="s">
        <v>443</v>
      </c>
      <c r="BZ44" s="320" t="s">
        <v>443</v>
      </c>
      <c r="CA44" s="320" t="s">
        <v>443</v>
      </c>
      <c r="CB44" s="320" t="s">
        <v>443</v>
      </c>
      <c r="CC44" s="320" t="s">
        <v>443</v>
      </c>
      <c r="CD44" s="346" t="s">
        <v>443</v>
      </c>
      <c r="CE44" s="353"/>
      <c r="CF44" s="347" t="s">
        <v>443</v>
      </c>
      <c r="CG44" s="333" t="s">
        <v>443</v>
      </c>
      <c r="CH44" s="333" t="s">
        <v>443</v>
      </c>
      <c r="CI44" s="333" t="s">
        <v>443</v>
      </c>
      <c r="CJ44" s="333" t="s">
        <v>443</v>
      </c>
      <c r="CK44" s="346" t="s">
        <v>443</v>
      </c>
      <c r="CL44" s="353"/>
      <c r="CM44" s="347" t="s">
        <v>443</v>
      </c>
      <c r="CN44" s="320" t="s">
        <v>443</v>
      </c>
      <c r="CO44" s="320" t="s">
        <v>443</v>
      </c>
      <c r="CP44" s="320" t="s">
        <v>443</v>
      </c>
      <c r="CQ44" s="320" t="s">
        <v>443</v>
      </c>
      <c r="CR44" s="346" t="s">
        <v>443</v>
      </c>
      <c r="CS44" s="353"/>
      <c r="CT44" s="330" t="s">
        <v>443</v>
      </c>
      <c r="CU44" s="248">
        <v>18000</v>
      </c>
      <c r="CV44" s="333" t="s">
        <v>443</v>
      </c>
      <c r="CW44" s="320" t="s">
        <v>443</v>
      </c>
      <c r="CX44" s="320" t="s">
        <v>443</v>
      </c>
      <c r="CY44" s="320" t="s">
        <v>443</v>
      </c>
      <c r="CZ44" s="346" t="s">
        <v>443</v>
      </c>
      <c r="DA44" s="353"/>
      <c r="DB44" s="347" t="s">
        <v>443</v>
      </c>
      <c r="DC44" s="320" t="s">
        <v>443</v>
      </c>
      <c r="DD44" s="320" t="s">
        <v>443</v>
      </c>
      <c r="DE44" s="320" t="s">
        <v>443</v>
      </c>
      <c r="DF44" s="320" t="s">
        <v>443</v>
      </c>
      <c r="DG44" s="346" t="s">
        <v>443</v>
      </c>
      <c r="DH44" s="353"/>
      <c r="DI44" s="347"/>
      <c r="DJ44" s="320"/>
      <c r="DK44" s="320" t="s">
        <v>443</v>
      </c>
      <c r="DL44" s="320" t="s">
        <v>443</v>
      </c>
      <c r="DM44" s="320" t="s">
        <v>443</v>
      </c>
      <c r="DN44" s="320" t="s">
        <v>443</v>
      </c>
      <c r="DO44" s="358"/>
      <c r="DP44" s="361" t="s">
        <v>443</v>
      </c>
      <c r="DQ44" s="320" t="s">
        <v>443</v>
      </c>
      <c r="DR44" s="320" t="s">
        <v>443</v>
      </c>
      <c r="DS44" s="320" t="s">
        <v>443</v>
      </c>
      <c r="DT44" s="320" t="s">
        <v>443</v>
      </c>
      <c r="DU44" s="346" t="s">
        <v>443</v>
      </c>
      <c r="DV44" s="353"/>
      <c r="DW44" s="347" t="s">
        <v>443</v>
      </c>
      <c r="DX44" s="347" t="s">
        <v>443</v>
      </c>
      <c r="DY44" s="347" t="s">
        <v>443</v>
      </c>
      <c r="DZ44" s="248">
        <v>18000</v>
      </c>
      <c r="EA44" s="353"/>
      <c r="EB44" s="347" t="s">
        <v>443</v>
      </c>
      <c r="EC44" s="347" t="s">
        <v>443</v>
      </c>
      <c r="ED44" s="353"/>
      <c r="EE44" s="347" t="s">
        <v>443</v>
      </c>
      <c r="EF44" s="347" t="s">
        <v>443</v>
      </c>
      <c r="EG44" s="347" t="s">
        <v>443</v>
      </c>
      <c r="EH44" s="347"/>
      <c r="EI44" s="347" t="s">
        <v>443</v>
      </c>
      <c r="EJ44" s="347" t="s">
        <v>443</v>
      </c>
      <c r="EK44" s="353"/>
      <c r="EL44" s="347" t="s">
        <v>443</v>
      </c>
      <c r="EM44" s="347" t="s">
        <v>443</v>
      </c>
      <c r="EN44" s="347" t="s">
        <v>443</v>
      </c>
      <c r="EO44" s="347" t="s">
        <v>443</v>
      </c>
      <c r="EP44" s="347" t="s">
        <v>443</v>
      </c>
      <c r="EQ44" s="347" t="s">
        <v>443</v>
      </c>
      <c r="ER44" s="353"/>
      <c r="ES44" s="347" t="s">
        <v>443</v>
      </c>
      <c r="ET44" s="347" t="s">
        <v>443</v>
      </c>
      <c r="EU44" s="347" t="s">
        <v>443</v>
      </c>
      <c r="EV44" s="347" t="s">
        <v>443</v>
      </c>
      <c r="EW44" s="347" t="s">
        <v>443</v>
      </c>
      <c r="EX44" s="347" t="s">
        <v>443</v>
      </c>
      <c r="EY44" s="353"/>
      <c r="EZ44" s="347" t="s">
        <v>443</v>
      </c>
      <c r="FA44" s="347" t="s">
        <v>443</v>
      </c>
      <c r="FB44" s="347" t="s">
        <v>443</v>
      </c>
      <c r="FC44" s="347" t="s">
        <v>443</v>
      </c>
      <c r="FD44" s="347" t="s">
        <v>443</v>
      </c>
      <c r="FE44" s="347" t="s">
        <v>443</v>
      </c>
      <c r="FF44" s="248">
        <v>18000</v>
      </c>
      <c r="FG44" s="353"/>
      <c r="FH44" s="347" t="s">
        <v>443</v>
      </c>
      <c r="FI44" s="347" t="s">
        <v>443</v>
      </c>
      <c r="FJ44" s="347" t="s">
        <v>443</v>
      </c>
      <c r="FK44" s="347" t="s">
        <v>443</v>
      </c>
      <c r="FL44" s="347" t="s">
        <v>443</v>
      </c>
      <c r="FM44" s="347" t="s">
        <v>443</v>
      </c>
      <c r="FN44" s="353"/>
      <c r="FO44" s="347" t="s">
        <v>443</v>
      </c>
      <c r="FP44" s="347" t="s">
        <v>443</v>
      </c>
      <c r="FQ44" s="347" t="s">
        <v>443</v>
      </c>
      <c r="FR44" s="347" t="s">
        <v>443</v>
      </c>
      <c r="FS44" s="347" t="s">
        <v>443</v>
      </c>
      <c r="FT44" s="347" t="s">
        <v>443</v>
      </c>
      <c r="FU44" s="353"/>
      <c r="FV44" s="347" t="s">
        <v>443</v>
      </c>
      <c r="FW44" s="347" t="s">
        <v>443</v>
      </c>
      <c r="FX44" s="347" t="s">
        <v>443</v>
      </c>
      <c r="FY44" s="347" t="s">
        <v>443</v>
      </c>
      <c r="FZ44" s="347" t="s">
        <v>443</v>
      </c>
      <c r="GA44" s="347" t="s">
        <v>443</v>
      </c>
      <c r="GB44" s="353"/>
      <c r="GC44" s="347" t="s">
        <v>443</v>
      </c>
      <c r="GD44" s="347" t="s">
        <v>443</v>
      </c>
      <c r="GE44" s="347" t="s">
        <v>443</v>
      </c>
      <c r="GF44" s="347" t="s">
        <v>443</v>
      </c>
      <c r="GG44" s="347" t="s">
        <v>443</v>
      </c>
      <c r="GH44" s="347" t="s">
        <v>443</v>
      </c>
      <c r="GI44" s="353"/>
      <c r="GJ44" s="347" t="s">
        <v>443</v>
      </c>
      <c r="GK44" s="248">
        <v>18000</v>
      </c>
      <c r="GL44" s="347" t="s">
        <v>443</v>
      </c>
      <c r="GM44" s="347" t="s">
        <v>443</v>
      </c>
      <c r="GN44" s="347" t="s">
        <v>443</v>
      </c>
      <c r="GO44" s="347" t="s">
        <v>443</v>
      </c>
      <c r="GP44" s="347" t="s">
        <v>443</v>
      </c>
      <c r="GQ44" s="353"/>
      <c r="GR44" s="347" t="s">
        <v>443</v>
      </c>
    </row>
    <row r="45" spans="1:200" s="9" customFormat="1" ht="57" customHeight="1" x14ac:dyDescent="0.35">
      <c r="A45" s="244"/>
      <c r="B45" s="245">
        <v>5</v>
      </c>
      <c r="C45" s="254">
        <v>150000012</v>
      </c>
      <c r="D45" s="343" t="s">
        <v>19</v>
      </c>
      <c r="E45" s="255" t="s">
        <v>291</v>
      </c>
      <c r="F45" s="248">
        <v>19000</v>
      </c>
      <c r="G45" s="262"/>
      <c r="H45" s="250" t="s">
        <v>443</v>
      </c>
      <c r="I45" s="250" t="s">
        <v>443</v>
      </c>
      <c r="J45" s="251" t="s">
        <v>443</v>
      </c>
      <c r="K45" s="314"/>
      <c r="L45" s="250" t="s">
        <v>443</v>
      </c>
      <c r="M45" s="250" t="s">
        <v>443</v>
      </c>
      <c r="N45" s="252" t="s">
        <v>443</v>
      </c>
      <c r="O45" s="250" t="s">
        <v>443</v>
      </c>
      <c r="P45" s="250" t="s">
        <v>443</v>
      </c>
      <c r="Q45" s="251" t="s">
        <v>443</v>
      </c>
      <c r="R45" s="314"/>
      <c r="S45" s="250" t="s">
        <v>443</v>
      </c>
      <c r="T45" s="250" t="s">
        <v>443</v>
      </c>
      <c r="U45" s="252" t="s">
        <v>443</v>
      </c>
      <c r="V45" s="250" t="s">
        <v>443</v>
      </c>
      <c r="W45" s="250" t="s">
        <v>443</v>
      </c>
      <c r="X45" s="251" t="s">
        <v>443</v>
      </c>
      <c r="Y45" s="314"/>
      <c r="Z45" s="250" t="s">
        <v>443</v>
      </c>
      <c r="AA45" s="250" t="s">
        <v>443</v>
      </c>
      <c r="AB45" s="252" t="s">
        <v>443</v>
      </c>
      <c r="AC45" s="250">
        <v>19000</v>
      </c>
      <c r="AD45" s="250" t="s">
        <v>443</v>
      </c>
      <c r="AE45" s="250"/>
      <c r="AF45" s="265"/>
      <c r="AG45" s="260"/>
      <c r="AH45" s="251"/>
      <c r="AI45" s="252"/>
      <c r="AJ45" s="273"/>
      <c r="AK45" s="251"/>
      <c r="AL45" s="248">
        <v>19000</v>
      </c>
      <c r="AM45" s="249"/>
      <c r="AN45" s="265"/>
      <c r="AO45" s="250" t="s">
        <v>443</v>
      </c>
      <c r="AP45" s="250" t="s">
        <v>443</v>
      </c>
      <c r="AQ45" s="252" t="s">
        <v>443</v>
      </c>
      <c r="AR45" s="250" t="s">
        <v>443</v>
      </c>
      <c r="AS45" s="250" t="s">
        <v>443</v>
      </c>
      <c r="AT45" s="251" t="s">
        <v>443</v>
      </c>
      <c r="AU45" s="314"/>
      <c r="AV45" s="250" t="s">
        <v>443</v>
      </c>
      <c r="AW45" s="250" t="s">
        <v>443</v>
      </c>
      <c r="AX45" s="252" t="s">
        <v>443</v>
      </c>
      <c r="AY45" s="250" t="s">
        <v>443</v>
      </c>
      <c r="AZ45" s="250" t="s">
        <v>443</v>
      </c>
      <c r="BA45" s="251" t="s">
        <v>443</v>
      </c>
      <c r="BB45" s="314"/>
      <c r="BC45" s="250" t="s">
        <v>443</v>
      </c>
      <c r="BD45" s="250" t="s">
        <v>443</v>
      </c>
      <c r="BE45" s="250" t="s">
        <v>443</v>
      </c>
      <c r="BF45" s="250" t="s">
        <v>443</v>
      </c>
      <c r="BG45" s="250" t="s">
        <v>443</v>
      </c>
      <c r="BH45" s="251" t="s">
        <v>443</v>
      </c>
      <c r="BI45" s="314"/>
      <c r="BJ45" s="250" t="s">
        <v>443</v>
      </c>
      <c r="BK45" s="250" t="s">
        <v>443</v>
      </c>
      <c r="BL45" s="252" t="s">
        <v>443</v>
      </c>
      <c r="BM45" s="250" t="s">
        <v>443</v>
      </c>
      <c r="BN45" s="250">
        <v>19475</v>
      </c>
      <c r="BO45" s="325">
        <v>19000</v>
      </c>
      <c r="BP45" s="330" t="s">
        <v>443</v>
      </c>
      <c r="BQ45" s="335"/>
      <c r="BR45" s="347" t="s">
        <v>443</v>
      </c>
      <c r="BS45" s="320" t="s">
        <v>443</v>
      </c>
      <c r="BT45" s="320" t="s">
        <v>443</v>
      </c>
      <c r="BU45" s="320" t="s">
        <v>443</v>
      </c>
      <c r="BV45" s="320" t="s">
        <v>443</v>
      </c>
      <c r="BW45" s="346" t="s">
        <v>443</v>
      </c>
      <c r="BX45" s="353"/>
      <c r="BY45" s="347" t="s">
        <v>443</v>
      </c>
      <c r="BZ45" s="320" t="s">
        <v>443</v>
      </c>
      <c r="CA45" s="320" t="s">
        <v>443</v>
      </c>
      <c r="CB45" s="320" t="s">
        <v>443</v>
      </c>
      <c r="CC45" s="320" t="s">
        <v>443</v>
      </c>
      <c r="CD45" s="346" t="s">
        <v>443</v>
      </c>
      <c r="CE45" s="353"/>
      <c r="CF45" s="347" t="s">
        <v>443</v>
      </c>
      <c r="CG45" s="333" t="s">
        <v>443</v>
      </c>
      <c r="CH45" s="333" t="s">
        <v>443</v>
      </c>
      <c r="CI45" s="333" t="s">
        <v>443</v>
      </c>
      <c r="CJ45" s="333" t="s">
        <v>443</v>
      </c>
      <c r="CK45" s="346" t="s">
        <v>443</v>
      </c>
      <c r="CL45" s="353"/>
      <c r="CM45" s="347" t="s">
        <v>443</v>
      </c>
      <c r="CN45" s="320" t="s">
        <v>443</v>
      </c>
      <c r="CO45" s="320" t="s">
        <v>443</v>
      </c>
      <c r="CP45" s="320" t="s">
        <v>443</v>
      </c>
      <c r="CQ45" s="320" t="s">
        <v>443</v>
      </c>
      <c r="CR45" s="346" t="s">
        <v>443</v>
      </c>
      <c r="CS45" s="353"/>
      <c r="CT45" s="330" t="s">
        <v>443</v>
      </c>
      <c r="CU45" s="248">
        <v>19500</v>
      </c>
      <c r="CV45" s="333" t="s">
        <v>443</v>
      </c>
      <c r="CW45" s="320" t="s">
        <v>443</v>
      </c>
      <c r="CX45" s="320" t="s">
        <v>443</v>
      </c>
      <c r="CY45" s="320" t="s">
        <v>443</v>
      </c>
      <c r="CZ45" s="346" t="s">
        <v>443</v>
      </c>
      <c r="DA45" s="353">
        <v>19500</v>
      </c>
      <c r="DB45" s="347" t="s">
        <v>443</v>
      </c>
      <c r="DC45" s="320" t="s">
        <v>443</v>
      </c>
      <c r="DD45" s="320" t="s">
        <v>443</v>
      </c>
      <c r="DE45" s="320" t="s">
        <v>443</v>
      </c>
      <c r="DF45" s="320" t="s">
        <v>443</v>
      </c>
      <c r="DG45" s="346" t="s">
        <v>443</v>
      </c>
      <c r="DH45" s="353">
        <v>19500</v>
      </c>
      <c r="DI45" s="347">
        <v>19500</v>
      </c>
      <c r="DJ45" s="320">
        <v>19500</v>
      </c>
      <c r="DK45" s="320" t="s">
        <v>443</v>
      </c>
      <c r="DL45" s="320" t="s">
        <v>443</v>
      </c>
      <c r="DM45" s="320" t="s">
        <v>443</v>
      </c>
      <c r="DN45" s="320" t="s">
        <v>443</v>
      </c>
      <c r="DO45" s="358">
        <v>19500</v>
      </c>
      <c r="DP45" s="361" t="s">
        <v>443</v>
      </c>
      <c r="DQ45" s="320" t="s">
        <v>443</v>
      </c>
      <c r="DR45" s="320" t="s">
        <v>443</v>
      </c>
      <c r="DS45" s="320" t="s">
        <v>443</v>
      </c>
      <c r="DT45" s="320" t="s">
        <v>443</v>
      </c>
      <c r="DU45" s="346" t="s">
        <v>443</v>
      </c>
      <c r="DV45" s="353">
        <v>19500</v>
      </c>
      <c r="DW45" s="347" t="s">
        <v>443</v>
      </c>
      <c r="DX45" s="347" t="s">
        <v>443</v>
      </c>
      <c r="DY45" s="347" t="s">
        <v>443</v>
      </c>
      <c r="DZ45" s="248">
        <v>19500</v>
      </c>
      <c r="EA45" s="353"/>
      <c r="EB45" s="347" t="s">
        <v>443</v>
      </c>
      <c r="EC45" s="347" t="s">
        <v>443</v>
      </c>
      <c r="ED45" s="353"/>
      <c r="EE45" s="347" t="s">
        <v>443</v>
      </c>
      <c r="EF45" s="347" t="s">
        <v>443</v>
      </c>
      <c r="EG45" s="347" t="s">
        <v>443</v>
      </c>
      <c r="EH45" s="347">
        <v>19745</v>
      </c>
      <c r="EI45" s="347" t="s">
        <v>443</v>
      </c>
      <c r="EJ45" s="347" t="s">
        <v>443</v>
      </c>
      <c r="EK45" s="353"/>
      <c r="EL45" s="347" t="s">
        <v>443</v>
      </c>
      <c r="EM45" s="347" t="s">
        <v>443</v>
      </c>
      <c r="EN45" s="347" t="s">
        <v>443</v>
      </c>
      <c r="EO45" s="347" t="s">
        <v>443</v>
      </c>
      <c r="EP45" s="347" t="s">
        <v>443</v>
      </c>
      <c r="EQ45" s="347" t="s">
        <v>443</v>
      </c>
      <c r="ER45" s="353"/>
      <c r="ES45" s="347" t="s">
        <v>443</v>
      </c>
      <c r="ET45" s="347" t="s">
        <v>443</v>
      </c>
      <c r="EU45" s="347" t="s">
        <v>443</v>
      </c>
      <c r="EV45" s="347" t="s">
        <v>443</v>
      </c>
      <c r="EW45" s="347" t="s">
        <v>443</v>
      </c>
      <c r="EX45" s="347" t="s">
        <v>443</v>
      </c>
      <c r="EY45" s="353"/>
      <c r="EZ45" s="347" t="s">
        <v>443</v>
      </c>
      <c r="FA45" s="347" t="s">
        <v>443</v>
      </c>
      <c r="FB45" s="347" t="s">
        <v>443</v>
      </c>
      <c r="FC45" s="347" t="s">
        <v>443</v>
      </c>
      <c r="FD45" s="347" t="s">
        <v>443</v>
      </c>
      <c r="FE45" s="347" t="s">
        <v>443</v>
      </c>
      <c r="FF45" s="248">
        <v>19500</v>
      </c>
      <c r="FG45" s="353"/>
      <c r="FH45" s="347" t="s">
        <v>443</v>
      </c>
      <c r="FI45" s="347" t="s">
        <v>443</v>
      </c>
      <c r="FJ45" s="347" t="s">
        <v>443</v>
      </c>
      <c r="FK45" s="347" t="s">
        <v>443</v>
      </c>
      <c r="FL45" s="347" t="s">
        <v>443</v>
      </c>
      <c r="FM45" s="347" t="s">
        <v>443</v>
      </c>
      <c r="FN45" s="353"/>
      <c r="FO45" s="347" t="s">
        <v>443</v>
      </c>
      <c r="FP45" s="347" t="s">
        <v>443</v>
      </c>
      <c r="FQ45" s="347" t="s">
        <v>443</v>
      </c>
      <c r="FR45" s="347" t="s">
        <v>443</v>
      </c>
      <c r="FS45" s="347" t="s">
        <v>443</v>
      </c>
      <c r="FT45" s="347" t="s">
        <v>443</v>
      </c>
      <c r="FU45" s="353"/>
      <c r="FV45" s="347" t="s">
        <v>443</v>
      </c>
      <c r="FW45" s="347" t="s">
        <v>443</v>
      </c>
      <c r="FX45" s="347" t="s">
        <v>443</v>
      </c>
      <c r="FY45" s="347" t="s">
        <v>443</v>
      </c>
      <c r="FZ45" s="347" t="s">
        <v>443</v>
      </c>
      <c r="GA45" s="347" t="s">
        <v>443</v>
      </c>
      <c r="GB45" s="353"/>
      <c r="GC45" s="347" t="s">
        <v>443</v>
      </c>
      <c r="GD45" s="347" t="s">
        <v>443</v>
      </c>
      <c r="GE45" s="347" t="s">
        <v>443</v>
      </c>
      <c r="GF45" s="347" t="s">
        <v>443</v>
      </c>
      <c r="GG45" s="347" t="s">
        <v>443</v>
      </c>
      <c r="GH45" s="347" t="s">
        <v>443</v>
      </c>
      <c r="GI45" s="353"/>
      <c r="GJ45" s="347" t="s">
        <v>443</v>
      </c>
      <c r="GK45" s="248">
        <v>19500</v>
      </c>
      <c r="GL45" s="347" t="s">
        <v>443</v>
      </c>
      <c r="GM45" s="347" t="s">
        <v>443</v>
      </c>
      <c r="GN45" s="347" t="s">
        <v>443</v>
      </c>
      <c r="GO45" s="347" t="s">
        <v>443</v>
      </c>
      <c r="GP45" s="347" t="s">
        <v>443</v>
      </c>
      <c r="GQ45" s="353"/>
      <c r="GR45" s="347" t="s">
        <v>443</v>
      </c>
    </row>
    <row r="46" spans="1:200" s="9" customFormat="1" ht="57" customHeight="1" x14ac:dyDescent="0.35">
      <c r="A46" s="244"/>
      <c r="B46" s="245">
        <v>6</v>
      </c>
      <c r="C46" s="254">
        <v>150000179</v>
      </c>
      <c r="D46" s="343" t="s">
        <v>459</v>
      </c>
      <c r="E46" s="255" t="s">
        <v>461</v>
      </c>
      <c r="F46" s="248">
        <v>19000</v>
      </c>
      <c r="G46" s="262"/>
      <c r="H46" s="250" t="s">
        <v>443</v>
      </c>
      <c r="I46" s="250" t="s">
        <v>443</v>
      </c>
      <c r="J46" s="251" t="s">
        <v>443</v>
      </c>
      <c r="K46" s="314" t="s">
        <v>443</v>
      </c>
      <c r="L46" s="250" t="s">
        <v>443</v>
      </c>
      <c r="M46" s="250" t="s">
        <v>443</v>
      </c>
      <c r="N46" s="252" t="s">
        <v>443</v>
      </c>
      <c r="O46" s="250" t="s">
        <v>443</v>
      </c>
      <c r="P46" s="250" t="s">
        <v>443</v>
      </c>
      <c r="Q46" s="251" t="s">
        <v>443</v>
      </c>
      <c r="R46" s="314" t="s">
        <v>443</v>
      </c>
      <c r="S46" s="250" t="s">
        <v>443</v>
      </c>
      <c r="T46" s="250" t="s">
        <v>443</v>
      </c>
      <c r="U46" s="252" t="s">
        <v>443</v>
      </c>
      <c r="V46" s="250" t="s">
        <v>443</v>
      </c>
      <c r="W46" s="250" t="s">
        <v>443</v>
      </c>
      <c r="X46" s="251" t="s">
        <v>443</v>
      </c>
      <c r="Y46" s="314" t="s">
        <v>443</v>
      </c>
      <c r="Z46" s="250" t="s">
        <v>443</v>
      </c>
      <c r="AA46" s="250" t="s">
        <v>443</v>
      </c>
      <c r="AB46" s="273" t="s">
        <v>443</v>
      </c>
      <c r="AC46" s="250" t="s">
        <v>443</v>
      </c>
      <c r="AD46" s="250" t="s">
        <v>443</v>
      </c>
      <c r="AE46" s="250"/>
      <c r="AF46" s="265"/>
      <c r="AG46" s="260"/>
      <c r="AH46" s="251"/>
      <c r="AI46" s="252"/>
      <c r="AJ46" s="273"/>
      <c r="AK46" s="251"/>
      <c r="AL46" s="248">
        <v>19000</v>
      </c>
      <c r="AM46" s="249"/>
      <c r="AN46" s="265"/>
      <c r="AO46" s="250" t="s">
        <v>443</v>
      </c>
      <c r="AP46" s="250" t="s">
        <v>443</v>
      </c>
      <c r="AQ46" s="252" t="s">
        <v>443</v>
      </c>
      <c r="AR46" s="250" t="s">
        <v>443</v>
      </c>
      <c r="AS46" s="250" t="s">
        <v>443</v>
      </c>
      <c r="AT46" s="251" t="s">
        <v>443</v>
      </c>
      <c r="AU46" s="314"/>
      <c r="AV46" s="250" t="s">
        <v>443</v>
      </c>
      <c r="AW46" s="250" t="s">
        <v>443</v>
      </c>
      <c r="AX46" s="252" t="s">
        <v>443</v>
      </c>
      <c r="AY46" s="250" t="s">
        <v>443</v>
      </c>
      <c r="AZ46" s="250" t="s">
        <v>443</v>
      </c>
      <c r="BA46" s="251" t="s">
        <v>443</v>
      </c>
      <c r="BB46" s="314"/>
      <c r="BC46" s="250" t="s">
        <v>443</v>
      </c>
      <c r="BD46" s="250" t="s">
        <v>443</v>
      </c>
      <c r="BE46" s="250" t="s">
        <v>443</v>
      </c>
      <c r="BF46" s="250" t="s">
        <v>443</v>
      </c>
      <c r="BG46" s="250" t="s">
        <v>443</v>
      </c>
      <c r="BH46" s="251" t="s">
        <v>443</v>
      </c>
      <c r="BI46" s="314"/>
      <c r="BJ46" s="250" t="s">
        <v>443</v>
      </c>
      <c r="BK46" s="250" t="s">
        <v>443</v>
      </c>
      <c r="BL46" s="252" t="s">
        <v>443</v>
      </c>
      <c r="BM46" s="250" t="s">
        <v>443</v>
      </c>
      <c r="BN46" s="250" t="s">
        <v>443</v>
      </c>
      <c r="BO46" s="325">
        <v>19000</v>
      </c>
      <c r="BP46" s="330" t="s">
        <v>443</v>
      </c>
      <c r="BQ46" s="335"/>
      <c r="BR46" s="347" t="s">
        <v>443</v>
      </c>
      <c r="BS46" s="320" t="s">
        <v>443</v>
      </c>
      <c r="BT46" s="320" t="s">
        <v>443</v>
      </c>
      <c r="BU46" s="320" t="s">
        <v>443</v>
      </c>
      <c r="BV46" s="320" t="s">
        <v>443</v>
      </c>
      <c r="BW46" s="346" t="s">
        <v>443</v>
      </c>
      <c r="BX46" s="353"/>
      <c r="BY46" s="347" t="s">
        <v>443</v>
      </c>
      <c r="BZ46" s="320" t="s">
        <v>443</v>
      </c>
      <c r="CA46" s="320" t="s">
        <v>443</v>
      </c>
      <c r="CB46" s="320" t="s">
        <v>443</v>
      </c>
      <c r="CC46" s="320" t="s">
        <v>443</v>
      </c>
      <c r="CD46" s="346" t="s">
        <v>443</v>
      </c>
      <c r="CE46" s="353"/>
      <c r="CF46" s="347" t="s">
        <v>443</v>
      </c>
      <c r="CG46" s="333" t="s">
        <v>443</v>
      </c>
      <c r="CH46" s="333" t="s">
        <v>443</v>
      </c>
      <c r="CI46" s="333" t="s">
        <v>443</v>
      </c>
      <c r="CJ46" s="333" t="s">
        <v>443</v>
      </c>
      <c r="CK46" s="346" t="s">
        <v>443</v>
      </c>
      <c r="CL46" s="353"/>
      <c r="CM46" s="347" t="s">
        <v>443</v>
      </c>
      <c r="CN46" s="320" t="s">
        <v>443</v>
      </c>
      <c r="CO46" s="320" t="s">
        <v>443</v>
      </c>
      <c r="CP46" s="320" t="s">
        <v>443</v>
      </c>
      <c r="CQ46" s="320" t="s">
        <v>443</v>
      </c>
      <c r="CR46" s="346" t="s">
        <v>443</v>
      </c>
      <c r="CS46" s="353"/>
      <c r="CT46" s="330" t="s">
        <v>443</v>
      </c>
      <c r="CU46" s="248">
        <v>19500</v>
      </c>
      <c r="CV46" s="333" t="s">
        <v>443</v>
      </c>
      <c r="CW46" s="320" t="s">
        <v>443</v>
      </c>
      <c r="CX46" s="320" t="s">
        <v>443</v>
      </c>
      <c r="CY46" s="320" t="s">
        <v>443</v>
      </c>
      <c r="CZ46" s="346" t="s">
        <v>443</v>
      </c>
      <c r="DA46" s="353" t="s">
        <v>443</v>
      </c>
      <c r="DB46" s="347" t="s">
        <v>443</v>
      </c>
      <c r="DC46" s="320" t="s">
        <v>443</v>
      </c>
      <c r="DD46" s="320" t="s">
        <v>443</v>
      </c>
      <c r="DE46" s="320" t="s">
        <v>443</v>
      </c>
      <c r="DF46" s="320" t="s">
        <v>443</v>
      </c>
      <c r="DG46" s="346" t="s">
        <v>443</v>
      </c>
      <c r="DH46" s="353" t="s">
        <v>443</v>
      </c>
      <c r="DI46" s="347" t="s">
        <v>443</v>
      </c>
      <c r="DJ46" s="320" t="s">
        <v>443</v>
      </c>
      <c r="DK46" s="320" t="s">
        <v>443</v>
      </c>
      <c r="DL46" s="320" t="s">
        <v>443</v>
      </c>
      <c r="DM46" s="320" t="s">
        <v>443</v>
      </c>
      <c r="DN46" s="320" t="s">
        <v>443</v>
      </c>
      <c r="DO46" s="358" t="s">
        <v>443</v>
      </c>
      <c r="DP46" s="361" t="s">
        <v>443</v>
      </c>
      <c r="DQ46" s="320" t="s">
        <v>443</v>
      </c>
      <c r="DR46" s="320" t="s">
        <v>443</v>
      </c>
      <c r="DS46" s="320" t="s">
        <v>443</v>
      </c>
      <c r="DT46" s="320" t="s">
        <v>443</v>
      </c>
      <c r="DU46" s="346" t="s">
        <v>443</v>
      </c>
      <c r="DV46" s="353" t="s">
        <v>443</v>
      </c>
      <c r="DW46" s="347" t="s">
        <v>443</v>
      </c>
      <c r="DX46" s="347" t="s">
        <v>443</v>
      </c>
      <c r="DY46" s="347" t="s">
        <v>443</v>
      </c>
      <c r="DZ46" s="248">
        <v>19500</v>
      </c>
      <c r="EA46" s="353"/>
      <c r="EB46" s="347" t="s">
        <v>443</v>
      </c>
      <c r="EC46" s="347" t="s">
        <v>443</v>
      </c>
      <c r="ED46" s="353"/>
      <c r="EE46" s="347" t="s">
        <v>443</v>
      </c>
      <c r="EF46" s="347" t="s">
        <v>443</v>
      </c>
      <c r="EG46" s="347" t="s">
        <v>443</v>
      </c>
      <c r="EH46" s="347" t="s">
        <v>443</v>
      </c>
      <c r="EI46" s="347" t="s">
        <v>443</v>
      </c>
      <c r="EJ46" s="347" t="s">
        <v>443</v>
      </c>
      <c r="EK46" s="353"/>
      <c r="EL46" s="347" t="s">
        <v>443</v>
      </c>
      <c r="EM46" s="347" t="s">
        <v>443</v>
      </c>
      <c r="EN46" s="347">
        <v>19500</v>
      </c>
      <c r="EO46" s="347" t="s">
        <v>443</v>
      </c>
      <c r="EP46" s="347" t="s">
        <v>443</v>
      </c>
      <c r="EQ46" s="347" t="s">
        <v>443</v>
      </c>
      <c r="ER46" s="353"/>
      <c r="ES46" s="347" t="s">
        <v>443</v>
      </c>
      <c r="ET46" s="347" t="s">
        <v>443</v>
      </c>
      <c r="EU46" s="347" t="s">
        <v>443</v>
      </c>
      <c r="EV46" s="347" t="s">
        <v>443</v>
      </c>
      <c r="EW46" s="347" t="s">
        <v>443</v>
      </c>
      <c r="EX46" s="347" t="s">
        <v>443</v>
      </c>
      <c r="EY46" s="353"/>
      <c r="EZ46" s="347" t="s">
        <v>443</v>
      </c>
      <c r="FA46" s="347" t="s">
        <v>443</v>
      </c>
      <c r="FB46" s="347" t="s">
        <v>443</v>
      </c>
      <c r="FC46" s="347" t="s">
        <v>443</v>
      </c>
      <c r="FD46" s="347">
        <v>19500</v>
      </c>
      <c r="FE46" s="347">
        <v>19500</v>
      </c>
      <c r="FF46" s="248">
        <v>19500</v>
      </c>
      <c r="FG46" s="353"/>
      <c r="FH46" s="347" t="s">
        <v>443</v>
      </c>
      <c r="FI46" s="347" t="s">
        <v>443</v>
      </c>
      <c r="FJ46" s="347" t="s">
        <v>443</v>
      </c>
      <c r="FK46" s="347">
        <v>19500</v>
      </c>
      <c r="FL46" s="347" t="s">
        <v>443</v>
      </c>
      <c r="FM46" s="347" t="s">
        <v>443</v>
      </c>
      <c r="FN46" s="353"/>
      <c r="FO46" s="347">
        <v>19500</v>
      </c>
      <c r="FP46" s="347" t="s">
        <v>443</v>
      </c>
      <c r="FQ46" s="347" t="s">
        <v>443</v>
      </c>
      <c r="FR46" s="347">
        <v>19500</v>
      </c>
      <c r="FS46" s="347">
        <v>19500</v>
      </c>
      <c r="FT46" s="347" t="s">
        <v>443</v>
      </c>
      <c r="FU46" s="353"/>
      <c r="FV46" s="347" t="s">
        <v>443</v>
      </c>
      <c r="FW46" s="347" t="s">
        <v>443</v>
      </c>
      <c r="FX46" s="347" t="s">
        <v>443</v>
      </c>
      <c r="FY46" s="347" t="s">
        <v>443</v>
      </c>
      <c r="FZ46" s="347" t="s">
        <v>443</v>
      </c>
      <c r="GA46" s="347">
        <v>19500</v>
      </c>
      <c r="GB46" s="353"/>
      <c r="GC46" s="347">
        <v>19500</v>
      </c>
      <c r="GD46" s="347" t="s">
        <v>443</v>
      </c>
      <c r="GE46" s="347" t="s">
        <v>443</v>
      </c>
      <c r="GF46" s="347" t="s">
        <v>443</v>
      </c>
      <c r="GG46" s="347" t="s">
        <v>443</v>
      </c>
      <c r="GH46" s="347">
        <v>19500</v>
      </c>
      <c r="GI46" s="353"/>
      <c r="GJ46" s="347">
        <v>19500</v>
      </c>
      <c r="GK46" s="248">
        <v>19500</v>
      </c>
      <c r="GL46" s="347" t="s">
        <v>443</v>
      </c>
      <c r="GM46" s="347" t="s">
        <v>443</v>
      </c>
      <c r="GN46" s="347" t="s">
        <v>443</v>
      </c>
      <c r="GO46" s="347" t="s">
        <v>443</v>
      </c>
      <c r="GP46" s="347" t="s">
        <v>443</v>
      </c>
      <c r="GQ46" s="353"/>
      <c r="GR46" s="347" t="s">
        <v>443</v>
      </c>
    </row>
    <row r="47" spans="1:200" s="9" customFormat="1" ht="57" customHeight="1" x14ac:dyDescent="0.35">
      <c r="A47" s="244"/>
      <c r="B47" s="245">
        <v>7</v>
      </c>
      <c r="C47" s="254">
        <v>150000038</v>
      </c>
      <c r="D47" s="343" t="s">
        <v>29</v>
      </c>
      <c r="E47" s="255" t="s">
        <v>290</v>
      </c>
      <c r="F47" s="248">
        <v>18000</v>
      </c>
      <c r="G47" s="262"/>
      <c r="H47" s="250" t="s">
        <v>443</v>
      </c>
      <c r="I47" s="250" t="s">
        <v>443</v>
      </c>
      <c r="J47" s="251" t="s">
        <v>443</v>
      </c>
      <c r="K47" s="314"/>
      <c r="L47" s="250" t="s">
        <v>443</v>
      </c>
      <c r="M47" s="250" t="s">
        <v>443</v>
      </c>
      <c r="N47" s="252" t="s">
        <v>443</v>
      </c>
      <c r="O47" s="250" t="s">
        <v>443</v>
      </c>
      <c r="P47" s="250" t="s">
        <v>443</v>
      </c>
      <c r="Q47" s="251" t="s">
        <v>443</v>
      </c>
      <c r="R47" s="314"/>
      <c r="S47" s="250" t="s">
        <v>443</v>
      </c>
      <c r="T47" s="250" t="s">
        <v>443</v>
      </c>
      <c r="U47" s="252" t="s">
        <v>443</v>
      </c>
      <c r="V47" s="250" t="s">
        <v>443</v>
      </c>
      <c r="W47" s="250" t="s">
        <v>443</v>
      </c>
      <c r="X47" s="251" t="s">
        <v>443</v>
      </c>
      <c r="Y47" s="314"/>
      <c r="Z47" s="250" t="s">
        <v>443</v>
      </c>
      <c r="AA47" s="250" t="s">
        <v>443</v>
      </c>
      <c r="AB47" s="252" t="s">
        <v>443</v>
      </c>
      <c r="AC47" s="277" t="s">
        <v>443</v>
      </c>
      <c r="AD47" s="250" t="s">
        <v>443</v>
      </c>
      <c r="AE47" s="250"/>
      <c r="AF47" s="265"/>
      <c r="AG47" s="260"/>
      <c r="AH47" s="251"/>
      <c r="AI47" s="252"/>
      <c r="AJ47" s="273"/>
      <c r="AK47" s="251"/>
      <c r="AL47" s="248">
        <v>18200</v>
      </c>
      <c r="AM47" s="249"/>
      <c r="AN47" s="265"/>
      <c r="AO47" s="250" t="s">
        <v>443</v>
      </c>
      <c r="AP47" s="250" t="s">
        <v>443</v>
      </c>
      <c r="AQ47" s="252" t="s">
        <v>443</v>
      </c>
      <c r="AR47" s="250" t="s">
        <v>443</v>
      </c>
      <c r="AS47" s="250" t="s">
        <v>443</v>
      </c>
      <c r="AT47" s="251" t="s">
        <v>443</v>
      </c>
      <c r="AU47" s="314"/>
      <c r="AV47" s="250" t="s">
        <v>443</v>
      </c>
      <c r="AW47" s="250" t="s">
        <v>443</v>
      </c>
      <c r="AX47" s="252" t="s">
        <v>443</v>
      </c>
      <c r="AY47" s="250" t="s">
        <v>443</v>
      </c>
      <c r="AZ47" s="250" t="s">
        <v>443</v>
      </c>
      <c r="BA47" s="251" t="s">
        <v>443</v>
      </c>
      <c r="BB47" s="314"/>
      <c r="BC47" s="250" t="s">
        <v>443</v>
      </c>
      <c r="BD47" s="250" t="s">
        <v>443</v>
      </c>
      <c r="BE47" s="250" t="s">
        <v>443</v>
      </c>
      <c r="BF47" s="250" t="s">
        <v>443</v>
      </c>
      <c r="BG47" s="250" t="s">
        <v>443</v>
      </c>
      <c r="BH47" s="251" t="s">
        <v>443</v>
      </c>
      <c r="BI47" s="314"/>
      <c r="BJ47" s="250" t="s">
        <v>443</v>
      </c>
      <c r="BK47" s="250" t="s">
        <v>443</v>
      </c>
      <c r="BL47" s="252" t="s">
        <v>443</v>
      </c>
      <c r="BM47" s="250" t="s">
        <v>443</v>
      </c>
      <c r="BN47" s="250" t="s">
        <v>443</v>
      </c>
      <c r="BO47" s="325">
        <v>18000</v>
      </c>
      <c r="BP47" s="330" t="s">
        <v>443</v>
      </c>
      <c r="BQ47" s="335"/>
      <c r="BR47" s="347" t="s">
        <v>443</v>
      </c>
      <c r="BS47" s="320" t="s">
        <v>443</v>
      </c>
      <c r="BT47" s="320" t="s">
        <v>443</v>
      </c>
      <c r="BU47" s="320" t="s">
        <v>443</v>
      </c>
      <c r="BV47" s="320" t="s">
        <v>443</v>
      </c>
      <c r="BW47" s="346" t="s">
        <v>443</v>
      </c>
      <c r="BX47" s="353"/>
      <c r="BY47" s="347" t="s">
        <v>443</v>
      </c>
      <c r="BZ47" s="320" t="s">
        <v>443</v>
      </c>
      <c r="CA47" s="320" t="s">
        <v>443</v>
      </c>
      <c r="CB47" s="320" t="s">
        <v>443</v>
      </c>
      <c r="CC47" s="320" t="s">
        <v>443</v>
      </c>
      <c r="CD47" s="346" t="s">
        <v>443</v>
      </c>
      <c r="CE47" s="353"/>
      <c r="CF47" s="347" t="s">
        <v>443</v>
      </c>
      <c r="CG47" s="333" t="s">
        <v>443</v>
      </c>
      <c r="CH47" s="333" t="s">
        <v>443</v>
      </c>
      <c r="CI47" s="333" t="s">
        <v>443</v>
      </c>
      <c r="CJ47" s="333" t="s">
        <v>443</v>
      </c>
      <c r="CK47" s="346" t="s">
        <v>443</v>
      </c>
      <c r="CL47" s="353"/>
      <c r="CM47" s="347" t="s">
        <v>443</v>
      </c>
      <c r="CN47" s="320" t="s">
        <v>443</v>
      </c>
      <c r="CO47" s="320" t="s">
        <v>443</v>
      </c>
      <c r="CP47" s="320" t="s">
        <v>443</v>
      </c>
      <c r="CQ47" s="320" t="s">
        <v>443</v>
      </c>
      <c r="CR47" s="346" t="s">
        <v>443</v>
      </c>
      <c r="CS47" s="353"/>
      <c r="CT47" s="330" t="s">
        <v>443</v>
      </c>
      <c r="CU47" s="248">
        <v>18500</v>
      </c>
      <c r="CV47" s="333" t="s">
        <v>443</v>
      </c>
      <c r="CW47" s="320" t="s">
        <v>443</v>
      </c>
      <c r="CX47" s="320" t="s">
        <v>443</v>
      </c>
      <c r="CY47" s="320" t="s">
        <v>443</v>
      </c>
      <c r="CZ47" s="346" t="s">
        <v>443</v>
      </c>
      <c r="DA47" s="353" t="s">
        <v>443</v>
      </c>
      <c r="DB47" s="347" t="s">
        <v>443</v>
      </c>
      <c r="DC47" s="320" t="s">
        <v>443</v>
      </c>
      <c r="DD47" s="320" t="s">
        <v>443</v>
      </c>
      <c r="DE47" s="320" t="s">
        <v>443</v>
      </c>
      <c r="DF47" s="320" t="s">
        <v>443</v>
      </c>
      <c r="DG47" s="346" t="s">
        <v>443</v>
      </c>
      <c r="DH47" s="353" t="s">
        <v>443</v>
      </c>
      <c r="DI47" s="347" t="s">
        <v>443</v>
      </c>
      <c r="DJ47" s="320" t="s">
        <v>443</v>
      </c>
      <c r="DK47" s="320" t="s">
        <v>443</v>
      </c>
      <c r="DL47" s="320" t="s">
        <v>443</v>
      </c>
      <c r="DM47" s="320" t="s">
        <v>443</v>
      </c>
      <c r="DN47" s="320" t="s">
        <v>443</v>
      </c>
      <c r="DO47" s="358" t="s">
        <v>443</v>
      </c>
      <c r="DP47" s="361" t="s">
        <v>443</v>
      </c>
      <c r="DQ47" s="320" t="s">
        <v>443</v>
      </c>
      <c r="DR47" s="320" t="s">
        <v>443</v>
      </c>
      <c r="DS47" s="320" t="s">
        <v>443</v>
      </c>
      <c r="DT47" s="320" t="s">
        <v>443</v>
      </c>
      <c r="DU47" s="346" t="s">
        <v>443</v>
      </c>
      <c r="DV47" s="353" t="s">
        <v>443</v>
      </c>
      <c r="DW47" s="347" t="s">
        <v>443</v>
      </c>
      <c r="DX47" s="347" t="s">
        <v>443</v>
      </c>
      <c r="DY47" s="347" t="s">
        <v>443</v>
      </c>
      <c r="DZ47" s="248">
        <v>18500</v>
      </c>
      <c r="EA47" s="353"/>
      <c r="EB47" s="347" t="s">
        <v>443</v>
      </c>
      <c r="EC47" s="347" t="s">
        <v>443</v>
      </c>
      <c r="ED47" s="353"/>
      <c r="EE47" s="347" t="s">
        <v>443</v>
      </c>
      <c r="EF47" s="347" t="s">
        <v>443</v>
      </c>
      <c r="EG47" s="347" t="s">
        <v>443</v>
      </c>
      <c r="EH47" s="347" t="s">
        <v>443</v>
      </c>
      <c r="EI47" s="347" t="s">
        <v>443</v>
      </c>
      <c r="EJ47" s="347" t="s">
        <v>443</v>
      </c>
      <c r="EK47" s="353"/>
      <c r="EL47" s="347" t="s">
        <v>443</v>
      </c>
      <c r="EM47" s="347" t="s">
        <v>443</v>
      </c>
      <c r="EN47" s="347" t="s">
        <v>443</v>
      </c>
      <c r="EO47" s="347" t="s">
        <v>443</v>
      </c>
      <c r="EP47" s="347" t="s">
        <v>443</v>
      </c>
      <c r="EQ47" s="347" t="s">
        <v>443</v>
      </c>
      <c r="ER47" s="353"/>
      <c r="ES47" s="347" t="s">
        <v>443</v>
      </c>
      <c r="ET47" s="347" t="s">
        <v>443</v>
      </c>
      <c r="EU47" s="347" t="s">
        <v>443</v>
      </c>
      <c r="EV47" s="347" t="s">
        <v>443</v>
      </c>
      <c r="EW47" s="347" t="s">
        <v>443</v>
      </c>
      <c r="EX47" s="347" t="s">
        <v>443</v>
      </c>
      <c r="EY47" s="353"/>
      <c r="EZ47" s="347" t="s">
        <v>443</v>
      </c>
      <c r="FA47" s="347" t="s">
        <v>443</v>
      </c>
      <c r="FB47" s="347" t="s">
        <v>443</v>
      </c>
      <c r="FC47" s="347" t="s">
        <v>443</v>
      </c>
      <c r="FD47" s="347" t="s">
        <v>443</v>
      </c>
      <c r="FE47" s="347" t="s">
        <v>443</v>
      </c>
      <c r="FF47" s="248">
        <v>18500</v>
      </c>
      <c r="FG47" s="353"/>
      <c r="FH47" s="347" t="s">
        <v>443</v>
      </c>
      <c r="FI47" s="347" t="s">
        <v>443</v>
      </c>
      <c r="FJ47" s="347" t="s">
        <v>443</v>
      </c>
      <c r="FK47" s="347" t="s">
        <v>443</v>
      </c>
      <c r="FL47" s="347" t="s">
        <v>443</v>
      </c>
      <c r="FM47" s="347" t="s">
        <v>443</v>
      </c>
      <c r="FN47" s="353"/>
      <c r="FO47" s="347" t="s">
        <v>443</v>
      </c>
      <c r="FP47" s="347" t="s">
        <v>443</v>
      </c>
      <c r="FQ47" s="347" t="s">
        <v>443</v>
      </c>
      <c r="FR47" s="347" t="s">
        <v>443</v>
      </c>
      <c r="FS47" s="347" t="s">
        <v>443</v>
      </c>
      <c r="FT47" s="347" t="s">
        <v>443</v>
      </c>
      <c r="FU47" s="353"/>
      <c r="FV47" s="347" t="s">
        <v>443</v>
      </c>
      <c r="FW47" s="347" t="s">
        <v>443</v>
      </c>
      <c r="FX47" s="347" t="s">
        <v>443</v>
      </c>
      <c r="FY47" s="347" t="s">
        <v>443</v>
      </c>
      <c r="FZ47" s="347" t="s">
        <v>443</v>
      </c>
      <c r="GA47" s="347" t="s">
        <v>443</v>
      </c>
      <c r="GB47" s="353"/>
      <c r="GC47" s="347" t="s">
        <v>443</v>
      </c>
      <c r="GD47" s="347" t="s">
        <v>443</v>
      </c>
      <c r="GE47" s="347" t="s">
        <v>443</v>
      </c>
      <c r="GF47" s="347" t="s">
        <v>443</v>
      </c>
      <c r="GG47" s="347" t="s">
        <v>443</v>
      </c>
      <c r="GH47" s="347" t="s">
        <v>443</v>
      </c>
      <c r="GI47" s="353"/>
      <c r="GJ47" s="347" t="s">
        <v>443</v>
      </c>
      <c r="GK47" s="248">
        <v>18500</v>
      </c>
      <c r="GL47" s="347" t="s">
        <v>443</v>
      </c>
      <c r="GM47" s="347" t="s">
        <v>443</v>
      </c>
      <c r="GN47" s="347" t="s">
        <v>443</v>
      </c>
      <c r="GO47" s="347" t="s">
        <v>443</v>
      </c>
      <c r="GP47" s="347" t="s">
        <v>443</v>
      </c>
      <c r="GQ47" s="353"/>
      <c r="GR47" s="347" t="s">
        <v>443</v>
      </c>
    </row>
    <row r="48" spans="1:200" s="9" customFormat="1" ht="17.149999999999999" hidden="1" customHeight="1" x14ac:dyDescent="0.35">
      <c r="A48" s="244"/>
      <c r="B48" s="245">
        <f t="shared" ref="B48:B60" si="93">ROW()-ROW($B$36)</f>
        <v>12</v>
      </c>
      <c r="C48" s="254" t="s">
        <v>101</v>
      </c>
      <c r="D48" s="343" t="s">
        <v>21</v>
      </c>
      <c r="E48" s="255" t="s">
        <v>102</v>
      </c>
      <c r="F48" s="248"/>
      <c r="G48" s="262"/>
      <c r="H48" s="250" t="s">
        <v>443</v>
      </c>
      <c r="I48" s="250" t="s">
        <v>443</v>
      </c>
      <c r="J48" s="251" t="s">
        <v>443</v>
      </c>
      <c r="K48" s="314"/>
      <c r="L48" s="250" t="s">
        <v>443</v>
      </c>
      <c r="M48" s="250" t="s">
        <v>443</v>
      </c>
      <c r="N48" s="252" t="s">
        <v>443</v>
      </c>
      <c r="O48" s="250" t="s">
        <v>443</v>
      </c>
      <c r="P48" s="250" t="s">
        <v>443</v>
      </c>
      <c r="Q48" s="251" t="s">
        <v>443</v>
      </c>
      <c r="R48" s="314"/>
      <c r="S48" s="250" t="s">
        <v>443</v>
      </c>
      <c r="T48" s="250" t="s">
        <v>443</v>
      </c>
      <c r="U48" s="252" t="s">
        <v>443</v>
      </c>
      <c r="V48" s="250" t="s">
        <v>443</v>
      </c>
      <c r="W48" s="250" t="s">
        <v>443</v>
      </c>
      <c r="X48" s="251" t="s">
        <v>443</v>
      </c>
      <c r="Y48" s="314"/>
      <c r="Z48" s="250" t="s">
        <v>443</v>
      </c>
      <c r="AA48" s="250" t="s">
        <v>443</v>
      </c>
      <c r="AB48" s="252" t="s">
        <v>443</v>
      </c>
      <c r="AC48" s="250" t="s">
        <v>443</v>
      </c>
      <c r="AD48" s="250" t="s">
        <v>443</v>
      </c>
      <c r="AE48" s="250"/>
      <c r="AF48" s="265"/>
      <c r="AG48" s="260"/>
      <c r="AH48" s="251"/>
      <c r="AI48" s="252"/>
      <c r="AJ48" s="273"/>
      <c r="AK48" s="251"/>
      <c r="AL48" s="248"/>
      <c r="AM48" s="249"/>
      <c r="AN48" s="265"/>
      <c r="AO48" s="250" t="s">
        <v>443</v>
      </c>
      <c r="AP48" s="250" t="s">
        <v>443</v>
      </c>
      <c r="AQ48" s="252"/>
      <c r="AR48" s="250"/>
      <c r="AS48" s="250"/>
      <c r="AT48" s="251" t="s">
        <v>443</v>
      </c>
      <c r="AU48" s="314"/>
      <c r="AV48" s="250" t="s">
        <v>443</v>
      </c>
      <c r="AW48" s="250"/>
      <c r="AX48" s="252" t="s">
        <v>443</v>
      </c>
      <c r="AY48" s="250" t="s">
        <v>443</v>
      </c>
      <c r="AZ48" s="250" t="s">
        <v>443</v>
      </c>
      <c r="BA48" s="251" t="s">
        <v>443</v>
      </c>
      <c r="BB48" s="314"/>
      <c r="BC48" s="250" t="s">
        <v>443</v>
      </c>
      <c r="BD48" s="250"/>
      <c r="BE48" s="252"/>
      <c r="BF48" s="250"/>
      <c r="BG48" s="250" t="s">
        <v>443</v>
      </c>
      <c r="BH48" s="251" t="s">
        <v>443</v>
      </c>
      <c r="BI48" s="314"/>
      <c r="BJ48" s="250" t="s">
        <v>443</v>
      </c>
      <c r="BK48" s="250" t="s">
        <v>443</v>
      </c>
      <c r="BL48" s="252"/>
      <c r="BM48" s="250" t="s">
        <v>443</v>
      </c>
      <c r="BN48" s="250" t="s">
        <v>443</v>
      </c>
      <c r="BO48" s="325"/>
      <c r="BP48" s="330" t="s">
        <v>443</v>
      </c>
      <c r="BQ48" s="335"/>
      <c r="BR48" s="347" t="s">
        <v>443</v>
      </c>
      <c r="BS48" s="320" t="s">
        <v>443</v>
      </c>
      <c r="BT48" s="320" t="s">
        <v>443</v>
      </c>
      <c r="BU48" s="320" t="s">
        <v>443</v>
      </c>
      <c r="BV48" s="320" t="s">
        <v>443</v>
      </c>
      <c r="BW48" s="346" t="s">
        <v>443</v>
      </c>
      <c r="BX48" s="353"/>
      <c r="BY48" s="347" t="s">
        <v>443</v>
      </c>
      <c r="BZ48" s="320" t="s">
        <v>443</v>
      </c>
      <c r="CA48" s="320" t="s">
        <v>443</v>
      </c>
      <c r="CB48" s="320" t="s">
        <v>443</v>
      </c>
      <c r="CC48" s="320" t="s">
        <v>443</v>
      </c>
      <c r="CD48" s="346" t="s">
        <v>443</v>
      </c>
      <c r="CE48" s="353"/>
      <c r="CF48" s="347" t="s">
        <v>443</v>
      </c>
      <c r="CG48" s="333" t="s">
        <v>443</v>
      </c>
      <c r="CH48" s="333" t="s">
        <v>443</v>
      </c>
      <c r="CI48" s="333" t="s">
        <v>443</v>
      </c>
      <c r="CJ48" s="333" t="s">
        <v>443</v>
      </c>
      <c r="CK48" s="346" t="s">
        <v>443</v>
      </c>
      <c r="CL48" s="353"/>
      <c r="CM48" s="347" t="s">
        <v>443</v>
      </c>
      <c r="CN48" s="320" t="s">
        <v>443</v>
      </c>
      <c r="CO48" s="320"/>
      <c r="CP48" s="320" t="s">
        <v>443</v>
      </c>
      <c r="CQ48" s="320" t="s">
        <v>443</v>
      </c>
      <c r="CR48" s="346" t="s">
        <v>443</v>
      </c>
      <c r="CS48" s="353"/>
      <c r="CT48" s="330" t="s">
        <v>443</v>
      </c>
      <c r="CU48" s="248"/>
      <c r="CV48" s="333" t="s">
        <v>443</v>
      </c>
      <c r="CW48" s="320" t="s">
        <v>443</v>
      </c>
      <c r="CX48" s="320" t="s">
        <v>443</v>
      </c>
      <c r="CY48" s="320" t="s">
        <v>443</v>
      </c>
      <c r="CZ48" s="346" t="s">
        <v>443</v>
      </c>
      <c r="DA48" s="353" t="s">
        <v>443</v>
      </c>
      <c r="DB48" s="347" t="s">
        <v>443</v>
      </c>
      <c r="DC48" s="320" t="s">
        <v>443</v>
      </c>
      <c r="DD48" s="320" t="s">
        <v>443</v>
      </c>
      <c r="DE48" s="320" t="s">
        <v>443</v>
      </c>
      <c r="DF48" s="320" t="s">
        <v>443</v>
      </c>
      <c r="DG48" s="346" t="s">
        <v>443</v>
      </c>
      <c r="DH48" s="353" t="s">
        <v>443</v>
      </c>
      <c r="DI48" s="347" t="s">
        <v>443</v>
      </c>
      <c r="DJ48" s="320" t="s">
        <v>443</v>
      </c>
      <c r="DK48" s="320" t="s">
        <v>443</v>
      </c>
      <c r="DL48" s="320" t="s">
        <v>443</v>
      </c>
      <c r="DM48" s="320" t="s">
        <v>443</v>
      </c>
      <c r="DN48" s="320" t="s">
        <v>443</v>
      </c>
      <c r="DO48" s="358" t="s">
        <v>443</v>
      </c>
      <c r="DP48" s="361" t="s">
        <v>443</v>
      </c>
      <c r="DQ48" s="320" t="s">
        <v>443</v>
      </c>
      <c r="DR48" s="320" t="s">
        <v>443</v>
      </c>
      <c r="DS48" s="320" t="s">
        <v>443</v>
      </c>
      <c r="DT48" s="320" t="s">
        <v>443</v>
      </c>
      <c r="DU48" s="346" t="s">
        <v>443</v>
      </c>
      <c r="DV48" s="353" t="s">
        <v>443</v>
      </c>
      <c r="DW48" s="347" t="s">
        <v>443</v>
      </c>
      <c r="DX48" s="347" t="s">
        <v>443</v>
      </c>
      <c r="DY48" s="347" t="s">
        <v>443</v>
      </c>
      <c r="DZ48" s="248"/>
      <c r="EA48" s="353"/>
      <c r="EB48" s="347" t="s">
        <v>443</v>
      </c>
      <c r="EC48" s="347" t="s">
        <v>443</v>
      </c>
      <c r="ED48" s="353"/>
      <c r="EE48" s="347" t="s">
        <v>443</v>
      </c>
      <c r="EF48" s="347" t="s">
        <v>443</v>
      </c>
      <c r="EG48" s="347" t="s">
        <v>443</v>
      </c>
      <c r="EH48" s="347" t="s">
        <v>443</v>
      </c>
      <c r="EI48" s="347" t="s">
        <v>443</v>
      </c>
      <c r="EJ48" s="347" t="s">
        <v>443</v>
      </c>
      <c r="EK48" s="353"/>
      <c r="EL48" s="347" t="s">
        <v>443</v>
      </c>
      <c r="EM48" s="347" t="s">
        <v>443</v>
      </c>
      <c r="EN48" s="347" t="s">
        <v>443</v>
      </c>
      <c r="EO48" s="347" t="s">
        <v>443</v>
      </c>
      <c r="EP48" s="347" t="s">
        <v>443</v>
      </c>
      <c r="EQ48" s="347" t="s">
        <v>443</v>
      </c>
      <c r="ER48" s="353"/>
      <c r="ES48" s="347" t="s">
        <v>443</v>
      </c>
      <c r="ET48" s="347" t="s">
        <v>443</v>
      </c>
      <c r="EU48" s="347" t="s">
        <v>443</v>
      </c>
      <c r="EV48" s="347" t="s">
        <v>443</v>
      </c>
      <c r="EW48" s="347" t="s">
        <v>443</v>
      </c>
      <c r="EX48" s="347" t="s">
        <v>443</v>
      </c>
      <c r="EY48" s="353"/>
      <c r="EZ48" s="347" t="s">
        <v>443</v>
      </c>
      <c r="FA48" s="347" t="s">
        <v>443</v>
      </c>
      <c r="FB48" s="347" t="s">
        <v>443</v>
      </c>
      <c r="FC48" s="347" t="s">
        <v>443</v>
      </c>
      <c r="FD48" s="347" t="s">
        <v>443</v>
      </c>
      <c r="FE48" s="347" t="s">
        <v>443</v>
      </c>
      <c r="FF48" s="248"/>
      <c r="FG48" s="353"/>
      <c r="FH48" s="347" t="s">
        <v>443</v>
      </c>
      <c r="FI48" s="347" t="s">
        <v>443</v>
      </c>
      <c r="FJ48" s="347" t="s">
        <v>443</v>
      </c>
      <c r="FK48" s="347" t="s">
        <v>443</v>
      </c>
      <c r="FL48" s="347" t="s">
        <v>443</v>
      </c>
      <c r="FM48" s="347" t="s">
        <v>443</v>
      </c>
      <c r="FN48" s="353"/>
      <c r="FO48" s="347" t="s">
        <v>443</v>
      </c>
      <c r="FP48" s="347" t="s">
        <v>443</v>
      </c>
      <c r="FQ48" s="347" t="s">
        <v>443</v>
      </c>
      <c r="FR48" s="347" t="s">
        <v>443</v>
      </c>
      <c r="FS48" s="347" t="s">
        <v>443</v>
      </c>
      <c r="FT48" s="347" t="s">
        <v>443</v>
      </c>
      <c r="FU48" s="353"/>
      <c r="FV48" s="347" t="s">
        <v>443</v>
      </c>
      <c r="FW48" s="347" t="s">
        <v>443</v>
      </c>
      <c r="FX48" s="347" t="s">
        <v>443</v>
      </c>
      <c r="FY48" s="347" t="s">
        <v>443</v>
      </c>
      <c r="FZ48" s="347" t="s">
        <v>443</v>
      </c>
      <c r="GA48" s="347" t="s">
        <v>443</v>
      </c>
      <c r="GB48" s="353"/>
      <c r="GC48" s="347" t="s">
        <v>443</v>
      </c>
      <c r="GD48" s="347" t="s">
        <v>443</v>
      </c>
      <c r="GE48" s="347" t="s">
        <v>443</v>
      </c>
      <c r="GF48" s="347" t="s">
        <v>443</v>
      </c>
      <c r="GG48" s="347" t="s">
        <v>443</v>
      </c>
      <c r="GH48" s="347" t="s">
        <v>443</v>
      </c>
      <c r="GI48" s="353"/>
      <c r="GJ48" s="347" t="s">
        <v>443</v>
      </c>
      <c r="GK48" s="248"/>
      <c r="GL48" s="347" t="s">
        <v>443</v>
      </c>
      <c r="GM48" s="347" t="s">
        <v>443</v>
      </c>
      <c r="GN48" s="347" t="s">
        <v>443</v>
      </c>
      <c r="GO48" s="347" t="s">
        <v>443</v>
      </c>
      <c r="GP48" s="347" t="s">
        <v>443</v>
      </c>
      <c r="GQ48" s="353"/>
      <c r="GR48" s="347" t="s">
        <v>443</v>
      </c>
    </row>
    <row r="49" spans="1:200" s="9" customFormat="1" ht="17.149999999999999" hidden="1" customHeight="1" x14ac:dyDescent="0.35">
      <c r="A49" s="244"/>
      <c r="B49" s="245">
        <f t="shared" si="93"/>
        <v>13</v>
      </c>
      <c r="C49" s="254" t="s">
        <v>103</v>
      </c>
      <c r="D49" s="343" t="s">
        <v>20</v>
      </c>
      <c r="E49" s="255" t="s">
        <v>104</v>
      </c>
      <c r="F49" s="248"/>
      <c r="G49" s="262"/>
      <c r="H49" s="250" t="s">
        <v>443</v>
      </c>
      <c r="I49" s="250" t="s">
        <v>443</v>
      </c>
      <c r="J49" s="251" t="s">
        <v>443</v>
      </c>
      <c r="K49" s="314"/>
      <c r="L49" s="250" t="s">
        <v>443</v>
      </c>
      <c r="M49" s="250" t="s">
        <v>443</v>
      </c>
      <c r="N49" s="252" t="s">
        <v>443</v>
      </c>
      <c r="O49" s="250" t="s">
        <v>443</v>
      </c>
      <c r="P49" s="250" t="s">
        <v>443</v>
      </c>
      <c r="Q49" s="251" t="s">
        <v>443</v>
      </c>
      <c r="R49" s="314"/>
      <c r="S49" s="250" t="s">
        <v>443</v>
      </c>
      <c r="T49" s="250" t="s">
        <v>443</v>
      </c>
      <c r="U49" s="252" t="s">
        <v>443</v>
      </c>
      <c r="V49" s="250" t="s">
        <v>443</v>
      </c>
      <c r="W49" s="250" t="s">
        <v>443</v>
      </c>
      <c r="X49" s="251" t="s">
        <v>443</v>
      </c>
      <c r="Y49" s="314"/>
      <c r="Z49" s="250" t="s">
        <v>443</v>
      </c>
      <c r="AA49" s="250" t="s">
        <v>443</v>
      </c>
      <c r="AB49" s="252" t="s">
        <v>443</v>
      </c>
      <c r="AC49" s="250" t="s">
        <v>443</v>
      </c>
      <c r="AD49" s="250" t="s">
        <v>443</v>
      </c>
      <c r="AE49" s="250"/>
      <c r="AF49" s="265"/>
      <c r="AG49" s="260"/>
      <c r="AH49" s="251"/>
      <c r="AI49" s="252"/>
      <c r="AJ49" s="273"/>
      <c r="AK49" s="251"/>
      <c r="AL49" s="248"/>
      <c r="AM49" s="249"/>
      <c r="AN49" s="265"/>
      <c r="AO49" s="250" t="s">
        <v>443</v>
      </c>
      <c r="AP49" s="250" t="s">
        <v>443</v>
      </c>
      <c r="AQ49" s="252"/>
      <c r="AR49" s="250"/>
      <c r="AS49" s="250"/>
      <c r="AT49" s="251" t="s">
        <v>443</v>
      </c>
      <c r="AU49" s="314"/>
      <c r="AV49" s="250" t="s">
        <v>443</v>
      </c>
      <c r="AW49" s="250"/>
      <c r="AX49" s="252" t="s">
        <v>443</v>
      </c>
      <c r="AY49" s="250" t="s">
        <v>443</v>
      </c>
      <c r="AZ49" s="250" t="s">
        <v>443</v>
      </c>
      <c r="BA49" s="251" t="s">
        <v>443</v>
      </c>
      <c r="BB49" s="314"/>
      <c r="BC49" s="250" t="s">
        <v>443</v>
      </c>
      <c r="BD49" s="250"/>
      <c r="BE49" s="252"/>
      <c r="BF49" s="250"/>
      <c r="BG49" s="250" t="s">
        <v>443</v>
      </c>
      <c r="BH49" s="251" t="s">
        <v>443</v>
      </c>
      <c r="BI49" s="314"/>
      <c r="BJ49" s="250" t="s">
        <v>443</v>
      </c>
      <c r="BK49" s="250" t="s">
        <v>443</v>
      </c>
      <c r="BL49" s="252"/>
      <c r="BM49" s="250" t="s">
        <v>443</v>
      </c>
      <c r="BN49" s="250" t="s">
        <v>443</v>
      </c>
      <c r="BO49" s="325"/>
      <c r="BP49" s="330" t="s">
        <v>443</v>
      </c>
      <c r="BQ49" s="335"/>
      <c r="BR49" s="347" t="s">
        <v>443</v>
      </c>
      <c r="BS49" s="320" t="s">
        <v>443</v>
      </c>
      <c r="BT49" s="320" t="s">
        <v>443</v>
      </c>
      <c r="BU49" s="320" t="s">
        <v>443</v>
      </c>
      <c r="BV49" s="320" t="s">
        <v>443</v>
      </c>
      <c r="BW49" s="346" t="s">
        <v>443</v>
      </c>
      <c r="BX49" s="353"/>
      <c r="BY49" s="347" t="s">
        <v>443</v>
      </c>
      <c r="BZ49" s="320" t="s">
        <v>443</v>
      </c>
      <c r="CA49" s="320" t="s">
        <v>443</v>
      </c>
      <c r="CB49" s="320" t="s">
        <v>443</v>
      </c>
      <c r="CC49" s="320" t="s">
        <v>443</v>
      </c>
      <c r="CD49" s="346" t="s">
        <v>443</v>
      </c>
      <c r="CE49" s="353"/>
      <c r="CF49" s="347" t="s">
        <v>443</v>
      </c>
      <c r="CG49" s="333" t="s">
        <v>443</v>
      </c>
      <c r="CH49" s="333" t="s">
        <v>443</v>
      </c>
      <c r="CI49" s="333" t="s">
        <v>443</v>
      </c>
      <c r="CJ49" s="333" t="s">
        <v>443</v>
      </c>
      <c r="CK49" s="346" t="s">
        <v>443</v>
      </c>
      <c r="CL49" s="353"/>
      <c r="CM49" s="347" t="s">
        <v>443</v>
      </c>
      <c r="CN49" s="320" t="s">
        <v>443</v>
      </c>
      <c r="CO49" s="320"/>
      <c r="CP49" s="320" t="s">
        <v>443</v>
      </c>
      <c r="CQ49" s="320" t="s">
        <v>443</v>
      </c>
      <c r="CR49" s="346" t="s">
        <v>443</v>
      </c>
      <c r="CS49" s="353"/>
      <c r="CT49" s="330" t="s">
        <v>443</v>
      </c>
      <c r="CU49" s="248"/>
      <c r="CV49" s="333" t="s">
        <v>443</v>
      </c>
      <c r="CW49" s="320" t="s">
        <v>443</v>
      </c>
      <c r="CX49" s="320" t="s">
        <v>443</v>
      </c>
      <c r="CY49" s="320" t="s">
        <v>443</v>
      </c>
      <c r="CZ49" s="346" t="s">
        <v>443</v>
      </c>
      <c r="DA49" s="353" t="s">
        <v>443</v>
      </c>
      <c r="DB49" s="347" t="s">
        <v>443</v>
      </c>
      <c r="DC49" s="320" t="s">
        <v>443</v>
      </c>
      <c r="DD49" s="320" t="s">
        <v>443</v>
      </c>
      <c r="DE49" s="320" t="s">
        <v>443</v>
      </c>
      <c r="DF49" s="320" t="s">
        <v>443</v>
      </c>
      <c r="DG49" s="346" t="s">
        <v>443</v>
      </c>
      <c r="DH49" s="353" t="s">
        <v>443</v>
      </c>
      <c r="DI49" s="347" t="s">
        <v>443</v>
      </c>
      <c r="DJ49" s="320" t="s">
        <v>443</v>
      </c>
      <c r="DK49" s="320" t="s">
        <v>443</v>
      </c>
      <c r="DL49" s="320" t="s">
        <v>443</v>
      </c>
      <c r="DM49" s="320" t="s">
        <v>443</v>
      </c>
      <c r="DN49" s="320" t="s">
        <v>443</v>
      </c>
      <c r="DO49" s="358" t="s">
        <v>443</v>
      </c>
      <c r="DP49" s="361" t="s">
        <v>443</v>
      </c>
      <c r="DQ49" s="320" t="s">
        <v>443</v>
      </c>
      <c r="DR49" s="320" t="s">
        <v>443</v>
      </c>
      <c r="DS49" s="320" t="s">
        <v>443</v>
      </c>
      <c r="DT49" s="320" t="s">
        <v>443</v>
      </c>
      <c r="DU49" s="346" t="s">
        <v>443</v>
      </c>
      <c r="DV49" s="353" t="s">
        <v>443</v>
      </c>
      <c r="DW49" s="347" t="s">
        <v>443</v>
      </c>
      <c r="DX49" s="347" t="s">
        <v>443</v>
      </c>
      <c r="DY49" s="347" t="s">
        <v>443</v>
      </c>
      <c r="DZ49" s="248"/>
      <c r="EA49" s="353"/>
      <c r="EB49" s="347" t="s">
        <v>443</v>
      </c>
      <c r="EC49" s="347" t="s">
        <v>443</v>
      </c>
      <c r="ED49" s="353"/>
      <c r="EE49" s="347" t="s">
        <v>443</v>
      </c>
      <c r="EF49" s="347" t="s">
        <v>443</v>
      </c>
      <c r="EG49" s="347" t="s">
        <v>443</v>
      </c>
      <c r="EH49" s="347" t="s">
        <v>443</v>
      </c>
      <c r="EI49" s="347" t="s">
        <v>443</v>
      </c>
      <c r="EJ49" s="347" t="s">
        <v>443</v>
      </c>
      <c r="EK49" s="353"/>
      <c r="EL49" s="347" t="s">
        <v>443</v>
      </c>
      <c r="EM49" s="347" t="s">
        <v>443</v>
      </c>
      <c r="EN49" s="347" t="s">
        <v>443</v>
      </c>
      <c r="EO49" s="347" t="s">
        <v>443</v>
      </c>
      <c r="EP49" s="347" t="s">
        <v>443</v>
      </c>
      <c r="EQ49" s="347" t="s">
        <v>443</v>
      </c>
      <c r="ER49" s="353"/>
      <c r="ES49" s="347" t="s">
        <v>443</v>
      </c>
      <c r="ET49" s="347" t="s">
        <v>443</v>
      </c>
      <c r="EU49" s="347" t="s">
        <v>443</v>
      </c>
      <c r="EV49" s="347" t="s">
        <v>443</v>
      </c>
      <c r="EW49" s="347" t="s">
        <v>443</v>
      </c>
      <c r="EX49" s="347" t="s">
        <v>443</v>
      </c>
      <c r="EY49" s="353"/>
      <c r="EZ49" s="347" t="s">
        <v>443</v>
      </c>
      <c r="FA49" s="347" t="s">
        <v>443</v>
      </c>
      <c r="FB49" s="347" t="s">
        <v>443</v>
      </c>
      <c r="FC49" s="347" t="s">
        <v>443</v>
      </c>
      <c r="FD49" s="347" t="s">
        <v>443</v>
      </c>
      <c r="FE49" s="347" t="s">
        <v>443</v>
      </c>
      <c r="FF49" s="248"/>
      <c r="FG49" s="353"/>
      <c r="FH49" s="347" t="s">
        <v>443</v>
      </c>
      <c r="FI49" s="347" t="s">
        <v>443</v>
      </c>
      <c r="FJ49" s="347" t="s">
        <v>443</v>
      </c>
      <c r="FK49" s="347" t="s">
        <v>443</v>
      </c>
      <c r="FL49" s="347" t="s">
        <v>443</v>
      </c>
      <c r="FM49" s="347" t="s">
        <v>443</v>
      </c>
      <c r="FN49" s="353"/>
      <c r="FO49" s="347" t="s">
        <v>443</v>
      </c>
      <c r="FP49" s="347" t="s">
        <v>443</v>
      </c>
      <c r="FQ49" s="347" t="s">
        <v>443</v>
      </c>
      <c r="FR49" s="347" t="s">
        <v>443</v>
      </c>
      <c r="FS49" s="347" t="s">
        <v>443</v>
      </c>
      <c r="FT49" s="347" t="s">
        <v>443</v>
      </c>
      <c r="FU49" s="353"/>
      <c r="FV49" s="347" t="s">
        <v>443</v>
      </c>
      <c r="FW49" s="347" t="s">
        <v>443</v>
      </c>
      <c r="FX49" s="347" t="s">
        <v>443</v>
      </c>
      <c r="FY49" s="347" t="s">
        <v>443</v>
      </c>
      <c r="FZ49" s="347" t="s">
        <v>443</v>
      </c>
      <c r="GA49" s="347" t="s">
        <v>443</v>
      </c>
      <c r="GB49" s="353"/>
      <c r="GC49" s="347" t="s">
        <v>443</v>
      </c>
      <c r="GD49" s="347" t="s">
        <v>443</v>
      </c>
      <c r="GE49" s="347" t="s">
        <v>443</v>
      </c>
      <c r="GF49" s="347" t="s">
        <v>443</v>
      </c>
      <c r="GG49" s="347" t="s">
        <v>443</v>
      </c>
      <c r="GH49" s="347" t="s">
        <v>443</v>
      </c>
      <c r="GI49" s="353"/>
      <c r="GJ49" s="347" t="s">
        <v>443</v>
      </c>
      <c r="GK49" s="248"/>
      <c r="GL49" s="347" t="s">
        <v>443</v>
      </c>
      <c r="GM49" s="347" t="s">
        <v>443</v>
      </c>
      <c r="GN49" s="347" t="s">
        <v>443</v>
      </c>
      <c r="GO49" s="347" t="s">
        <v>443</v>
      </c>
      <c r="GP49" s="347" t="s">
        <v>443</v>
      </c>
      <c r="GQ49" s="353"/>
      <c r="GR49" s="347" t="s">
        <v>443</v>
      </c>
    </row>
    <row r="50" spans="1:200" s="9" customFormat="1" ht="17.149999999999999" hidden="1" customHeight="1" x14ac:dyDescent="0.35">
      <c r="A50" s="244"/>
      <c r="B50" s="245">
        <f t="shared" si="93"/>
        <v>14</v>
      </c>
      <c r="C50" s="254" t="s">
        <v>105</v>
      </c>
      <c r="D50" s="343" t="s">
        <v>22</v>
      </c>
      <c r="E50" s="255" t="s">
        <v>106</v>
      </c>
      <c r="F50" s="248"/>
      <c r="G50" s="262"/>
      <c r="H50" s="250" t="s">
        <v>443</v>
      </c>
      <c r="I50" s="250" t="s">
        <v>443</v>
      </c>
      <c r="J50" s="251" t="s">
        <v>443</v>
      </c>
      <c r="K50" s="314"/>
      <c r="L50" s="250" t="s">
        <v>443</v>
      </c>
      <c r="M50" s="250" t="s">
        <v>443</v>
      </c>
      <c r="N50" s="252" t="s">
        <v>443</v>
      </c>
      <c r="O50" s="250" t="s">
        <v>443</v>
      </c>
      <c r="P50" s="250" t="s">
        <v>443</v>
      </c>
      <c r="Q50" s="251" t="s">
        <v>443</v>
      </c>
      <c r="R50" s="314"/>
      <c r="S50" s="250" t="s">
        <v>443</v>
      </c>
      <c r="T50" s="250" t="s">
        <v>443</v>
      </c>
      <c r="U50" s="252" t="s">
        <v>443</v>
      </c>
      <c r="V50" s="250" t="s">
        <v>443</v>
      </c>
      <c r="W50" s="250" t="s">
        <v>443</v>
      </c>
      <c r="X50" s="251" t="s">
        <v>443</v>
      </c>
      <c r="Y50" s="314"/>
      <c r="Z50" s="250" t="s">
        <v>443</v>
      </c>
      <c r="AA50" s="250" t="s">
        <v>443</v>
      </c>
      <c r="AB50" s="252" t="s">
        <v>443</v>
      </c>
      <c r="AC50" s="250" t="s">
        <v>443</v>
      </c>
      <c r="AD50" s="250" t="s">
        <v>443</v>
      </c>
      <c r="AE50" s="250"/>
      <c r="AF50" s="265"/>
      <c r="AG50" s="260"/>
      <c r="AH50" s="251"/>
      <c r="AI50" s="252"/>
      <c r="AJ50" s="273"/>
      <c r="AK50" s="251"/>
      <c r="AL50" s="248"/>
      <c r="AM50" s="249"/>
      <c r="AN50" s="265"/>
      <c r="AO50" s="250" t="s">
        <v>443</v>
      </c>
      <c r="AP50" s="250" t="s">
        <v>443</v>
      </c>
      <c r="AQ50" s="252"/>
      <c r="AR50" s="250"/>
      <c r="AS50" s="250"/>
      <c r="AT50" s="251" t="s">
        <v>443</v>
      </c>
      <c r="AU50" s="314"/>
      <c r="AV50" s="250" t="s">
        <v>443</v>
      </c>
      <c r="AW50" s="250"/>
      <c r="AX50" s="252" t="s">
        <v>443</v>
      </c>
      <c r="AY50" s="250" t="s">
        <v>443</v>
      </c>
      <c r="AZ50" s="250" t="s">
        <v>443</v>
      </c>
      <c r="BA50" s="251" t="s">
        <v>443</v>
      </c>
      <c r="BB50" s="314"/>
      <c r="BC50" s="250" t="s">
        <v>443</v>
      </c>
      <c r="BD50" s="250"/>
      <c r="BE50" s="252"/>
      <c r="BF50" s="250"/>
      <c r="BG50" s="250" t="s">
        <v>443</v>
      </c>
      <c r="BH50" s="251" t="s">
        <v>443</v>
      </c>
      <c r="BI50" s="314"/>
      <c r="BJ50" s="250" t="s">
        <v>443</v>
      </c>
      <c r="BK50" s="250" t="s">
        <v>443</v>
      </c>
      <c r="BL50" s="252"/>
      <c r="BM50" s="250" t="s">
        <v>443</v>
      </c>
      <c r="BN50" s="250" t="s">
        <v>443</v>
      </c>
      <c r="BO50" s="325"/>
      <c r="BP50" s="330" t="s">
        <v>443</v>
      </c>
      <c r="BQ50" s="335"/>
      <c r="BR50" s="347" t="s">
        <v>443</v>
      </c>
      <c r="BS50" s="320" t="s">
        <v>443</v>
      </c>
      <c r="BT50" s="320" t="s">
        <v>443</v>
      </c>
      <c r="BU50" s="320" t="s">
        <v>443</v>
      </c>
      <c r="BV50" s="320" t="s">
        <v>443</v>
      </c>
      <c r="BW50" s="346" t="s">
        <v>443</v>
      </c>
      <c r="BX50" s="353"/>
      <c r="BY50" s="347" t="s">
        <v>443</v>
      </c>
      <c r="BZ50" s="320" t="s">
        <v>443</v>
      </c>
      <c r="CA50" s="320" t="s">
        <v>443</v>
      </c>
      <c r="CB50" s="320" t="s">
        <v>443</v>
      </c>
      <c r="CC50" s="320" t="s">
        <v>443</v>
      </c>
      <c r="CD50" s="346" t="s">
        <v>443</v>
      </c>
      <c r="CE50" s="353"/>
      <c r="CF50" s="347" t="s">
        <v>443</v>
      </c>
      <c r="CG50" s="333" t="s">
        <v>443</v>
      </c>
      <c r="CH50" s="333" t="s">
        <v>443</v>
      </c>
      <c r="CI50" s="333" t="s">
        <v>443</v>
      </c>
      <c r="CJ50" s="333" t="s">
        <v>443</v>
      </c>
      <c r="CK50" s="346" t="s">
        <v>443</v>
      </c>
      <c r="CL50" s="353"/>
      <c r="CM50" s="347" t="s">
        <v>443</v>
      </c>
      <c r="CN50" s="320" t="s">
        <v>443</v>
      </c>
      <c r="CO50" s="320"/>
      <c r="CP50" s="320" t="s">
        <v>443</v>
      </c>
      <c r="CQ50" s="320" t="s">
        <v>443</v>
      </c>
      <c r="CR50" s="346" t="s">
        <v>443</v>
      </c>
      <c r="CS50" s="353"/>
      <c r="CT50" s="330" t="s">
        <v>443</v>
      </c>
      <c r="CU50" s="248"/>
      <c r="CV50" s="333" t="s">
        <v>443</v>
      </c>
      <c r="CW50" s="320" t="s">
        <v>443</v>
      </c>
      <c r="CX50" s="320" t="s">
        <v>443</v>
      </c>
      <c r="CY50" s="320" t="s">
        <v>443</v>
      </c>
      <c r="CZ50" s="346" t="s">
        <v>443</v>
      </c>
      <c r="DA50" s="353" t="s">
        <v>443</v>
      </c>
      <c r="DB50" s="347" t="s">
        <v>443</v>
      </c>
      <c r="DC50" s="320" t="s">
        <v>443</v>
      </c>
      <c r="DD50" s="320" t="s">
        <v>443</v>
      </c>
      <c r="DE50" s="320" t="s">
        <v>443</v>
      </c>
      <c r="DF50" s="320" t="s">
        <v>443</v>
      </c>
      <c r="DG50" s="346" t="s">
        <v>443</v>
      </c>
      <c r="DH50" s="353" t="s">
        <v>443</v>
      </c>
      <c r="DI50" s="347" t="s">
        <v>443</v>
      </c>
      <c r="DJ50" s="320" t="s">
        <v>443</v>
      </c>
      <c r="DK50" s="320" t="s">
        <v>443</v>
      </c>
      <c r="DL50" s="320" t="s">
        <v>443</v>
      </c>
      <c r="DM50" s="320" t="s">
        <v>443</v>
      </c>
      <c r="DN50" s="320" t="s">
        <v>443</v>
      </c>
      <c r="DO50" s="358" t="s">
        <v>443</v>
      </c>
      <c r="DP50" s="361" t="s">
        <v>443</v>
      </c>
      <c r="DQ50" s="320" t="s">
        <v>443</v>
      </c>
      <c r="DR50" s="320" t="s">
        <v>443</v>
      </c>
      <c r="DS50" s="320" t="s">
        <v>443</v>
      </c>
      <c r="DT50" s="320" t="s">
        <v>443</v>
      </c>
      <c r="DU50" s="346" t="s">
        <v>443</v>
      </c>
      <c r="DV50" s="353" t="s">
        <v>443</v>
      </c>
      <c r="DW50" s="347" t="s">
        <v>443</v>
      </c>
      <c r="DX50" s="347" t="s">
        <v>443</v>
      </c>
      <c r="DY50" s="347" t="s">
        <v>443</v>
      </c>
      <c r="DZ50" s="248"/>
      <c r="EA50" s="353"/>
      <c r="EB50" s="347" t="s">
        <v>443</v>
      </c>
      <c r="EC50" s="347" t="s">
        <v>443</v>
      </c>
      <c r="ED50" s="353"/>
      <c r="EE50" s="347" t="s">
        <v>443</v>
      </c>
      <c r="EF50" s="347" t="s">
        <v>443</v>
      </c>
      <c r="EG50" s="347" t="s">
        <v>443</v>
      </c>
      <c r="EH50" s="347" t="s">
        <v>443</v>
      </c>
      <c r="EI50" s="347" t="s">
        <v>443</v>
      </c>
      <c r="EJ50" s="347" t="s">
        <v>443</v>
      </c>
      <c r="EK50" s="353"/>
      <c r="EL50" s="347" t="s">
        <v>443</v>
      </c>
      <c r="EM50" s="347" t="s">
        <v>443</v>
      </c>
      <c r="EN50" s="347" t="s">
        <v>443</v>
      </c>
      <c r="EO50" s="347" t="s">
        <v>443</v>
      </c>
      <c r="EP50" s="347" t="s">
        <v>443</v>
      </c>
      <c r="EQ50" s="347" t="s">
        <v>443</v>
      </c>
      <c r="ER50" s="353"/>
      <c r="ES50" s="347" t="s">
        <v>443</v>
      </c>
      <c r="ET50" s="347" t="s">
        <v>443</v>
      </c>
      <c r="EU50" s="347" t="s">
        <v>443</v>
      </c>
      <c r="EV50" s="347" t="s">
        <v>443</v>
      </c>
      <c r="EW50" s="347" t="s">
        <v>443</v>
      </c>
      <c r="EX50" s="347" t="s">
        <v>443</v>
      </c>
      <c r="EY50" s="353"/>
      <c r="EZ50" s="347" t="s">
        <v>443</v>
      </c>
      <c r="FA50" s="347" t="s">
        <v>443</v>
      </c>
      <c r="FB50" s="347" t="s">
        <v>443</v>
      </c>
      <c r="FC50" s="347" t="s">
        <v>443</v>
      </c>
      <c r="FD50" s="347" t="s">
        <v>443</v>
      </c>
      <c r="FE50" s="347" t="s">
        <v>443</v>
      </c>
      <c r="FF50" s="248"/>
      <c r="FG50" s="353"/>
      <c r="FH50" s="347" t="s">
        <v>443</v>
      </c>
      <c r="FI50" s="347" t="s">
        <v>443</v>
      </c>
      <c r="FJ50" s="347" t="s">
        <v>443</v>
      </c>
      <c r="FK50" s="347" t="s">
        <v>443</v>
      </c>
      <c r="FL50" s="347" t="s">
        <v>443</v>
      </c>
      <c r="FM50" s="347" t="s">
        <v>443</v>
      </c>
      <c r="FN50" s="353"/>
      <c r="FO50" s="347" t="s">
        <v>443</v>
      </c>
      <c r="FP50" s="347" t="s">
        <v>443</v>
      </c>
      <c r="FQ50" s="347" t="s">
        <v>443</v>
      </c>
      <c r="FR50" s="347" t="s">
        <v>443</v>
      </c>
      <c r="FS50" s="347" t="s">
        <v>443</v>
      </c>
      <c r="FT50" s="347" t="s">
        <v>443</v>
      </c>
      <c r="FU50" s="353"/>
      <c r="FV50" s="347" t="s">
        <v>443</v>
      </c>
      <c r="FW50" s="347" t="s">
        <v>443</v>
      </c>
      <c r="FX50" s="347" t="s">
        <v>443</v>
      </c>
      <c r="FY50" s="347" t="s">
        <v>443</v>
      </c>
      <c r="FZ50" s="347" t="s">
        <v>443</v>
      </c>
      <c r="GA50" s="347" t="s">
        <v>443</v>
      </c>
      <c r="GB50" s="353"/>
      <c r="GC50" s="347" t="s">
        <v>443</v>
      </c>
      <c r="GD50" s="347" t="s">
        <v>443</v>
      </c>
      <c r="GE50" s="347" t="s">
        <v>443</v>
      </c>
      <c r="GF50" s="347" t="s">
        <v>443</v>
      </c>
      <c r="GG50" s="347" t="s">
        <v>443</v>
      </c>
      <c r="GH50" s="347" t="s">
        <v>443</v>
      </c>
      <c r="GI50" s="353"/>
      <c r="GJ50" s="347" t="s">
        <v>443</v>
      </c>
      <c r="GK50" s="248"/>
      <c r="GL50" s="347" t="s">
        <v>443</v>
      </c>
      <c r="GM50" s="347" t="s">
        <v>443</v>
      </c>
      <c r="GN50" s="347" t="s">
        <v>443</v>
      </c>
      <c r="GO50" s="347" t="s">
        <v>443</v>
      </c>
      <c r="GP50" s="347" t="s">
        <v>443</v>
      </c>
      <c r="GQ50" s="353"/>
      <c r="GR50" s="347" t="s">
        <v>443</v>
      </c>
    </row>
    <row r="51" spans="1:200" s="9" customFormat="1" ht="17.149999999999999" hidden="1" customHeight="1" x14ac:dyDescent="0.35">
      <c r="A51" s="244"/>
      <c r="B51" s="245">
        <f t="shared" si="93"/>
        <v>15</v>
      </c>
      <c r="C51" s="254" t="s">
        <v>107</v>
      </c>
      <c r="D51" s="343" t="s">
        <v>36</v>
      </c>
      <c r="E51" s="255" t="s">
        <v>108</v>
      </c>
      <c r="F51" s="248"/>
      <c r="G51" s="262"/>
      <c r="H51" s="250" t="s">
        <v>443</v>
      </c>
      <c r="I51" s="250" t="s">
        <v>443</v>
      </c>
      <c r="J51" s="251" t="s">
        <v>443</v>
      </c>
      <c r="K51" s="314"/>
      <c r="L51" s="250" t="s">
        <v>443</v>
      </c>
      <c r="M51" s="250" t="s">
        <v>443</v>
      </c>
      <c r="N51" s="252" t="s">
        <v>443</v>
      </c>
      <c r="O51" s="250" t="s">
        <v>443</v>
      </c>
      <c r="P51" s="250" t="s">
        <v>443</v>
      </c>
      <c r="Q51" s="251" t="s">
        <v>443</v>
      </c>
      <c r="R51" s="314"/>
      <c r="S51" s="250" t="s">
        <v>443</v>
      </c>
      <c r="T51" s="250" t="s">
        <v>443</v>
      </c>
      <c r="U51" s="252" t="s">
        <v>443</v>
      </c>
      <c r="V51" s="250" t="s">
        <v>443</v>
      </c>
      <c r="W51" s="250" t="s">
        <v>443</v>
      </c>
      <c r="X51" s="251" t="s">
        <v>443</v>
      </c>
      <c r="Y51" s="314"/>
      <c r="Z51" s="250" t="s">
        <v>443</v>
      </c>
      <c r="AA51" s="250" t="s">
        <v>443</v>
      </c>
      <c r="AB51" s="252" t="s">
        <v>443</v>
      </c>
      <c r="AC51" s="250" t="s">
        <v>443</v>
      </c>
      <c r="AD51" s="250" t="s">
        <v>443</v>
      </c>
      <c r="AE51" s="250"/>
      <c r="AF51" s="265"/>
      <c r="AG51" s="260"/>
      <c r="AH51" s="251"/>
      <c r="AI51" s="252"/>
      <c r="AJ51" s="273"/>
      <c r="AK51" s="251"/>
      <c r="AL51" s="248"/>
      <c r="AM51" s="249"/>
      <c r="AN51" s="265"/>
      <c r="AO51" s="250" t="s">
        <v>443</v>
      </c>
      <c r="AP51" s="250" t="s">
        <v>443</v>
      </c>
      <c r="AQ51" s="252"/>
      <c r="AR51" s="250"/>
      <c r="AS51" s="250"/>
      <c r="AT51" s="251" t="s">
        <v>443</v>
      </c>
      <c r="AU51" s="314"/>
      <c r="AV51" s="250" t="s">
        <v>443</v>
      </c>
      <c r="AW51" s="250"/>
      <c r="AX51" s="252" t="s">
        <v>443</v>
      </c>
      <c r="AY51" s="250" t="s">
        <v>443</v>
      </c>
      <c r="AZ51" s="250" t="s">
        <v>443</v>
      </c>
      <c r="BA51" s="251" t="s">
        <v>443</v>
      </c>
      <c r="BB51" s="314"/>
      <c r="BC51" s="250" t="s">
        <v>443</v>
      </c>
      <c r="BD51" s="250"/>
      <c r="BE51" s="252"/>
      <c r="BF51" s="250"/>
      <c r="BG51" s="250" t="s">
        <v>443</v>
      </c>
      <c r="BH51" s="251" t="s">
        <v>443</v>
      </c>
      <c r="BI51" s="314"/>
      <c r="BJ51" s="250" t="s">
        <v>443</v>
      </c>
      <c r="BK51" s="250" t="s">
        <v>443</v>
      </c>
      <c r="BL51" s="252"/>
      <c r="BM51" s="250" t="s">
        <v>443</v>
      </c>
      <c r="BN51" s="250" t="s">
        <v>443</v>
      </c>
      <c r="BO51" s="325"/>
      <c r="BP51" s="330" t="s">
        <v>443</v>
      </c>
      <c r="BQ51" s="335"/>
      <c r="BR51" s="347" t="s">
        <v>443</v>
      </c>
      <c r="BS51" s="320" t="s">
        <v>443</v>
      </c>
      <c r="BT51" s="320" t="s">
        <v>443</v>
      </c>
      <c r="BU51" s="320" t="s">
        <v>443</v>
      </c>
      <c r="BV51" s="320" t="s">
        <v>443</v>
      </c>
      <c r="BW51" s="346" t="s">
        <v>443</v>
      </c>
      <c r="BX51" s="353"/>
      <c r="BY51" s="347" t="s">
        <v>443</v>
      </c>
      <c r="BZ51" s="320" t="s">
        <v>443</v>
      </c>
      <c r="CA51" s="320" t="s">
        <v>443</v>
      </c>
      <c r="CB51" s="320" t="s">
        <v>443</v>
      </c>
      <c r="CC51" s="320" t="s">
        <v>443</v>
      </c>
      <c r="CD51" s="346" t="s">
        <v>443</v>
      </c>
      <c r="CE51" s="353"/>
      <c r="CF51" s="347" t="s">
        <v>443</v>
      </c>
      <c r="CG51" s="333" t="s">
        <v>443</v>
      </c>
      <c r="CH51" s="333" t="s">
        <v>443</v>
      </c>
      <c r="CI51" s="333" t="s">
        <v>443</v>
      </c>
      <c r="CJ51" s="333" t="s">
        <v>443</v>
      </c>
      <c r="CK51" s="346" t="s">
        <v>443</v>
      </c>
      <c r="CL51" s="353"/>
      <c r="CM51" s="347" t="s">
        <v>443</v>
      </c>
      <c r="CN51" s="320" t="s">
        <v>443</v>
      </c>
      <c r="CO51" s="320"/>
      <c r="CP51" s="320" t="s">
        <v>443</v>
      </c>
      <c r="CQ51" s="320" t="s">
        <v>443</v>
      </c>
      <c r="CR51" s="346" t="s">
        <v>443</v>
      </c>
      <c r="CS51" s="353"/>
      <c r="CT51" s="330" t="s">
        <v>443</v>
      </c>
      <c r="CU51" s="248"/>
      <c r="CV51" s="333" t="s">
        <v>443</v>
      </c>
      <c r="CW51" s="320" t="s">
        <v>443</v>
      </c>
      <c r="CX51" s="320" t="s">
        <v>443</v>
      </c>
      <c r="CY51" s="320" t="s">
        <v>443</v>
      </c>
      <c r="CZ51" s="346" t="s">
        <v>443</v>
      </c>
      <c r="DA51" s="353" t="s">
        <v>443</v>
      </c>
      <c r="DB51" s="347" t="s">
        <v>443</v>
      </c>
      <c r="DC51" s="320" t="s">
        <v>443</v>
      </c>
      <c r="DD51" s="320" t="s">
        <v>443</v>
      </c>
      <c r="DE51" s="320" t="s">
        <v>443</v>
      </c>
      <c r="DF51" s="320" t="s">
        <v>443</v>
      </c>
      <c r="DG51" s="346" t="s">
        <v>443</v>
      </c>
      <c r="DH51" s="353" t="s">
        <v>443</v>
      </c>
      <c r="DI51" s="347" t="s">
        <v>443</v>
      </c>
      <c r="DJ51" s="320" t="s">
        <v>443</v>
      </c>
      <c r="DK51" s="320" t="s">
        <v>443</v>
      </c>
      <c r="DL51" s="320" t="s">
        <v>443</v>
      </c>
      <c r="DM51" s="320" t="s">
        <v>443</v>
      </c>
      <c r="DN51" s="320" t="s">
        <v>443</v>
      </c>
      <c r="DO51" s="358" t="s">
        <v>443</v>
      </c>
      <c r="DP51" s="361" t="s">
        <v>443</v>
      </c>
      <c r="DQ51" s="320" t="s">
        <v>443</v>
      </c>
      <c r="DR51" s="320" t="s">
        <v>443</v>
      </c>
      <c r="DS51" s="320" t="s">
        <v>443</v>
      </c>
      <c r="DT51" s="320" t="s">
        <v>443</v>
      </c>
      <c r="DU51" s="346" t="s">
        <v>443</v>
      </c>
      <c r="DV51" s="353" t="s">
        <v>443</v>
      </c>
      <c r="DW51" s="347" t="s">
        <v>443</v>
      </c>
      <c r="DX51" s="347" t="s">
        <v>443</v>
      </c>
      <c r="DY51" s="347" t="s">
        <v>443</v>
      </c>
      <c r="DZ51" s="248"/>
      <c r="EA51" s="353"/>
      <c r="EB51" s="347" t="s">
        <v>443</v>
      </c>
      <c r="EC51" s="347" t="s">
        <v>443</v>
      </c>
      <c r="ED51" s="353"/>
      <c r="EE51" s="347" t="s">
        <v>443</v>
      </c>
      <c r="EF51" s="347" t="s">
        <v>443</v>
      </c>
      <c r="EG51" s="347" t="s">
        <v>443</v>
      </c>
      <c r="EH51" s="347" t="s">
        <v>443</v>
      </c>
      <c r="EI51" s="347" t="s">
        <v>443</v>
      </c>
      <c r="EJ51" s="347" t="s">
        <v>443</v>
      </c>
      <c r="EK51" s="353"/>
      <c r="EL51" s="347" t="s">
        <v>443</v>
      </c>
      <c r="EM51" s="347" t="s">
        <v>443</v>
      </c>
      <c r="EN51" s="347" t="s">
        <v>443</v>
      </c>
      <c r="EO51" s="347" t="s">
        <v>443</v>
      </c>
      <c r="EP51" s="347" t="s">
        <v>443</v>
      </c>
      <c r="EQ51" s="347" t="s">
        <v>443</v>
      </c>
      <c r="ER51" s="353"/>
      <c r="ES51" s="347" t="s">
        <v>443</v>
      </c>
      <c r="ET51" s="347" t="s">
        <v>443</v>
      </c>
      <c r="EU51" s="347" t="s">
        <v>443</v>
      </c>
      <c r="EV51" s="347" t="s">
        <v>443</v>
      </c>
      <c r="EW51" s="347" t="s">
        <v>443</v>
      </c>
      <c r="EX51" s="347" t="s">
        <v>443</v>
      </c>
      <c r="EY51" s="353"/>
      <c r="EZ51" s="347" t="s">
        <v>443</v>
      </c>
      <c r="FA51" s="347" t="s">
        <v>443</v>
      </c>
      <c r="FB51" s="347" t="s">
        <v>443</v>
      </c>
      <c r="FC51" s="347" t="s">
        <v>443</v>
      </c>
      <c r="FD51" s="347" t="s">
        <v>443</v>
      </c>
      <c r="FE51" s="347" t="s">
        <v>443</v>
      </c>
      <c r="FF51" s="248"/>
      <c r="FG51" s="353"/>
      <c r="FH51" s="347" t="s">
        <v>443</v>
      </c>
      <c r="FI51" s="347" t="s">
        <v>443</v>
      </c>
      <c r="FJ51" s="347" t="s">
        <v>443</v>
      </c>
      <c r="FK51" s="347" t="s">
        <v>443</v>
      </c>
      <c r="FL51" s="347" t="s">
        <v>443</v>
      </c>
      <c r="FM51" s="347" t="s">
        <v>443</v>
      </c>
      <c r="FN51" s="353"/>
      <c r="FO51" s="347" t="s">
        <v>443</v>
      </c>
      <c r="FP51" s="347" t="s">
        <v>443</v>
      </c>
      <c r="FQ51" s="347" t="s">
        <v>443</v>
      </c>
      <c r="FR51" s="347" t="s">
        <v>443</v>
      </c>
      <c r="FS51" s="347" t="s">
        <v>443</v>
      </c>
      <c r="FT51" s="347" t="s">
        <v>443</v>
      </c>
      <c r="FU51" s="353"/>
      <c r="FV51" s="347" t="s">
        <v>443</v>
      </c>
      <c r="FW51" s="347" t="s">
        <v>443</v>
      </c>
      <c r="FX51" s="347" t="s">
        <v>443</v>
      </c>
      <c r="FY51" s="347" t="s">
        <v>443</v>
      </c>
      <c r="FZ51" s="347" t="s">
        <v>443</v>
      </c>
      <c r="GA51" s="347" t="s">
        <v>443</v>
      </c>
      <c r="GB51" s="353"/>
      <c r="GC51" s="347" t="s">
        <v>443</v>
      </c>
      <c r="GD51" s="347" t="s">
        <v>443</v>
      </c>
      <c r="GE51" s="347" t="s">
        <v>443</v>
      </c>
      <c r="GF51" s="347" t="s">
        <v>443</v>
      </c>
      <c r="GG51" s="347" t="s">
        <v>443</v>
      </c>
      <c r="GH51" s="347" t="s">
        <v>443</v>
      </c>
      <c r="GI51" s="353"/>
      <c r="GJ51" s="347" t="s">
        <v>443</v>
      </c>
      <c r="GK51" s="248"/>
      <c r="GL51" s="347" t="s">
        <v>443</v>
      </c>
      <c r="GM51" s="347" t="s">
        <v>443</v>
      </c>
      <c r="GN51" s="347" t="s">
        <v>443</v>
      </c>
      <c r="GO51" s="347" t="s">
        <v>443</v>
      </c>
      <c r="GP51" s="347" t="s">
        <v>443</v>
      </c>
      <c r="GQ51" s="353"/>
      <c r="GR51" s="347" t="s">
        <v>443</v>
      </c>
    </row>
    <row r="52" spans="1:200" s="9" customFormat="1" ht="17.149999999999999" hidden="1" customHeight="1" x14ac:dyDescent="0.35">
      <c r="A52" s="244"/>
      <c r="B52" s="245">
        <f t="shared" si="93"/>
        <v>16</v>
      </c>
      <c r="C52" s="254" t="s">
        <v>109</v>
      </c>
      <c r="D52" s="343" t="s">
        <v>23</v>
      </c>
      <c r="E52" s="255" t="s">
        <v>110</v>
      </c>
      <c r="F52" s="248"/>
      <c r="G52" s="262"/>
      <c r="H52" s="250" t="s">
        <v>443</v>
      </c>
      <c r="I52" s="250" t="s">
        <v>443</v>
      </c>
      <c r="J52" s="251" t="s">
        <v>443</v>
      </c>
      <c r="K52" s="314"/>
      <c r="L52" s="250" t="s">
        <v>443</v>
      </c>
      <c r="M52" s="250" t="s">
        <v>443</v>
      </c>
      <c r="N52" s="252" t="s">
        <v>443</v>
      </c>
      <c r="O52" s="250" t="s">
        <v>443</v>
      </c>
      <c r="P52" s="250" t="s">
        <v>443</v>
      </c>
      <c r="Q52" s="251" t="s">
        <v>443</v>
      </c>
      <c r="R52" s="314"/>
      <c r="S52" s="250" t="s">
        <v>443</v>
      </c>
      <c r="T52" s="250" t="s">
        <v>443</v>
      </c>
      <c r="U52" s="252" t="s">
        <v>443</v>
      </c>
      <c r="V52" s="250" t="s">
        <v>443</v>
      </c>
      <c r="W52" s="250" t="s">
        <v>443</v>
      </c>
      <c r="X52" s="251" t="s">
        <v>443</v>
      </c>
      <c r="Y52" s="314"/>
      <c r="Z52" s="250" t="s">
        <v>443</v>
      </c>
      <c r="AA52" s="250" t="s">
        <v>443</v>
      </c>
      <c r="AB52" s="252" t="s">
        <v>443</v>
      </c>
      <c r="AC52" s="250" t="s">
        <v>443</v>
      </c>
      <c r="AD52" s="250" t="s">
        <v>443</v>
      </c>
      <c r="AE52" s="250"/>
      <c r="AF52" s="265"/>
      <c r="AG52" s="260"/>
      <c r="AH52" s="251"/>
      <c r="AI52" s="252"/>
      <c r="AJ52" s="273"/>
      <c r="AK52" s="251"/>
      <c r="AL52" s="248"/>
      <c r="AM52" s="249"/>
      <c r="AN52" s="265"/>
      <c r="AO52" s="250" t="s">
        <v>443</v>
      </c>
      <c r="AP52" s="250" t="s">
        <v>443</v>
      </c>
      <c r="AQ52" s="252"/>
      <c r="AR52" s="250"/>
      <c r="AS52" s="250"/>
      <c r="AT52" s="251" t="s">
        <v>443</v>
      </c>
      <c r="AU52" s="314"/>
      <c r="AV52" s="250" t="s">
        <v>443</v>
      </c>
      <c r="AW52" s="250"/>
      <c r="AX52" s="252" t="s">
        <v>443</v>
      </c>
      <c r="AY52" s="250" t="s">
        <v>443</v>
      </c>
      <c r="AZ52" s="250" t="s">
        <v>443</v>
      </c>
      <c r="BA52" s="251" t="s">
        <v>443</v>
      </c>
      <c r="BB52" s="314"/>
      <c r="BC52" s="250" t="s">
        <v>443</v>
      </c>
      <c r="BD52" s="250"/>
      <c r="BE52" s="252"/>
      <c r="BF52" s="250"/>
      <c r="BG52" s="250" t="s">
        <v>443</v>
      </c>
      <c r="BH52" s="251" t="s">
        <v>443</v>
      </c>
      <c r="BI52" s="314"/>
      <c r="BJ52" s="250" t="s">
        <v>443</v>
      </c>
      <c r="BK52" s="250" t="s">
        <v>443</v>
      </c>
      <c r="BL52" s="252"/>
      <c r="BM52" s="250" t="s">
        <v>443</v>
      </c>
      <c r="BN52" s="250" t="s">
        <v>443</v>
      </c>
      <c r="BO52" s="325"/>
      <c r="BP52" s="330" t="s">
        <v>443</v>
      </c>
      <c r="BQ52" s="335"/>
      <c r="BR52" s="347" t="s">
        <v>443</v>
      </c>
      <c r="BS52" s="320" t="s">
        <v>443</v>
      </c>
      <c r="BT52" s="320" t="s">
        <v>443</v>
      </c>
      <c r="BU52" s="320" t="s">
        <v>443</v>
      </c>
      <c r="BV52" s="320" t="s">
        <v>443</v>
      </c>
      <c r="BW52" s="346" t="s">
        <v>443</v>
      </c>
      <c r="BX52" s="353"/>
      <c r="BY52" s="347" t="s">
        <v>443</v>
      </c>
      <c r="BZ52" s="320" t="s">
        <v>443</v>
      </c>
      <c r="CA52" s="320" t="s">
        <v>443</v>
      </c>
      <c r="CB52" s="320" t="s">
        <v>443</v>
      </c>
      <c r="CC52" s="320" t="s">
        <v>443</v>
      </c>
      <c r="CD52" s="346" t="s">
        <v>443</v>
      </c>
      <c r="CE52" s="353"/>
      <c r="CF52" s="347" t="s">
        <v>443</v>
      </c>
      <c r="CG52" s="333" t="s">
        <v>443</v>
      </c>
      <c r="CH52" s="333" t="s">
        <v>443</v>
      </c>
      <c r="CI52" s="333" t="s">
        <v>443</v>
      </c>
      <c r="CJ52" s="333" t="s">
        <v>443</v>
      </c>
      <c r="CK52" s="346" t="s">
        <v>443</v>
      </c>
      <c r="CL52" s="353"/>
      <c r="CM52" s="347" t="s">
        <v>443</v>
      </c>
      <c r="CN52" s="320" t="s">
        <v>443</v>
      </c>
      <c r="CO52" s="320"/>
      <c r="CP52" s="320" t="s">
        <v>443</v>
      </c>
      <c r="CQ52" s="320" t="s">
        <v>443</v>
      </c>
      <c r="CR52" s="346" t="s">
        <v>443</v>
      </c>
      <c r="CS52" s="353"/>
      <c r="CT52" s="330" t="s">
        <v>443</v>
      </c>
      <c r="CU52" s="248"/>
      <c r="CV52" s="333" t="s">
        <v>443</v>
      </c>
      <c r="CW52" s="320" t="s">
        <v>443</v>
      </c>
      <c r="CX52" s="320" t="s">
        <v>443</v>
      </c>
      <c r="CY52" s="320" t="s">
        <v>443</v>
      </c>
      <c r="CZ52" s="346" t="s">
        <v>443</v>
      </c>
      <c r="DA52" s="353" t="s">
        <v>443</v>
      </c>
      <c r="DB52" s="347" t="s">
        <v>443</v>
      </c>
      <c r="DC52" s="320" t="s">
        <v>443</v>
      </c>
      <c r="DD52" s="320" t="s">
        <v>443</v>
      </c>
      <c r="DE52" s="320" t="s">
        <v>443</v>
      </c>
      <c r="DF52" s="320" t="s">
        <v>443</v>
      </c>
      <c r="DG52" s="346" t="s">
        <v>443</v>
      </c>
      <c r="DH52" s="353" t="s">
        <v>443</v>
      </c>
      <c r="DI52" s="347" t="s">
        <v>443</v>
      </c>
      <c r="DJ52" s="320" t="s">
        <v>443</v>
      </c>
      <c r="DK52" s="320" t="s">
        <v>443</v>
      </c>
      <c r="DL52" s="320" t="s">
        <v>443</v>
      </c>
      <c r="DM52" s="320" t="s">
        <v>443</v>
      </c>
      <c r="DN52" s="320" t="s">
        <v>443</v>
      </c>
      <c r="DO52" s="358" t="s">
        <v>443</v>
      </c>
      <c r="DP52" s="361" t="s">
        <v>443</v>
      </c>
      <c r="DQ52" s="320" t="s">
        <v>443</v>
      </c>
      <c r="DR52" s="320" t="s">
        <v>443</v>
      </c>
      <c r="DS52" s="320" t="s">
        <v>443</v>
      </c>
      <c r="DT52" s="320" t="s">
        <v>443</v>
      </c>
      <c r="DU52" s="346" t="s">
        <v>443</v>
      </c>
      <c r="DV52" s="353" t="s">
        <v>443</v>
      </c>
      <c r="DW52" s="347" t="s">
        <v>443</v>
      </c>
      <c r="DX52" s="347" t="s">
        <v>443</v>
      </c>
      <c r="DY52" s="347" t="s">
        <v>443</v>
      </c>
      <c r="DZ52" s="248"/>
      <c r="EA52" s="353"/>
      <c r="EB52" s="347" t="s">
        <v>443</v>
      </c>
      <c r="EC52" s="347" t="s">
        <v>443</v>
      </c>
      <c r="ED52" s="353"/>
      <c r="EE52" s="347" t="s">
        <v>443</v>
      </c>
      <c r="EF52" s="347" t="s">
        <v>443</v>
      </c>
      <c r="EG52" s="347" t="s">
        <v>443</v>
      </c>
      <c r="EH52" s="347" t="s">
        <v>443</v>
      </c>
      <c r="EI52" s="347" t="s">
        <v>443</v>
      </c>
      <c r="EJ52" s="347" t="s">
        <v>443</v>
      </c>
      <c r="EK52" s="353"/>
      <c r="EL52" s="347" t="s">
        <v>443</v>
      </c>
      <c r="EM52" s="347" t="s">
        <v>443</v>
      </c>
      <c r="EN52" s="347" t="s">
        <v>443</v>
      </c>
      <c r="EO52" s="347" t="s">
        <v>443</v>
      </c>
      <c r="EP52" s="347" t="s">
        <v>443</v>
      </c>
      <c r="EQ52" s="347" t="s">
        <v>443</v>
      </c>
      <c r="ER52" s="353"/>
      <c r="ES52" s="347" t="s">
        <v>443</v>
      </c>
      <c r="ET52" s="347" t="s">
        <v>443</v>
      </c>
      <c r="EU52" s="347" t="s">
        <v>443</v>
      </c>
      <c r="EV52" s="347" t="s">
        <v>443</v>
      </c>
      <c r="EW52" s="347" t="s">
        <v>443</v>
      </c>
      <c r="EX52" s="347" t="s">
        <v>443</v>
      </c>
      <c r="EY52" s="353"/>
      <c r="EZ52" s="347" t="s">
        <v>443</v>
      </c>
      <c r="FA52" s="347" t="s">
        <v>443</v>
      </c>
      <c r="FB52" s="347" t="s">
        <v>443</v>
      </c>
      <c r="FC52" s="347" t="s">
        <v>443</v>
      </c>
      <c r="FD52" s="347" t="s">
        <v>443</v>
      </c>
      <c r="FE52" s="347" t="s">
        <v>443</v>
      </c>
      <c r="FF52" s="248"/>
      <c r="FG52" s="353"/>
      <c r="FH52" s="347" t="s">
        <v>443</v>
      </c>
      <c r="FI52" s="347" t="s">
        <v>443</v>
      </c>
      <c r="FJ52" s="347" t="s">
        <v>443</v>
      </c>
      <c r="FK52" s="347" t="s">
        <v>443</v>
      </c>
      <c r="FL52" s="347" t="s">
        <v>443</v>
      </c>
      <c r="FM52" s="347" t="s">
        <v>443</v>
      </c>
      <c r="FN52" s="353"/>
      <c r="FO52" s="347" t="s">
        <v>443</v>
      </c>
      <c r="FP52" s="347" t="s">
        <v>443</v>
      </c>
      <c r="FQ52" s="347" t="s">
        <v>443</v>
      </c>
      <c r="FR52" s="347" t="s">
        <v>443</v>
      </c>
      <c r="FS52" s="347" t="s">
        <v>443</v>
      </c>
      <c r="FT52" s="347" t="s">
        <v>443</v>
      </c>
      <c r="FU52" s="353"/>
      <c r="FV52" s="347" t="s">
        <v>443</v>
      </c>
      <c r="FW52" s="347" t="s">
        <v>443</v>
      </c>
      <c r="FX52" s="347" t="s">
        <v>443</v>
      </c>
      <c r="FY52" s="347" t="s">
        <v>443</v>
      </c>
      <c r="FZ52" s="347" t="s">
        <v>443</v>
      </c>
      <c r="GA52" s="347" t="s">
        <v>443</v>
      </c>
      <c r="GB52" s="353"/>
      <c r="GC52" s="347" t="s">
        <v>443</v>
      </c>
      <c r="GD52" s="347" t="s">
        <v>443</v>
      </c>
      <c r="GE52" s="347" t="s">
        <v>443</v>
      </c>
      <c r="GF52" s="347" t="s">
        <v>443</v>
      </c>
      <c r="GG52" s="347" t="s">
        <v>443</v>
      </c>
      <c r="GH52" s="347" t="s">
        <v>443</v>
      </c>
      <c r="GI52" s="353"/>
      <c r="GJ52" s="347" t="s">
        <v>443</v>
      </c>
      <c r="GK52" s="248"/>
      <c r="GL52" s="347" t="s">
        <v>443</v>
      </c>
      <c r="GM52" s="347" t="s">
        <v>443</v>
      </c>
      <c r="GN52" s="347" t="s">
        <v>443</v>
      </c>
      <c r="GO52" s="347" t="s">
        <v>443</v>
      </c>
      <c r="GP52" s="347" t="s">
        <v>443</v>
      </c>
      <c r="GQ52" s="353"/>
      <c r="GR52" s="347" t="s">
        <v>443</v>
      </c>
    </row>
    <row r="53" spans="1:200" s="9" customFormat="1" ht="17.149999999999999" hidden="1" customHeight="1" x14ac:dyDescent="0.35">
      <c r="A53" s="244"/>
      <c r="B53" s="245">
        <f t="shared" si="93"/>
        <v>17</v>
      </c>
      <c r="C53" s="254">
        <v>150000021</v>
      </c>
      <c r="D53" s="343"/>
      <c r="E53" s="255" t="s">
        <v>111</v>
      </c>
      <c r="F53" s="248"/>
      <c r="G53" s="262"/>
      <c r="H53" s="250" t="s">
        <v>443</v>
      </c>
      <c r="I53" s="250" t="s">
        <v>443</v>
      </c>
      <c r="J53" s="251" t="s">
        <v>443</v>
      </c>
      <c r="K53" s="314"/>
      <c r="L53" s="250" t="s">
        <v>443</v>
      </c>
      <c r="M53" s="250" t="s">
        <v>443</v>
      </c>
      <c r="N53" s="252" t="s">
        <v>443</v>
      </c>
      <c r="O53" s="250" t="s">
        <v>443</v>
      </c>
      <c r="P53" s="250" t="s">
        <v>443</v>
      </c>
      <c r="Q53" s="251" t="s">
        <v>443</v>
      </c>
      <c r="R53" s="314"/>
      <c r="S53" s="250" t="s">
        <v>443</v>
      </c>
      <c r="T53" s="250" t="s">
        <v>443</v>
      </c>
      <c r="U53" s="252" t="s">
        <v>443</v>
      </c>
      <c r="V53" s="250" t="s">
        <v>443</v>
      </c>
      <c r="W53" s="250" t="s">
        <v>443</v>
      </c>
      <c r="X53" s="251" t="s">
        <v>443</v>
      </c>
      <c r="Y53" s="314"/>
      <c r="Z53" s="250" t="s">
        <v>443</v>
      </c>
      <c r="AA53" s="250" t="s">
        <v>443</v>
      </c>
      <c r="AB53" s="252" t="s">
        <v>443</v>
      </c>
      <c r="AC53" s="250" t="s">
        <v>443</v>
      </c>
      <c r="AD53" s="250" t="s">
        <v>443</v>
      </c>
      <c r="AE53" s="250"/>
      <c r="AF53" s="265"/>
      <c r="AG53" s="260"/>
      <c r="AH53" s="251"/>
      <c r="AI53" s="252"/>
      <c r="AJ53" s="273"/>
      <c r="AK53" s="251"/>
      <c r="AL53" s="248"/>
      <c r="AM53" s="249"/>
      <c r="AN53" s="265"/>
      <c r="AO53" s="250" t="s">
        <v>443</v>
      </c>
      <c r="AP53" s="250" t="s">
        <v>443</v>
      </c>
      <c r="AQ53" s="252"/>
      <c r="AR53" s="250"/>
      <c r="AS53" s="250"/>
      <c r="AT53" s="251" t="s">
        <v>443</v>
      </c>
      <c r="AU53" s="314"/>
      <c r="AV53" s="250" t="s">
        <v>443</v>
      </c>
      <c r="AW53" s="250"/>
      <c r="AX53" s="252" t="s">
        <v>443</v>
      </c>
      <c r="AY53" s="250" t="s">
        <v>443</v>
      </c>
      <c r="AZ53" s="250" t="s">
        <v>443</v>
      </c>
      <c r="BA53" s="251" t="s">
        <v>443</v>
      </c>
      <c r="BB53" s="314"/>
      <c r="BC53" s="250" t="s">
        <v>443</v>
      </c>
      <c r="BD53" s="250"/>
      <c r="BE53" s="252"/>
      <c r="BF53" s="250"/>
      <c r="BG53" s="250" t="s">
        <v>443</v>
      </c>
      <c r="BH53" s="251" t="s">
        <v>443</v>
      </c>
      <c r="BI53" s="314"/>
      <c r="BJ53" s="250" t="s">
        <v>443</v>
      </c>
      <c r="BK53" s="250" t="s">
        <v>443</v>
      </c>
      <c r="BL53" s="252"/>
      <c r="BM53" s="250" t="s">
        <v>443</v>
      </c>
      <c r="BN53" s="250" t="s">
        <v>443</v>
      </c>
      <c r="BO53" s="325"/>
      <c r="BP53" s="330" t="s">
        <v>443</v>
      </c>
      <c r="BQ53" s="335"/>
      <c r="BR53" s="347" t="s">
        <v>443</v>
      </c>
      <c r="BS53" s="320" t="s">
        <v>443</v>
      </c>
      <c r="BT53" s="320" t="s">
        <v>443</v>
      </c>
      <c r="BU53" s="320" t="s">
        <v>443</v>
      </c>
      <c r="BV53" s="320" t="s">
        <v>443</v>
      </c>
      <c r="BW53" s="346" t="s">
        <v>443</v>
      </c>
      <c r="BX53" s="353"/>
      <c r="BY53" s="347" t="s">
        <v>443</v>
      </c>
      <c r="BZ53" s="320" t="s">
        <v>443</v>
      </c>
      <c r="CA53" s="320" t="s">
        <v>443</v>
      </c>
      <c r="CB53" s="320" t="s">
        <v>443</v>
      </c>
      <c r="CC53" s="320" t="s">
        <v>443</v>
      </c>
      <c r="CD53" s="346" t="s">
        <v>443</v>
      </c>
      <c r="CE53" s="353"/>
      <c r="CF53" s="347" t="s">
        <v>443</v>
      </c>
      <c r="CG53" s="333" t="s">
        <v>443</v>
      </c>
      <c r="CH53" s="333" t="s">
        <v>443</v>
      </c>
      <c r="CI53" s="333" t="s">
        <v>443</v>
      </c>
      <c r="CJ53" s="333" t="s">
        <v>443</v>
      </c>
      <c r="CK53" s="346" t="s">
        <v>443</v>
      </c>
      <c r="CL53" s="353"/>
      <c r="CM53" s="347" t="s">
        <v>443</v>
      </c>
      <c r="CN53" s="320" t="s">
        <v>443</v>
      </c>
      <c r="CO53" s="320"/>
      <c r="CP53" s="320" t="s">
        <v>443</v>
      </c>
      <c r="CQ53" s="320" t="s">
        <v>443</v>
      </c>
      <c r="CR53" s="346" t="s">
        <v>443</v>
      </c>
      <c r="CS53" s="353"/>
      <c r="CT53" s="330" t="s">
        <v>443</v>
      </c>
      <c r="CU53" s="248"/>
      <c r="CV53" s="333" t="s">
        <v>443</v>
      </c>
      <c r="CW53" s="320" t="s">
        <v>443</v>
      </c>
      <c r="CX53" s="320" t="s">
        <v>443</v>
      </c>
      <c r="CY53" s="320" t="s">
        <v>443</v>
      </c>
      <c r="CZ53" s="346" t="s">
        <v>443</v>
      </c>
      <c r="DA53" s="353" t="s">
        <v>443</v>
      </c>
      <c r="DB53" s="347" t="s">
        <v>443</v>
      </c>
      <c r="DC53" s="320" t="s">
        <v>443</v>
      </c>
      <c r="DD53" s="320" t="s">
        <v>443</v>
      </c>
      <c r="DE53" s="320" t="s">
        <v>443</v>
      </c>
      <c r="DF53" s="320" t="s">
        <v>443</v>
      </c>
      <c r="DG53" s="346" t="s">
        <v>443</v>
      </c>
      <c r="DH53" s="353" t="s">
        <v>443</v>
      </c>
      <c r="DI53" s="347" t="s">
        <v>443</v>
      </c>
      <c r="DJ53" s="320" t="s">
        <v>443</v>
      </c>
      <c r="DK53" s="320" t="s">
        <v>443</v>
      </c>
      <c r="DL53" s="320" t="s">
        <v>443</v>
      </c>
      <c r="DM53" s="320" t="s">
        <v>443</v>
      </c>
      <c r="DN53" s="320" t="s">
        <v>443</v>
      </c>
      <c r="DO53" s="358" t="s">
        <v>443</v>
      </c>
      <c r="DP53" s="361" t="s">
        <v>443</v>
      </c>
      <c r="DQ53" s="320" t="s">
        <v>443</v>
      </c>
      <c r="DR53" s="320" t="s">
        <v>443</v>
      </c>
      <c r="DS53" s="320" t="s">
        <v>443</v>
      </c>
      <c r="DT53" s="320" t="s">
        <v>443</v>
      </c>
      <c r="DU53" s="346" t="s">
        <v>443</v>
      </c>
      <c r="DV53" s="353" t="s">
        <v>443</v>
      </c>
      <c r="DW53" s="347" t="s">
        <v>443</v>
      </c>
      <c r="DX53" s="347" t="s">
        <v>443</v>
      </c>
      <c r="DY53" s="347" t="s">
        <v>443</v>
      </c>
      <c r="DZ53" s="248"/>
      <c r="EA53" s="353"/>
      <c r="EB53" s="347" t="s">
        <v>443</v>
      </c>
      <c r="EC53" s="347" t="s">
        <v>443</v>
      </c>
      <c r="ED53" s="353"/>
      <c r="EE53" s="347" t="s">
        <v>443</v>
      </c>
      <c r="EF53" s="347" t="s">
        <v>443</v>
      </c>
      <c r="EG53" s="347" t="s">
        <v>443</v>
      </c>
      <c r="EH53" s="347" t="s">
        <v>443</v>
      </c>
      <c r="EI53" s="347" t="s">
        <v>443</v>
      </c>
      <c r="EJ53" s="347" t="s">
        <v>443</v>
      </c>
      <c r="EK53" s="353"/>
      <c r="EL53" s="347" t="s">
        <v>443</v>
      </c>
      <c r="EM53" s="347" t="s">
        <v>443</v>
      </c>
      <c r="EN53" s="347" t="s">
        <v>443</v>
      </c>
      <c r="EO53" s="347" t="s">
        <v>443</v>
      </c>
      <c r="EP53" s="347" t="s">
        <v>443</v>
      </c>
      <c r="EQ53" s="347" t="s">
        <v>443</v>
      </c>
      <c r="ER53" s="353"/>
      <c r="ES53" s="347" t="s">
        <v>443</v>
      </c>
      <c r="ET53" s="347" t="s">
        <v>443</v>
      </c>
      <c r="EU53" s="347" t="s">
        <v>443</v>
      </c>
      <c r="EV53" s="347" t="s">
        <v>443</v>
      </c>
      <c r="EW53" s="347" t="s">
        <v>443</v>
      </c>
      <c r="EX53" s="347" t="s">
        <v>443</v>
      </c>
      <c r="EY53" s="353"/>
      <c r="EZ53" s="347" t="s">
        <v>443</v>
      </c>
      <c r="FA53" s="347" t="s">
        <v>443</v>
      </c>
      <c r="FB53" s="347" t="s">
        <v>443</v>
      </c>
      <c r="FC53" s="347" t="s">
        <v>443</v>
      </c>
      <c r="FD53" s="347" t="s">
        <v>443</v>
      </c>
      <c r="FE53" s="347" t="s">
        <v>443</v>
      </c>
      <c r="FF53" s="248"/>
      <c r="FG53" s="353"/>
      <c r="FH53" s="347" t="s">
        <v>443</v>
      </c>
      <c r="FI53" s="347" t="s">
        <v>443</v>
      </c>
      <c r="FJ53" s="347" t="s">
        <v>443</v>
      </c>
      <c r="FK53" s="347" t="s">
        <v>443</v>
      </c>
      <c r="FL53" s="347" t="s">
        <v>443</v>
      </c>
      <c r="FM53" s="347" t="s">
        <v>443</v>
      </c>
      <c r="FN53" s="353"/>
      <c r="FO53" s="347" t="s">
        <v>443</v>
      </c>
      <c r="FP53" s="347" t="s">
        <v>443</v>
      </c>
      <c r="FQ53" s="347" t="s">
        <v>443</v>
      </c>
      <c r="FR53" s="347" t="s">
        <v>443</v>
      </c>
      <c r="FS53" s="347" t="s">
        <v>443</v>
      </c>
      <c r="FT53" s="347" t="s">
        <v>443</v>
      </c>
      <c r="FU53" s="353"/>
      <c r="FV53" s="347" t="s">
        <v>443</v>
      </c>
      <c r="FW53" s="347" t="s">
        <v>443</v>
      </c>
      <c r="FX53" s="347" t="s">
        <v>443</v>
      </c>
      <c r="FY53" s="347" t="s">
        <v>443</v>
      </c>
      <c r="FZ53" s="347" t="s">
        <v>443</v>
      </c>
      <c r="GA53" s="347" t="s">
        <v>443</v>
      </c>
      <c r="GB53" s="353"/>
      <c r="GC53" s="347" t="s">
        <v>443</v>
      </c>
      <c r="GD53" s="347" t="s">
        <v>443</v>
      </c>
      <c r="GE53" s="347" t="s">
        <v>443</v>
      </c>
      <c r="GF53" s="347" t="s">
        <v>443</v>
      </c>
      <c r="GG53" s="347" t="s">
        <v>443</v>
      </c>
      <c r="GH53" s="347" t="s">
        <v>443</v>
      </c>
      <c r="GI53" s="353"/>
      <c r="GJ53" s="347" t="s">
        <v>443</v>
      </c>
      <c r="GK53" s="248"/>
      <c r="GL53" s="347" t="s">
        <v>443</v>
      </c>
      <c r="GM53" s="347" t="s">
        <v>443</v>
      </c>
      <c r="GN53" s="347" t="s">
        <v>443</v>
      </c>
      <c r="GO53" s="347" t="s">
        <v>443</v>
      </c>
      <c r="GP53" s="347" t="s">
        <v>443</v>
      </c>
      <c r="GQ53" s="353"/>
      <c r="GR53" s="347" t="s">
        <v>443</v>
      </c>
    </row>
    <row r="54" spans="1:200" s="9" customFormat="1" ht="17.149999999999999" hidden="1" customHeight="1" x14ac:dyDescent="0.35">
      <c r="A54" s="244"/>
      <c r="B54" s="245">
        <f t="shared" si="93"/>
        <v>18</v>
      </c>
      <c r="C54" s="254" t="s">
        <v>112</v>
      </c>
      <c r="D54" s="343"/>
      <c r="E54" s="255" t="s">
        <v>113</v>
      </c>
      <c r="F54" s="248"/>
      <c r="G54" s="262"/>
      <c r="H54" s="250" t="s">
        <v>443</v>
      </c>
      <c r="I54" s="250" t="s">
        <v>443</v>
      </c>
      <c r="J54" s="251" t="s">
        <v>443</v>
      </c>
      <c r="K54" s="314"/>
      <c r="L54" s="250" t="s">
        <v>443</v>
      </c>
      <c r="M54" s="250" t="s">
        <v>443</v>
      </c>
      <c r="N54" s="252" t="s">
        <v>443</v>
      </c>
      <c r="O54" s="250" t="s">
        <v>443</v>
      </c>
      <c r="P54" s="250" t="s">
        <v>443</v>
      </c>
      <c r="Q54" s="251" t="s">
        <v>443</v>
      </c>
      <c r="R54" s="314"/>
      <c r="S54" s="250" t="s">
        <v>443</v>
      </c>
      <c r="T54" s="250" t="s">
        <v>443</v>
      </c>
      <c r="U54" s="252" t="s">
        <v>443</v>
      </c>
      <c r="V54" s="250" t="s">
        <v>443</v>
      </c>
      <c r="W54" s="250" t="s">
        <v>443</v>
      </c>
      <c r="X54" s="251" t="s">
        <v>443</v>
      </c>
      <c r="Y54" s="314"/>
      <c r="Z54" s="250" t="s">
        <v>443</v>
      </c>
      <c r="AA54" s="250" t="s">
        <v>443</v>
      </c>
      <c r="AB54" s="252" t="s">
        <v>443</v>
      </c>
      <c r="AC54" s="250" t="s">
        <v>443</v>
      </c>
      <c r="AD54" s="250" t="s">
        <v>443</v>
      </c>
      <c r="AE54" s="250"/>
      <c r="AF54" s="265"/>
      <c r="AG54" s="260"/>
      <c r="AH54" s="251"/>
      <c r="AI54" s="252"/>
      <c r="AJ54" s="273"/>
      <c r="AK54" s="251"/>
      <c r="AL54" s="248"/>
      <c r="AM54" s="249"/>
      <c r="AN54" s="265"/>
      <c r="AO54" s="250" t="s">
        <v>443</v>
      </c>
      <c r="AP54" s="250" t="s">
        <v>443</v>
      </c>
      <c r="AQ54" s="252"/>
      <c r="AR54" s="250"/>
      <c r="AS54" s="250"/>
      <c r="AT54" s="251" t="s">
        <v>443</v>
      </c>
      <c r="AU54" s="314"/>
      <c r="AV54" s="250" t="s">
        <v>443</v>
      </c>
      <c r="AW54" s="250"/>
      <c r="AX54" s="252" t="s">
        <v>443</v>
      </c>
      <c r="AY54" s="250" t="s">
        <v>443</v>
      </c>
      <c r="AZ54" s="250" t="s">
        <v>443</v>
      </c>
      <c r="BA54" s="251" t="s">
        <v>443</v>
      </c>
      <c r="BB54" s="314"/>
      <c r="BC54" s="250" t="s">
        <v>443</v>
      </c>
      <c r="BD54" s="250"/>
      <c r="BE54" s="252"/>
      <c r="BF54" s="250"/>
      <c r="BG54" s="250" t="s">
        <v>443</v>
      </c>
      <c r="BH54" s="251" t="s">
        <v>443</v>
      </c>
      <c r="BI54" s="314"/>
      <c r="BJ54" s="250" t="s">
        <v>443</v>
      </c>
      <c r="BK54" s="250" t="s">
        <v>443</v>
      </c>
      <c r="BL54" s="252"/>
      <c r="BM54" s="250" t="s">
        <v>443</v>
      </c>
      <c r="BN54" s="250" t="s">
        <v>443</v>
      </c>
      <c r="BO54" s="325"/>
      <c r="BP54" s="330" t="s">
        <v>443</v>
      </c>
      <c r="BQ54" s="335"/>
      <c r="BR54" s="347" t="s">
        <v>443</v>
      </c>
      <c r="BS54" s="320" t="s">
        <v>443</v>
      </c>
      <c r="BT54" s="320" t="s">
        <v>443</v>
      </c>
      <c r="BU54" s="320" t="s">
        <v>443</v>
      </c>
      <c r="BV54" s="320" t="s">
        <v>443</v>
      </c>
      <c r="BW54" s="346" t="s">
        <v>443</v>
      </c>
      <c r="BX54" s="353"/>
      <c r="BY54" s="347" t="s">
        <v>443</v>
      </c>
      <c r="BZ54" s="320" t="s">
        <v>443</v>
      </c>
      <c r="CA54" s="320" t="s">
        <v>443</v>
      </c>
      <c r="CB54" s="320" t="s">
        <v>443</v>
      </c>
      <c r="CC54" s="320" t="s">
        <v>443</v>
      </c>
      <c r="CD54" s="346" t="s">
        <v>443</v>
      </c>
      <c r="CE54" s="353"/>
      <c r="CF54" s="347" t="s">
        <v>443</v>
      </c>
      <c r="CG54" s="333" t="s">
        <v>443</v>
      </c>
      <c r="CH54" s="333" t="s">
        <v>443</v>
      </c>
      <c r="CI54" s="333" t="s">
        <v>443</v>
      </c>
      <c r="CJ54" s="333" t="s">
        <v>443</v>
      </c>
      <c r="CK54" s="346" t="s">
        <v>443</v>
      </c>
      <c r="CL54" s="353"/>
      <c r="CM54" s="347" t="s">
        <v>443</v>
      </c>
      <c r="CN54" s="320" t="s">
        <v>443</v>
      </c>
      <c r="CO54" s="320"/>
      <c r="CP54" s="320" t="s">
        <v>443</v>
      </c>
      <c r="CQ54" s="320" t="s">
        <v>443</v>
      </c>
      <c r="CR54" s="346" t="s">
        <v>443</v>
      </c>
      <c r="CS54" s="353"/>
      <c r="CT54" s="330" t="s">
        <v>443</v>
      </c>
      <c r="CU54" s="248"/>
      <c r="CV54" s="333" t="s">
        <v>443</v>
      </c>
      <c r="CW54" s="320" t="s">
        <v>443</v>
      </c>
      <c r="CX54" s="320" t="s">
        <v>443</v>
      </c>
      <c r="CY54" s="320" t="s">
        <v>443</v>
      </c>
      <c r="CZ54" s="346" t="s">
        <v>443</v>
      </c>
      <c r="DA54" s="353" t="s">
        <v>443</v>
      </c>
      <c r="DB54" s="347" t="s">
        <v>443</v>
      </c>
      <c r="DC54" s="320" t="s">
        <v>443</v>
      </c>
      <c r="DD54" s="320" t="s">
        <v>443</v>
      </c>
      <c r="DE54" s="320" t="s">
        <v>443</v>
      </c>
      <c r="DF54" s="320" t="s">
        <v>443</v>
      </c>
      <c r="DG54" s="346" t="s">
        <v>443</v>
      </c>
      <c r="DH54" s="353" t="s">
        <v>443</v>
      </c>
      <c r="DI54" s="347" t="s">
        <v>443</v>
      </c>
      <c r="DJ54" s="320" t="s">
        <v>443</v>
      </c>
      <c r="DK54" s="320" t="s">
        <v>443</v>
      </c>
      <c r="DL54" s="320" t="s">
        <v>443</v>
      </c>
      <c r="DM54" s="320" t="s">
        <v>443</v>
      </c>
      <c r="DN54" s="320" t="s">
        <v>443</v>
      </c>
      <c r="DO54" s="358" t="s">
        <v>443</v>
      </c>
      <c r="DP54" s="361" t="s">
        <v>443</v>
      </c>
      <c r="DQ54" s="320" t="s">
        <v>443</v>
      </c>
      <c r="DR54" s="320" t="s">
        <v>443</v>
      </c>
      <c r="DS54" s="320" t="s">
        <v>443</v>
      </c>
      <c r="DT54" s="320" t="s">
        <v>443</v>
      </c>
      <c r="DU54" s="346" t="s">
        <v>443</v>
      </c>
      <c r="DV54" s="353" t="s">
        <v>443</v>
      </c>
      <c r="DW54" s="347" t="s">
        <v>443</v>
      </c>
      <c r="DX54" s="347" t="s">
        <v>443</v>
      </c>
      <c r="DY54" s="347" t="s">
        <v>443</v>
      </c>
      <c r="DZ54" s="248"/>
      <c r="EA54" s="353"/>
      <c r="EB54" s="347" t="s">
        <v>443</v>
      </c>
      <c r="EC54" s="347" t="s">
        <v>443</v>
      </c>
      <c r="ED54" s="353"/>
      <c r="EE54" s="347" t="s">
        <v>443</v>
      </c>
      <c r="EF54" s="347" t="s">
        <v>443</v>
      </c>
      <c r="EG54" s="347" t="s">
        <v>443</v>
      </c>
      <c r="EH54" s="347" t="s">
        <v>443</v>
      </c>
      <c r="EI54" s="347" t="s">
        <v>443</v>
      </c>
      <c r="EJ54" s="347" t="s">
        <v>443</v>
      </c>
      <c r="EK54" s="353"/>
      <c r="EL54" s="347" t="s">
        <v>443</v>
      </c>
      <c r="EM54" s="347" t="s">
        <v>443</v>
      </c>
      <c r="EN54" s="347" t="s">
        <v>443</v>
      </c>
      <c r="EO54" s="347" t="s">
        <v>443</v>
      </c>
      <c r="EP54" s="347" t="s">
        <v>443</v>
      </c>
      <c r="EQ54" s="347" t="s">
        <v>443</v>
      </c>
      <c r="ER54" s="353"/>
      <c r="ES54" s="347" t="s">
        <v>443</v>
      </c>
      <c r="ET54" s="347" t="s">
        <v>443</v>
      </c>
      <c r="EU54" s="347" t="s">
        <v>443</v>
      </c>
      <c r="EV54" s="347" t="s">
        <v>443</v>
      </c>
      <c r="EW54" s="347" t="s">
        <v>443</v>
      </c>
      <c r="EX54" s="347" t="s">
        <v>443</v>
      </c>
      <c r="EY54" s="353"/>
      <c r="EZ54" s="347" t="s">
        <v>443</v>
      </c>
      <c r="FA54" s="347" t="s">
        <v>443</v>
      </c>
      <c r="FB54" s="347" t="s">
        <v>443</v>
      </c>
      <c r="FC54" s="347" t="s">
        <v>443</v>
      </c>
      <c r="FD54" s="347" t="s">
        <v>443</v>
      </c>
      <c r="FE54" s="347" t="s">
        <v>443</v>
      </c>
      <c r="FF54" s="248"/>
      <c r="FG54" s="353"/>
      <c r="FH54" s="347" t="s">
        <v>443</v>
      </c>
      <c r="FI54" s="347" t="s">
        <v>443</v>
      </c>
      <c r="FJ54" s="347" t="s">
        <v>443</v>
      </c>
      <c r="FK54" s="347" t="s">
        <v>443</v>
      </c>
      <c r="FL54" s="347" t="s">
        <v>443</v>
      </c>
      <c r="FM54" s="347" t="s">
        <v>443</v>
      </c>
      <c r="FN54" s="353"/>
      <c r="FO54" s="347" t="s">
        <v>443</v>
      </c>
      <c r="FP54" s="347" t="s">
        <v>443</v>
      </c>
      <c r="FQ54" s="347" t="s">
        <v>443</v>
      </c>
      <c r="FR54" s="347" t="s">
        <v>443</v>
      </c>
      <c r="FS54" s="347" t="s">
        <v>443</v>
      </c>
      <c r="FT54" s="347" t="s">
        <v>443</v>
      </c>
      <c r="FU54" s="353"/>
      <c r="FV54" s="347" t="s">
        <v>443</v>
      </c>
      <c r="FW54" s="347" t="s">
        <v>443</v>
      </c>
      <c r="FX54" s="347" t="s">
        <v>443</v>
      </c>
      <c r="FY54" s="347" t="s">
        <v>443</v>
      </c>
      <c r="FZ54" s="347" t="s">
        <v>443</v>
      </c>
      <c r="GA54" s="347" t="s">
        <v>443</v>
      </c>
      <c r="GB54" s="353"/>
      <c r="GC54" s="347" t="s">
        <v>443</v>
      </c>
      <c r="GD54" s="347" t="s">
        <v>443</v>
      </c>
      <c r="GE54" s="347" t="s">
        <v>443</v>
      </c>
      <c r="GF54" s="347" t="s">
        <v>443</v>
      </c>
      <c r="GG54" s="347" t="s">
        <v>443</v>
      </c>
      <c r="GH54" s="347" t="s">
        <v>443</v>
      </c>
      <c r="GI54" s="353"/>
      <c r="GJ54" s="347" t="s">
        <v>443</v>
      </c>
      <c r="GK54" s="248"/>
      <c r="GL54" s="347" t="s">
        <v>443</v>
      </c>
      <c r="GM54" s="347" t="s">
        <v>443</v>
      </c>
      <c r="GN54" s="347" t="s">
        <v>443</v>
      </c>
      <c r="GO54" s="347" t="s">
        <v>443</v>
      </c>
      <c r="GP54" s="347" t="s">
        <v>443</v>
      </c>
      <c r="GQ54" s="353"/>
      <c r="GR54" s="347" t="s">
        <v>443</v>
      </c>
    </row>
    <row r="55" spans="1:200" s="9" customFormat="1" ht="17.149999999999999" hidden="1" customHeight="1" x14ac:dyDescent="0.35">
      <c r="A55" s="244"/>
      <c r="B55" s="245">
        <f t="shared" si="93"/>
        <v>19</v>
      </c>
      <c r="C55" s="254" t="s">
        <v>114</v>
      </c>
      <c r="D55" s="343"/>
      <c r="E55" s="255" t="s">
        <v>115</v>
      </c>
      <c r="F55" s="248"/>
      <c r="G55" s="262"/>
      <c r="H55" s="250" t="s">
        <v>443</v>
      </c>
      <c r="I55" s="250" t="s">
        <v>443</v>
      </c>
      <c r="J55" s="251" t="s">
        <v>443</v>
      </c>
      <c r="K55" s="314"/>
      <c r="L55" s="250" t="s">
        <v>443</v>
      </c>
      <c r="M55" s="250" t="s">
        <v>443</v>
      </c>
      <c r="N55" s="252" t="s">
        <v>443</v>
      </c>
      <c r="O55" s="250" t="s">
        <v>443</v>
      </c>
      <c r="P55" s="250" t="s">
        <v>443</v>
      </c>
      <c r="Q55" s="251" t="s">
        <v>443</v>
      </c>
      <c r="R55" s="314"/>
      <c r="S55" s="250" t="s">
        <v>443</v>
      </c>
      <c r="T55" s="250" t="s">
        <v>443</v>
      </c>
      <c r="U55" s="252" t="s">
        <v>443</v>
      </c>
      <c r="V55" s="250" t="s">
        <v>443</v>
      </c>
      <c r="W55" s="250" t="s">
        <v>443</v>
      </c>
      <c r="X55" s="251" t="s">
        <v>443</v>
      </c>
      <c r="Y55" s="314"/>
      <c r="Z55" s="250" t="s">
        <v>443</v>
      </c>
      <c r="AA55" s="250" t="s">
        <v>443</v>
      </c>
      <c r="AB55" s="252" t="s">
        <v>443</v>
      </c>
      <c r="AC55" s="250" t="s">
        <v>443</v>
      </c>
      <c r="AD55" s="250" t="s">
        <v>443</v>
      </c>
      <c r="AE55" s="250"/>
      <c r="AF55" s="265"/>
      <c r="AG55" s="260"/>
      <c r="AH55" s="251"/>
      <c r="AI55" s="252"/>
      <c r="AJ55" s="273"/>
      <c r="AK55" s="251"/>
      <c r="AL55" s="248"/>
      <c r="AM55" s="249"/>
      <c r="AN55" s="265"/>
      <c r="AO55" s="250" t="s">
        <v>443</v>
      </c>
      <c r="AP55" s="250" t="s">
        <v>443</v>
      </c>
      <c r="AQ55" s="252"/>
      <c r="AR55" s="250"/>
      <c r="AS55" s="250"/>
      <c r="AT55" s="251" t="s">
        <v>443</v>
      </c>
      <c r="AU55" s="314"/>
      <c r="AV55" s="250" t="s">
        <v>443</v>
      </c>
      <c r="AW55" s="250"/>
      <c r="AX55" s="252" t="s">
        <v>443</v>
      </c>
      <c r="AY55" s="250" t="s">
        <v>443</v>
      </c>
      <c r="AZ55" s="250" t="s">
        <v>443</v>
      </c>
      <c r="BA55" s="251" t="s">
        <v>443</v>
      </c>
      <c r="BB55" s="314"/>
      <c r="BC55" s="250" t="s">
        <v>443</v>
      </c>
      <c r="BD55" s="250"/>
      <c r="BE55" s="252"/>
      <c r="BF55" s="250"/>
      <c r="BG55" s="250" t="s">
        <v>443</v>
      </c>
      <c r="BH55" s="251" t="s">
        <v>443</v>
      </c>
      <c r="BI55" s="314"/>
      <c r="BJ55" s="250" t="s">
        <v>443</v>
      </c>
      <c r="BK55" s="250" t="s">
        <v>443</v>
      </c>
      <c r="BL55" s="252"/>
      <c r="BM55" s="250" t="s">
        <v>443</v>
      </c>
      <c r="BN55" s="250" t="s">
        <v>443</v>
      </c>
      <c r="BO55" s="325"/>
      <c r="BP55" s="330" t="s">
        <v>443</v>
      </c>
      <c r="BQ55" s="335"/>
      <c r="BR55" s="347" t="s">
        <v>443</v>
      </c>
      <c r="BS55" s="320" t="s">
        <v>443</v>
      </c>
      <c r="BT55" s="320" t="s">
        <v>443</v>
      </c>
      <c r="BU55" s="320" t="s">
        <v>443</v>
      </c>
      <c r="BV55" s="320" t="s">
        <v>443</v>
      </c>
      <c r="BW55" s="346" t="s">
        <v>443</v>
      </c>
      <c r="BX55" s="353"/>
      <c r="BY55" s="347" t="s">
        <v>443</v>
      </c>
      <c r="BZ55" s="320" t="s">
        <v>443</v>
      </c>
      <c r="CA55" s="320" t="s">
        <v>443</v>
      </c>
      <c r="CB55" s="320" t="s">
        <v>443</v>
      </c>
      <c r="CC55" s="320" t="s">
        <v>443</v>
      </c>
      <c r="CD55" s="346" t="s">
        <v>443</v>
      </c>
      <c r="CE55" s="353"/>
      <c r="CF55" s="347" t="s">
        <v>443</v>
      </c>
      <c r="CG55" s="333" t="s">
        <v>443</v>
      </c>
      <c r="CH55" s="333" t="s">
        <v>443</v>
      </c>
      <c r="CI55" s="333" t="s">
        <v>443</v>
      </c>
      <c r="CJ55" s="333" t="s">
        <v>443</v>
      </c>
      <c r="CK55" s="346" t="s">
        <v>443</v>
      </c>
      <c r="CL55" s="353"/>
      <c r="CM55" s="347" t="s">
        <v>443</v>
      </c>
      <c r="CN55" s="320" t="s">
        <v>443</v>
      </c>
      <c r="CO55" s="320"/>
      <c r="CP55" s="320" t="s">
        <v>443</v>
      </c>
      <c r="CQ55" s="320" t="s">
        <v>443</v>
      </c>
      <c r="CR55" s="346" t="s">
        <v>443</v>
      </c>
      <c r="CS55" s="353"/>
      <c r="CT55" s="330" t="s">
        <v>443</v>
      </c>
      <c r="CU55" s="248"/>
      <c r="CV55" s="333" t="s">
        <v>443</v>
      </c>
      <c r="CW55" s="320" t="s">
        <v>443</v>
      </c>
      <c r="CX55" s="320" t="s">
        <v>443</v>
      </c>
      <c r="CY55" s="320" t="s">
        <v>443</v>
      </c>
      <c r="CZ55" s="346" t="s">
        <v>443</v>
      </c>
      <c r="DA55" s="353" t="s">
        <v>443</v>
      </c>
      <c r="DB55" s="347" t="s">
        <v>443</v>
      </c>
      <c r="DC55" s="320" t="s">
        <v>443</v>
      </c>
      <c r="DD55" s="320" t="s">
        <v>443</v>
      </c>
      <c r="DE55" s="320" t="s">
        <v>443</v>
      </c>
      <c r="DF55" s="320" t="s">
        <v>443</v>
      </c>
      <c r="DG55" s="346" t="s">
        <v>443</v>
      </c>
      <c r="DH55" s="353" t="s">
        <v>443</v>
      </c>
      <c r="DI55" s="347" t="s">
        <v>443</v>
      </c>
      <c r="DJ55" s="320" t="s">
        <v>443</v>
      </c>
      <c r="DK55" s="320" t="s">
        <v>443</v>
      </c>
      <c r="DL55" s="320" t="s">
        <v>443</v>
      </c>
      <c r="DM55" s="320" t="s">
        <v>443</v>
      </c>
      <c r="DN55" s="320" t="s">
        <v>443</v>
      </c>
      <c r="DO55" s="358" t="s">
        <v>443</v>
      </c>
      <c r="DP55" s="361" t="s">
        <v>443</v>
      </c>
      <c r="DQ55" s="320" t="s">
        <v>443</v>
      </c>
      <c r="DR55" s="320" t="s">
        <v>443</v>
      </c>
      <c r="DS55" s="320" t="s">
        <v>443</v>
      </c>
      <c r="DT55" s="320" t="s">
        <v>443</v>
      </c>
      <c r="DU55" s="346" t="s">
        <v>443</v>
      </c>
      <c r="DV55" s="353" t="s">
        <v>443</v>
      </c>
      <c r="DW55" s="347" t="s">
        <v>443</v>
      </c>
      <c r="DX55" s="347" t="s">
        <v>443</v>
      </c>
      <c r="DY55" s="347" t="s">
        <v>443</v>
      </c>
      <c r="DZ55" s="248"/>
      <c r="EA55" s="353"/>
      <c r="EB55" s="347" t="s">
        <v>443</v>
      </c>
      <c r="EC55" s="347" t="s">
        <v>443</v>
      </c>
      <c r="ED55" s="353"/>
      <c r="EE55" s="347" t="s">
        <v>443</v>
      </c>
      <c r="EF55" s="347" t="s">
        <v>443</v>
      </c>
      <c r="EG55" s="347" t="s">
        <v>443</v>
      </c>
      <c r="EH55" s="347" t="s">
        <v>443</v>
      </c>
      <c r="EI55" s="347" t="s">
        <v>443</v>
      </c>
      <c r="EJ55" s="347" t="s">
        <v>443</v>
      </c>
      <c r="EK55" s="353"/>
      <c r="EL55" s="347" t="s">
        <v>443</v>
      </c>
      <c r="EM55" s="347" t="s">
        <v>443</v>
      </c>
      <c r="EN55" s="347" t="s">
        <v>443</v>
      </c>
      <c r="EO55" s="347" t="s">
        <v>443</v>
      </c>
      <c r="EP55" s="347" t="s">
        <v>443</v>
      </c>
      <c r="EQ55" s="347" t="s">
        <v>443</v>
      </c>
      <c r="ER55" s="353"/>
      <c r="ES55" s="347" t="s">
        <v>443</v>
      </c>
      <c r="ET55" s="347" t="s">
        <v>443</v>
      </c>
      <c r="EU55" s="347" t="s">
        <v>443</v>
      </c>
      <c r="EV55" s="347" t="s">
        <v>443</v>
      </c>
      <c r="EW55" s="347" t="s">
        <v>443</v>
      </c>
      <c r="EX55" s="347" t="s">
        <v>443</v>
      </c>
      <c r="EY55" s="353"/>
      <c r="EZ55" s="347" t="s">
        <v>443</v>
      </c>
      <c r="FA55" s="347" t="s">
        <v>443</v>
      </c>
      <c r="FB55" s="347" t="s">
        <v>443</v>
      </c>
      <c r="FC55" s="347" t="s">
        <v>443</v>
      </c>
      <c r="FD55" s="347" t="s">
        <v>443</v>
      </c>
      <c r="FE55" s="347" t="s">
        <v>443</v>
      </c>
      <c r="FF55" s="248"/>
      <c r="FG55" s="353"/>
      <c r="FH55" s="347" t="s">
        <v>443</v>
      </c>
      <c r="FI55" s="347" t="s">
        <v>443</v>
      </c>
      <c r="FJ55" s="347" t="s">
        <v>443</v>
      </c>
      <c r="FK55" s="347" t="s">
        <v>443</v>
      </c>
      <c r="FL55" s="347" t="s">
        <v>443</v>
      </c>
      <c r="FM55" s="347" t="s">
        <v>443</v>
      </c>
      <c r="FN55" s="353"/>
      <c r="FO55" s="347" t="s">
        <v>443</v>
      </c>
      <c r="FP55" s="347" t="s">
        <v>443</v>
      </c>
      <c r="FQ55" s="347" t="s">
        <v>443</v>
      </c>
      <c r="FR55" s="347" t="s">
        <v>443</v>
      </c>
      <c r="FS55" s="347" t="s">
        <v>443</v>
      </c>
      <c r="FT55" s="347" t="s">
        <v>443</v>
      </c>
      <c r="FU55" s="353"/>
      <c r="FV55" s="347" t="s">
        <v>443</v>
      </c>
      <c r="FW55" s="347" t="s">
        <v>443</v>
      </c>
      <c r="FX55" s="347" t="s">
        <v>443</v>
      </c>
      <c r="FY55" s="347" t="s">
        <v>443</v>
      </c>
      <c r="FZ55" s="347" t="s">
        <v>443</v>
      </c>
      <c r="GA55" s="347" t="s">
        <v>443</v>
      </c>
      <c r="GB55" s="353"/>
      <c r="GC55" s="347" t="s">
        <v>443</v>
      </c>
      <c r="GD55" s="347" t="s">
        <v>443</v>
      </c>
      <c r="GE55" s="347" t="s">
        <v>443</v>
      </c>
      <c r="GF55" s="347" t="s">
        <v>443</v>
      </c>
      <c r="GG55" s="347" t="s">
        <v>443</v>
      </c>
      <c r="GH55" s="347" t="s">
        <v>443</v>
      </c>
      <c r="GI55" s="353"/>
      <c r="GJ55" s="347" t="s">
        <v>443</v>
      </c>
      <c r="GK55" s="248"/>
      <c r="GL55" s="347" t="s">
        <v>443</v>
      </c>
      <c r="GM55" s="347" t="s">
        <v>443</v>
      </c>
      <c r="GN55" s="347" t="s">
        <v>443</v>
      </c>
      <c r="GO55" s="347" t="s">
        <v>443</v>
      </c>
      <c r="GP55" s="347" t="s">
        <v>443</v>
      </c>
      <c r="GQ55" s="353"/>
      <c r="GR55" s="347" t="s">
        <v>443</v>
      </c>
    </row>
    <row r="56" spans="1:200" s="9" customFormat="1" ht="17.149999999999999" hidden="1" customHeight="1" x14ac:dyDescent="0.35">
      <c r="A56" s="244"/>
      <c r="B56" s="245">
        <f t="shared" si="93"/>
        <v>20</v>
      </c>
      <c r="C56" s="254" t="s">
        <v>116</v>
      </c>
      <c r="D56" s="343"/>
      <c r="E56" s="255" t="s">
        <v>117</v>
      </c>
      <c r="F56" s="248"/>
      <c r="G56" s="262"/>
      <c r="H56" s="250" t="s">
        <v>443</v>
      </c>
      <c r="I56" s="250" t="s">
        <v>443</v>
      </c>
      <c r="J56" s="251" t="s">
        <v>443</v>
      </c>
      <c r="K56" s="314"/>
      <c r="L56" s="250" t="s">
        <v>443</v>
      </c>
      <c r="M56" s="250" t="s">
        <v>443</v>
      </c>
      <c r="N56" s="252" t="s">
        <v>443</v>
      </c>
      <c r="O56" s="250" t="s">
        <v>443</v>
      </c>
      <c r="P56" s="250" t="s">
        <v>443</v>
      </c>
      <c r="Q56" s="251" t="s">
        <v>443</v>
      </c>
      <c r="R56" s="314"/>
      <c r="S56" s="250" t="s">
        <v>443</v>
      </c>
      <c r="T56" s="250" t="s">
        <v>443</v>
      </c>
      <c r="U56" s="252" t="s">
        <v>443</v>
      </c>
      <c r="V56" s="250" t="s">
        <v>443</v>
      </c>
      <c r="W56" s="250" t="s">
        <v>443</v>
      </c>
      <c r="X56" s="251" t="s">
        <v>443</v>
      </c>
      <c r="Y56" s="314"/>
      <c r="Z56" s="250" t="s">
        <v>443</v>
      </c>
      <c r="AA56" s="250" t="s">
        <v>443</v>
      </c>
      <c r="AB56" s="252" t="s">
        <v>443</v>
      </c>
      <c r="AC56" s="250" t="s">
        <v>443</v>
      </c>
      <c r="AD56" s="250" t="s">
        <v>443</v>
      </c>
      <c r="AE56" s="250"/>
      <c r="AF56" s="265"/>
      <c r="AG56" s="260"/>
      <c r="AH56" s="251"/>
      <c r="AI56" s="252"/>
      <c r="AJ56" s="273"/>
      <c r="AK56" s="251"/>
      <c r="AL56" s="248"/>
      <c r="AM56" s="249"/>
      <c r="AN56" s="265"/>
      <c r="AO56" s="250" t="s">
        <v>443</v>
      </c>
      <c r="AP56" s="250" t="s">
        <v>443</v>
      </c>
      <c r="AQ56" s="252"/>
      <c r="AR56" s="250"/>
      <c r="AS56" s="250"/>
      <c r="AT56" s="251" t="s">
        <v>443</v>
      </c>
      <c r="AU56" s="314"/>
      <c r="AV56" s="250" t="s">
        <v>443</v>
      </c>
      <c r="AW56" s="250"/>
      <c r="AX56" s="252" t="s">
        <v>443</v>
      </c>
      <c r="AY56" s="250" t="s">
        <v>443</v>
      </c>
      <c r="AZ56" s="250" t="s">
        <v>443</v>
      </c>
      <c r="BA56" s="251" t="s">
        <v>443</v>
      </c>
      <c r="BB56" s="314"/>
      <c r="BC56" s="250" t="s">
        <v>443</v>
      </c>
      <c r="BD56" s="250"/>
      <c r="BE56" s="252"/>
      <c r="BF56" s="250"/>
      <c r="BG56" s="250" t="s">
        <v>443</v>
      </c>
      <c r="BH56" s="251" t="s">
        <v>443</v>
      </c>
      <c r="BI56" s="314"/>
      <c r="BJ56" s="250" t="s">
        <v>443</v>
      </c>
      <c r="BK56" s="250" t="s">
        <v>443</v>
      </c>
      <c r="BL56" s="252"/>
      <c r="BM56" s="250" t="s">
        <v>443</v>
      </c>
      <c r="BN56" s="250" t="s">
        <v>443</v>
      </c>
      <c r="BO56" s="325"/>
      <c r="BP56" s="330" t="s">
        <v>443</v>
      </c>
      <c r="BQ56" s="335"/>
      <c r="BR56" s="347" t="s">
        <v>443</v>
      </c>
      <c r="BS56" s="320" t="s">
        <v>443</v>
      </c>
      <c r="BT56" s="320" t="s">
        <v>443</v>
      </c>
      <c r="BU56" s="320" t="s">
        <v>443</v>
      </c>
      <c r="BV56" s="320" t="s">
        <v>443</v>
      </c>
      <c r="BW56" s="346" t="s">
        <v>443</v>
      </c>
      <c r="BX56" s="353"/>
      <c r="BY56" s="347" t="s">
        <v>443</v>
      </c>
      <c r="BZ56" s="320" t="s">
        <v>443</v>
      </c>
      <c r="CA56" s="320" t="s">
        <v>443</v>
      </c>
      <c r="CB56" s="320" t="s">
        <v>443</v>
      </c>
      <c r="CC56" s="320" t="s">
        <v>443</v>
      </c>
      <c r="CD56" s="346" t="s">
        <v>443</v>
      </c>
      <c r="CE56" s="353"/>
      <c r="CF56" s="347" t="s">
        <v>443</v>
      </c>
      <c r="CG56" s="333" t="s">
        <v>443</v>
      </c>
      <c r="CH56" s="333" t="s">
        <v>443</v>
      </c>
      <c r="CI56" s="333" t="s">
        <v>443</v>
      </c>
      <c r="CJ56" s="333" t="s">
        <v>443</v>
      </c>
      <c r="CK56" s="346" t="s">
        <v>443</v>
      </c>
      <c r="CL56" s="353"/>
      <c r="CM56" s="347" t="s">
        <v>443</v>
      </c>
      <c r="CN56" s="320" t="s">
        <v>443</v>
      </c>
      <c r="CO56" s="320"/>
      <c r="CP56" s="320" t="s">
        <v>443</v>
      </c>
      <c r="CQ56" s="320" t="s">
        <v>443</v>
      </c>
      <c r="CR56" s="346" t="s">
        <v>443</v>
      </c>
      <c r="CS56" s="353"/>
      <c r="CT56" s="330" t="s">
        <v>443</v>
      </c>
      <c r="CU56" s="248"/>
      <c r="CV56" s="333" t="s">
        <v>443</v>
      </c>
      <c r="CW56" s="320" t="s">
        <v>443</v>
      </c>
      <c r="CX56" s="320" t="s">
        <v>443</v>
      </c>
      <c r="CY56" s="320" t="s">
        <v>443</v>
      </c>
      <c r="CZ56" s="346" t="s">
        <v>443</v>
      </c>
      <c r="DA56" s="353" t="s">
        <v>443</v>
      </c>
      <c r="DB56" s="347" t="s">
        <v>443</v>
      </c>
      <c r="DC56" s="320" t="s">
        <v>443</v>
      </c>
      <c r="DD56" s="320" t="s">
        <v>443</v>
      </c>
      <c r="DE56" s="320" t="s">
        <v>443</v>
      </c>
      <c r="DF56" s="320" t="s">
        <v>443</v>
      </c>
      <c r="DG56" s="346" t="s">
        <v>443</v>
      </c>
      <c r="DH56" s="353" t="s">
        <v>443</v>
      </c>
      <c r="DI56" s="347" t="s">
        <v>443</v>
      </c>
      <c r="DJ56" s="320" t="s">
        <v>443</v>
      </c>
      <c r="DK56" s="320" t="s">
        <v>443</v>
      </c>
      <c r="DL56" s="320" t="s">
        <v>443</v>
      </c>
      <c r="DM56" s="320" t="s">
        <v>443</v>
      </c>
      <c r="DN56" s="320" t="s">
        <v>443</v>
      </c>
      <c r="DO56" s="358" t="s">
        <v>443</v>
      </c>
      <c r="DP56" s="361" t="s">
        <v>443</v>
      </c>
      <c r="DQ56" s="320" t="s">
        <v>443</v>
      </c>
      <c r="DR56" s="320" t="s">
        <v>443</v>
      </c>
      <c r="DS56" s="320" t="s">
        <v>443</v>
      </c>
      <c r="DT56" s="320" t="s">
        <v>443</v>
      </c>
      <c r="DU56" s="346" t="s">
        <v>443</v>
      </c>
      <c r="DV56" s="353" t="s">
        <v>443</v>
      </c>
      <c r="DW56" s="347" t="s">
        <v>443</v>
      </c>
      <c r="DX56" s="347" t="s">
        <v>443</v>
      </c>
      <c r="DY56" s="347" t="s">
        <v>443</v>
      </c>
      <c r="DZ56" s="248"/>
      <c r="EA56" s="353"/>
      <c r="EB56" s="347" t="s">
        <v>443</v>
      </c>
      <c r="EC56" s="347" t="s">
        <v>443</v>
      </c>
      <c r="ED56" s="353"/>
      <c r="EE56" s="347" t="s">
        <v>443</v>
      </c>
      <c r="EF56" s="347" t="s">
        <v>443</v>
      </c>
      <c r="EG56" s="347" t="s">
        <v>443</v>
      </c>
      <c r="EH56" s="347" t="s">
        <v>443</v>
      </c>
      <c r="EI56" s="347" t="s">
        <v>443</v>
      </c>
      <c r="EJ56" s="347" t="s">
        <v>443</v>
      </c>
      <c r="EK56" s="353"/>
      <c r="EL56" s="347" t="s">
        <v>443</v>
      </c>
      <c r="EM56" s="347" t="s">
        <v>443</v>
      </c>
      <c r="EN56" s="347" t="s">
        <v>443</v>
      </c>
      <c r="EO56" s="347" t="s">
        <v>443</v>
      </c>
      <c r="EP56" s="347" t="s">
        <v>443</v>
      </c>
      <c r="EQ56" s="347" t="s">
        <v>443</v>
      </c>
      <c r="ER56" s="353"/>
      <c r="ES56" s="347" t="s">
        <v>443</v>
      </c>
      <c r="ET56" s="347" t="s">
        <v>443</v>
      </c>
      <c r="EU56" s="347" t="s">
        <v>443</v>
      </c>
      <c r="EV56" s="347" t="s">
        <v>443</v>
      </c>
      <c r="EW56" s="347" t="s">
        <v>443</v>
      </c>
      <c r="EX56" s="347" t="s">
        <v>443</v>
      </c>
      <c r="EY56" s="353"/>
      <c r="EZ56" s="347" t="s">
        <v>443</v>
      </c>
      <c r="FA56" s="347" t="s">
        <v>443</v>
      </c>
      <c r="FB56" s="347" t="s">
        <v>443</v>
      </c>
      <c r="FC56" s="347" t="s">
        <v>443</v>
      </c>
      <c r="FD56" s="347" t="s">
        <v>443</v>
      </c>
      <c r="FE56" s="347" t="s">
        <v>443</v>
      </c>
      <c r="FF56" s="248"/>
      <c r="FG56" s="353"/>
      <c r="FH56" s="347" t="s">
        <v>443</v>
      </c>
      <c r="FI56" s="347" t="s">
        <v>443</v>
      </c>
      <c r="FJ56" s="347" t="s">
        <v>443</v>
      </c>
      <c r="FK56" s="347" t="s">
        <v>443</v>
      </c>
      <c r="FL56" s="347" t="s">
        <v>443</v>
      </c>
      <c r="FM56" s="347" t="s">
        <v>443</v>
      </c>
      <c r="FN56" s="353"/>
      <c r="FO56" s="347" t="s">
        <v>443</v>
      </c>
      <c r="FP56" s="347" t="s">
        <v>443</v>
      </c>
      <c r="FQ56" s="347" t="s">
        <v>443</v>
      </c>
      <c r="FR56" s="347" t="s">
        <v>443</v>
      </c>
      <c r="FS56" s="347" t="s">
        <v>443</v>
      </c>
      <c r="FT56" s="347" t="s">
        <v>443</v>
      </c>
      <c r="FU56" s="353"/>
      <c r="FV56" s="347" t="s">
        <v>443</v>
      </c>
      <c r="FW56" s="347" t="s">
        <v>443</v>
      </c>
      <c r="FX56" s="347" t="s">
        <v>443</v>
      </c>
      <c r="FY56" s="347" t="s">
        <v>443</v>
      </c>
      <c r="FZ56" s="347" t="s">
        <v>443</v>
      </c>
      <c r="GA56" s="347" t="s">
        <v>443</v>
      </c>
      <c r="GB56" s="353"/>
      <c r="GC56" s="347" t="s">
        <v>443</v>
      </c>
      <c r="GD56" s="347" t="s">
        <v>443</v>
      </c>
      <c r="GE56" s="347" t="s">
        <v>443</v>
      </c>
      <c r="GF56" s="347" t="s">
        <v>443</v>
      </c>
      <c r="GG56" s="347" t="s">
        <v>443</v>
      </c>
      <c r="GH56" s="347" t="s">
        <v>443</v>
      </c>
      <c r="GI56" s="353"/>
      <c r="GJ56" s="347" t="s">
        <v>443</v>
      </c>
      <c r="GK56" s="248"/>
      <c r="GL56" s="347" t="s">
        <v>443</v>
      </c>
      <c r="GM56" s="347" t="s">
        <v>443</v>
      </c>
      <c r="GN56" s="347" t="s">
        <v>443</v>
      </c>
      <c r="GO56" s="347" t="s">
        <v>443</v>
      </c>
      <c r="GP56" s="347" t="s">
        <v>443</v>
      </c>
      <c r="GQ56" s="353"/>
      <c r="GR56" s="347" t="s">
        <v>443</v>
      </c>
    </row>
    <row r="57" spans="1:200" s="9" customFormat="1" ht="17.149999999999999" hidden="1" customHeight="1" x14ac:dyDescent="0.35">
      <c r="A57" s="244"/>
      <c r="B57" s="245">
        <f t="shared" si="93"/>
        <v>21</v>
      </c>
      <c r="C57" s="254" t="s">
        <v>206</v>
      </c>
      <c r="D57" s="343"/>
      <c r="E57" s="255" t="s">
        <v>208</v>
      </c>
      <c r="F57" s="248"/>
      <c r="G57" s="262"/>
      <c r="H57" s="250" t="s">
        <v>443</v>
      </c>
      <c r="I57" s="250" t="s">
        <v>443</v>
      </c>
      <c r="J57" s="251" t="s">
        <v>443</v>
      </c>
      <c r="K57" s="314"/>
      <c r="L57" s="250" t="s">
        <v>443</v>
      </c>
      <c r="M57" s="250" t="s">
        <v>443</v>
      </c>
      <c r="N57" s="252" t="s">
        <v>443</v>
      </c>
      <c r="O57" s="250" t="s">
        <v>443</v>
      </c>
      <c r="P57" s="250" t="s">
        <v>443</v>
      </c>
      <c r="Q57" s="251" t="s">
        <v>443</v>
      </c>
      <c r="R57" s="314"/>
      <c r="S57" s="250" t="s">
        <v>443</v>
      </c>
      <c r="T57" s="250" t="s">
        <v>443</v>
      </c>
      <c r="U57" s="252" t="s">
        <v>443</v>
      </c>
      <c r="V57" s="250" t="s">
        <v>443</v>
      </c>
      <c r="W57" s="250" t="s">
        <v>443</v>
      </c>
      <c r="X57" s="251" t="s">
        <v>443</v>
      </c>
      <c r="Y57" s="314"/>
      <c r="Z57" s="250" t="s">
        <v>443</v>
      </c>
      <c r="AA57" s="250" t="s">
        <v>443</v>
      </c>
      <c r="AB57" s="252" t="s">
        <v>443</v>
      </c>
      <c r="AC57" s="250" t="s">
        <v>443</v>
      </c>
      <c r="AD57" s="250" t="s">
        <v>443</v>
      </c>
      <c r="AE57" s="250"/>
      <c r="AF57" s="265"/>
      <c r="AG57" s="260"/>
      <c r="AH57" s="251"/>
      <c r="AI57" s="252"/>
      <c r="AJ57" s="273"/>
      <c r="AK57" s="251"/>
      <c r="AL57" s="248"/>
      <c r="AM57" s="249"/>
      <c r="AN57" s="265"/>
      <c r="AO57" s="250" t="s">
        <v>443</v>
      </c>
      <c r="AP57" s="250" t="s">
        <v>443</v>
      </c>
      <c r="AQ57" s="252"/>
      <c r="AR57" s="250"/>
      <c r="AS57" s="250"/>
      <c r="AT57" s="251" t="s">
        <v>443</v>
      </c>
      <c r="AU57" s="314"/>
      <c r="AV57" s="250" t="s">
        <v>443</v>
      </c>
      <c r="AW57" s="250"/>
      <c r="AX57" s="252" t="s">
        <v>443</v>
      </c>
      <c r="AY57" s="250" t="s">
        <v>443</v>
      </c>
      <c r="AZ57" s="250" t="s">
        <v>443</v>
      </c>
      <c r="BA57" s="251" t="s">
        <v>443</v>
      </c>
      <c r="BB57" s="314"/>
      <c r="BC57" s="250" t="s">
        <v>443</v>
      </c>
      <c r="BD57" s="250"/>
      <c r="BE57" s="252"/>
      <c r="BF57" s="250"/>
      <c r="BG57" s="250" t="s">
        <v>443</v>
      </c>
      <c r="BH57" s="251" t="s">
        <v>443</v>
      </c>
      <c r="BI57" s="314"/>
      <c r="BJ57" s="250" t="s">
        <v>443</v>
      </c>
      <c r="BK57" s="250" t="s">
        <v>443</v>
      </c>
      <c r="BL57" s="252"/>
      <c r="BM57" s="250" t="s">
        <v>443</v>
      </c>
      <c r="BN57" s="250" t="s">
        <v>443</v>
      </c>
      <c r="BO57" s="325"/>
      <c r="BP57" s="330" t="s">
        <v>443</v>
      </c>
      <c r="BQ57" s="335"/>
      <c r="BR57" s="347" t="s">
        <v>443</v>
      </c>
      <c r="BS57" s="320" t="s">
        <v>443</v>
      </c>
      <c r="BT57" s="320" t="s">
        <v>443</v>
      </c>
      <c r="BU57" s="320" t="s">
        <v>443</v>
      </c>
      <c r="BV57" s="320" t="s">
        <v>443</v>
      </c>
      <c r="BW57" s="346" t="s">
        <v>443</v>
      </c>
      <c r="BX57" s="353"/>
      <c r="BY57" s="347" t="s">
        <v>443</v>
      </c>
      <c r="BZ57" s="320" t="s">
        <v>443</v>
      </c>
      <c r="CA57" s="320" t="s">
        <v>443</v>
      </c>
      <c r="CB57" s="320" t="s">
        <v>443</v>
      </c>
      <c r="CC57" s="320" t="s">
        <v>443</v>
      </c>
      <c r="CD57" s="346" t="s">
        <v>443</v>
      </c>
      <c r="CE57" s="353"/>
      <c r="CF57" s="347" t="s">
        <v>443</v>
      </c>
      <c r="CG57" s="333" t="s">
        <v>443</v>
      </c>
      <c r="CH57" s="333" t="s">
        <v>443</v>
      </c>
      <c r="CI57" s="333" t="s">
        <v>443</v>
      </c>
      <c r="CJ57" s="333" t="s">
        <v>443</v>
      </c>
      <c r="CK57" s="346" t="s">
        <v>443</v>
      </c>
      <c r="CL57" s="353"/>
      <c r="CM57" s="347" t="s">
        <v>443</v>
      </c>
      <c r="CN57" s="320" t="s">
        <v>443</v>
      </c>
      <c r="CO57" s="320"/>
      <c r="CP57" s="320" t="s">
        <v>443</v>
      </c>
      <c r="CQ57" s="320" t="s">
        <v>443</v>
      </c>
      <c r="CR57" s="346" t="s">
        <v>443</v>
      </c>
      <c r="CS57" s="353"/>
      <c r="CT57" s="330" t="s">
        <v>443</v>
      </c>
      <c r="CU57" s="248"/>
      <c r="CV57" s="333" t="s">
        <v>443</v>
      </c>
      <c r="CW57" s="320" t="s">
        <v>443</v>
      </c>
      <c r="CX57" s="320" t="s">
        <v>443</v>
      </c>
      <c r="CY57" s="320" t="s">
        <v>443</v>
      </c>
      <c r="CZ57" s="346" t="s">
        <v>443</v>
      </c>
      <c r="DA57" s="353" t="s">
        <v>443</v>
      </c>
      <c r="DB57" s="347" t="s">
        <v>443</v>
      </c>
      <c r="DC57" s="320" t="s">
        <v>443</v>
      </c>
      <c r="DD57" s="320" t="s">
        <v>443</v>
      </c>
      <c r="DE57" s="320" t="s">
        <v>443</v>
      </c>
      <c r="DF57" s="320" t="s">
        <v>443</v>
      </c>
      <c r="DG57" s="346" t="s">
        <v>443</v>
      </c>
      <c r="DH57" s="353" t="s">
        <v>443</v>
      </c>
      <c r="DI57" s="347" t="s">
        <v>443</v>
      </c>
      <c r="DJ57" s="320" t="s">
        <v>443</v>
      </c>
      <c r="DK57" s="320" t="s">
        <v>443</v>
      </c>
      <c r="DL57" s="320" t="s">
        <v>443</v>
      </c>
      <c r="DM57" s="320" t="s">
        <v>443</v>
      </c>
      <c r="DN57" s="320" t="s">
        <v>443</v>
      </c>
      <c r="DO57" s="358" t="s">
        <v>443</v>
      </c>
      <c r="DP57" s="361" t="s">
        <v>443</v>
      </c>
      <c r="DQ57" s="320" t="s">
        <v>443</v>
      </c>
      <c r="DR57" s="320" t="s">
        <v>443</v>
      </c>
      <c r="DS57" s="320" t="s">
        <v>443</v>
      </c>
      <c r="DT57" s="320" t="s">
        <v>443</v>
      </c>
      <c r="DU57" s="346" t="s">
        <v>443</v>
      </c>
      <c r="DV57" s="353" t="s">
        <v>443</v>
      </c>
      <c r="DW57" s="347" t="s">
        <v>443</v>
      </c>
      <c r="DX57" s="347" t="s">
        <v>443</v>
      </c>
      <c r="DY57" s="347" t="s">
        <v>443</v>
      </c>
      <c r="DZ57" s="248"/>
      <c r="EA57" s="353"/>
      <c r="EB57" s="347" t="s">
        <v>443</v>
      </c>
      <c r="EC57" s="347" t="s">
        <v>443</v>
      </c>
      <c r="ED57" s="353"/>
      <c r="EE57" s="347" t="s">
        <v>443</v>
      </c>
      <c r="EF57" s="347" t="s">
        <v>443</v>
      </c>
      <c r="EG57" s="347" t="s">
        <v>443</v>
      </c>
      <c r="EH57" s="347" t="s">
        <v>443</v>
      </c>
      <c r="EI57" s="347" t="s">
        <v>443</v>
      </c>
      <c r="EJ57" s="347" t="s">
        <v>443</v>
      </c>
      <c r="EK57" s="353"/>
      <c r="EL57" s="347" t="s">
        <v>443</v>
      </c>
      <c r="EM57" s="347" t="s">
        <v>443</v>
      </c>
      <c r="EN57" s="347" t="s">
        <v>443</v>
      </c>
      <c r="EO57" s="347" t="s">
        <v>443</v>
      </c>
      <c r="EP57" s="347" t="s">
        <v>443</v>
      </c>
      <c r="EQ57" s="347" t="s">
        <v>443</v>
      </c>
      <c r="ER57" s="353"/>
      <c r="ES57" s="347" t="s">
        <v>443</v>
      </c>
      <c r="ET57" s="347" t="s">
        <v>443</v>
      </c>
      <c r="EU57" s="347" t="s">
        <v>443</v>
      </c>
      <c r="EV57" s="347" t="s">
        <v>443</v>
      </c>
      <c r="EW57" s="347" t="s">
        <v>443</v>
      </c>
      <c r="EX57" s="347" t="s">
        <v>443</v>
      </c>
      <c r="EY57" s="353"/>
      <c r="EZ57" s="347" t="s">
        <v>443</v>
      </c>
      <c r="FA57" s="347" t="s">
        <v>443</v>
      </c>
      <c r="FB57" s="347" t="s">
        <v>443</v>
      </c>
      <c r="FC57" s="347" t="s">
        <v>443</v>
      </c>
      <c r="FD57" s="347" t="s">
        <v>443</v>
      </c>
      <c r="FE57" s="347" t="s">
        <v>443</v>
      </c>
      <c r="FF57" s="248"/>
      <c r="FG57" s="353"/>
      <c r="FH57" s="347" t="s">
        <v>443</v>
      </c>
      <c r="FI57" s="347" t="s">
        <v>443</v>
      </c>
      <c r="FJ57" s="347" t="s">
        <v>443</v>
      </c>
      <c r="FK57" s="347" t="s">
        <v>443</v>
      </c>
      <c r="FL57" s="347" t="s">
        <v>443</v>
      </c>
      <c r="FM57" s="347" t="s">
        <v>443</v>
      </c>
      <c r="FN57" s="353"/>
      <c r="FO57" s="347" t="s">
        <v>443</v>
      </c>
      <c r="FP57" s="347" t="s">
        <v>443</v>
      </c>
      <c r="FQ57" s="347" t="s">
        <v>443</v>
      </c>
      <c r="FR57" s="347" t="s">
        <v>443</v>
      </c>
      <c r="FS57" s="347" t="s">
        <v>443</v>
      </c>
      <c r="FT57" s="347" t="s">
        <v>443</v>
      </c>
      <c r="FU57" s="353"/>
      <c r="FV57" s="347" t="s">
        <v>443</v>
      </c>
      <c r="FW57" s="347" t="s">
        <v>443</v>
      </c>
      <c r="FX57" s="347" t="s">
        <v>443</v>
      </c>
      <c r="FY57" s="347" t="s">
        <v>443</v>
      </c>
      <c r="FZ57" s="347" t="s">
        <v>443</v>
      </c>
      <c r="GA57" s="347" t="s">
        <v>443</v>
      </c>
      <c r="GB57" s="353"/>
      <c r="GC57" s="347" t="s">
        <v>443</v>
      </c>
      <c r="GD57" s="347" t="s">
        <v>443</v>
      </c>
      <c r="GE57" s="347" t="s">
        <v>443</v>
      </c>
      <c r="GF57" s="347" t="s">
        <v>443</v>
      </c>
      <c r="GG57" s="347" t="s">
        <v>443</v>
      </c>
      <c r="GH57" s="347" t="s">
        <v>443</v>
      </c>
      <c r="GI57" s="353"/>
      <c r="GJ57" s="347" t="s">
        <v>443</v>
      </c>
      <c r="GK57" s="248"/>
      <c r="GL57" s="347" t="s">
        <v>443</v>
      </c>
      <c r="GM57" s="347" t="s">
        <v>443</v>
      </c>
      <c r="GN57" s="347" t="s">
        <v>443</v>
      </c>
      <c r="GO57" s="347" t="s">
        <v>443</v>
      </c>
      <c r="GP57" s="347" t="s">
        <v>443</v>
      </c>
      <c r="GQ57" s="353"/>
      <c r="GR57" s="347" t="s">
        <v>443</v>
      </c>
    </row>
    <row r="58" spans="1:200" s="9" customFormat="1" ht="17.149999999999999" hidden="1" customHeight="1" x14ac:dyDescent="0.35">
      <c r="A58" s="244"/>
      <c r="B58" s="245">
        <f t="shared" si="93"/>
        <v>22</v>
      </c>
      <c r="C58" s="254" t="s">
        <v>207</v>
      </c>
      <c r="D58" s="343"/>
      <c r="E58" s="255" t="s">
        <v>209</v>
      </c>
      <c r="F58" s="248"/>
      <c r="G58" s="262"/>
      <c r="H58" s="250" t="s">
        <v>443</v>
      </c>
      <c r="I58" s="250" t="s">
        <v>443</v>
      </c>
      <c r="J58" s="251" t="s">
        <v>443</v>
      </c>
      <c r="K58" s="314"/>
      <c r="L58" s="250" t="s">
        <v>443</v>
      </c>
      <c r="M58" s="250" t="s">
        <v>443</v>
      </c>
      <c r="N58" s="252" t="s">
        <v>443</v>
      </c>
      <c r="O58" s="250" t="s">
        <v>443</v>
      </c>
      <c r="P58" s="250" t="s">
        <v>443</v>
      </c>
      <c r="Q58" s="251" t="s">
        <v>443</v>
      </c>
      <c r="R58" s="314"/>
      <c r="S58" s="250" t="s">
        <v>443</v>
      </c>
      <c r="T58" s="250" t="s">
        <v>443</v>
      </c>
      <c r="U58" s="252" t="s">
        <v>443</v>
      </c>
      <c r="V58" s="250" t="s">
        <v>443</v>
      </c>
      <c r="W58" s="250" t="s">
        <v>443</v>
      </c>
      <c r="X58" s="251" t="s">
        <v>443</v>
      </c>
      <c r="Y58" s="314"/>
      <c r="Z58" s="250" t="s">
        <v>443</v>
      </c>
      <c r="AA58" s="250" t="s">
        <v>443</v>
      </c>
      <c r="AB58" s="252" t="s">
        <v>443</v>
      </c>
      <c r="AC58" s="250" t="s">
        <v>443</v>
      </c>
      <c r="AD58" s="250" t="s">
        <v>443</v>
      </c>
      <c r="AE58" s="250"/>
      <c r="AF58" s="265"/>
      <c r="AG58" s="260"/>
      <c r="AH58" s="251"/>
      <c r="AI58" s="252"/>
      <c r="AJ58" s="273"/>
      <c r="AK58" s="251"/>
      <c r="AL58" s="248"/>
      <c r="AM58" s="249"/>
      <c r="AN58" s="265"/>
      <c r="AO58" s="250" t="s">
        <v>443</v>
      </c>
      <c r="AP58" s="250" t="s">
        <v>443</v>
      </c>
      <c r="AQ58" s="252"/>
      <c r="AR58" s="250"/>
      <c r="AS58" s="250"/>
      <c r="AT58" s="251" t="s">
        <v>443</v>
      </c>
      <c r="AU58" s="314"/>
      <c r="AV58" s="250" t="s">
        <v>443</v>
      </c>
      <c r="AW58" s="250"/>
      <c r="AX58" s="252" t="s">
        <v>443</v>
      </c>
      <c r="AY58" s="250" t="s">
        <v>443</v>
      </c>
      <c r="AZ58" s="250" t="s">
        <v>443</v>
      </c>
      <c r="BA58" s="251" t="s">
        <v>443</v>
      </c>
      <c r="BB58" s="314"/>
      <c r="BC58" s="250" t="s">
        <v>443</v>
      </c>
      <c r="BD58" s="250"/>
      <c r="BE58" s="252"/>
      <c r="BF58" s="250"/>
      <c r="BG58" s="250" t="s">
        <v>443</v>
      </c>
      <c r="BH58" s="251" t="s">
        <v>443</v>
      </c>
      <c r="BI58" s="314"/>
      <c r="BJ58" s="250" t="s">
        <v>443</v>
      </c>
      <c r="BK58" s="250" t="s">
        <v>443</v>
      </c>
      <c r="BL58" s="252"/>
      <c r="BM58" s="250" t="s">
        <v>443</v>
      </c>
      <c r="BN58" s="250" t="s">
        <v>443</v>
      </c>
      <c r="BO58" s="325"/>
      <c r="BP58" s="330" t="s">
        <v>443</v>
      </c>
      <c r="BQ58" s="335"/>
      <c r="BR58" s="347" t="s">
        <v>443</v>
      </c>
      <c r="BS58" s="320" t="s">
        <v>443</v>
      </c>
      <c r="BT58" s="320" t="s">
        <v>443</v>
      </c>
      <c r="BU58" s="320" t="s">
        <v>443</v>
      </c>
      <c r="BV58" s="320" t="s">
        <v>443</v>
      </c>
      <c r="BW58" s="346" t="s">
        <v>443</v>
      </c>
      <c r="BX58" s="353"/>
      <c r="BY58" s="347" t="s">
        <v>443</v>
      </c>
      <c r="BZ58" s="320" t="s">
        <v>443</v>
      </c>
      <c r="CA58" s="320" t="s">
        <v>443</v>
      </c>
      <c r="CB58" s="320" t="s">
        <v>443</v>
      </c>
      <c r="CC58" s="320" t="s">
        <v>443</v>
      </c>
      <c r="CD58" s="346" t="s">
        <v>443</v>
      </c>
      <c r="CE58" s="353"/>
      <c r="CF58" s="347" t="s">
        <v>443</v>
      </c>
      <c r="CG58" s="333" t="s">
        <v>443</v>
      </c>
      <c r="CH58" s="333" t="s">
        <v>443</v>
      </c>
      <c r="CI58" s="333" t="s">
        <v>443</v>
      </c>
      <c r="CJ58" s="333" t="s">
        <v>443</v>
      </c>
      <c r="CK58" s="346" t="s">
        <v>443</v>
      </c>
      <c r="CL58" s="353"/>
      <c r="CM58" s="347" t="s">
        <v>443</v>
      </c>
      <c r="CN58" s="320" t="s">
        <v>443</v>
      </c>
      <c r="CO58" s="320"/>
      <c r="CP58" s="320" t="s">
        <v>443</v>
      </c>
      <c r="CQ58" s="320" t="s">
        <v>443</v>
      </c>
      <c r="CR58" s="346" t="s">
        <v>443</v>
      </c>
      <c r="CS58" s="353"/>
      <c r="CT58" s="330" t="s">
        <v>443</v>
      </c>
      <c r="CU58" s="248"/>
      <c r="CV58" s="333" t="s">
        <v>443</v>
      </c>
      <c r="CW58" s="320" t="s">
        <v>443</v>
      </c>
      <c r="CX58" s="320" t="s">
        <v>443</v>
      </c>
      <c r="CY58" s="320" t="s">
        <v>443</v>
      </c>
      <c r="CZ58" s="346" t="s">
        <v>443</v>
      </c>
      <c r="DA58" s="353" t="s">
        <v>443</v>
      </c>
      <c r="DB58" s="347" t="s">
        <v>443</v>
      </c>
      <c r="DC58" s="320" t="s">
        <v>443</v>
      </c>
      <c r="DD58" s="320" t="s">
        <v>443</v>
      </c>
      <c r="DE58" s="320" t="s">
        <v>443</v>
      </c>
      <c r="DF58" s="320" t="s">
        <v>443</v>
      </c>
      <c r="DG58" s="346" t="s">
        <v>443</v>
      </c>
      <c r="DH58" s="353" t="s">
        <v>443</v>
      </c>
      <c r="DI58" s="347" t="s">
        <v>443</v>
      </c>
      <c r="DJ58" s="320" t="s">
        <v>443</v>
      </c>
      <c r="DK58" s="320" t="s">
        <v>443</v>
      </c>
      <c r="DL58" s="320" t="s">
        <v>443</v>
      </c>
      <c r="DM58" s="320" t="s">
        <v>443</v>
      </c>
      <c r="DN58" s="320" t="s">
        <v>443</v>
      </c>
      <c r="DO58" s="358" t="s">
        <v>443</v>
      </c>
      <c r="DP58" s="361" t="s">
        <v>443</v>
      </c>
      <c r="DQ58" s="320" t="s">
        <v>443</v>
      </c>
      <c r="DR58" s="320" t="s">
        <v>443</v>
      </c>
      <c r="DS58" s="320" t="s">
        <v>443</v>
      </c>
      <c r="DT58" s="320" t="s">
        <v>443</v>
      </c>
      <c r="DU58" s="346" t="s">
        <v>443</v>
      </c>
      <c r="DV58" s="353" t="s">
        <v>443</v>
      </c>
      <c r="DW58" s="347" t="s">
        <v>443</v>
      </c>
      <c r="DX58" s="347" t="s">
        <v>443</v>
      </c>
      <c r="DY58" s="347" t="s">
        <v>443</v>
      </c>
      <c r="DZ58" s="248"/>
      <c r="EA58" s="353"/>
      <c r="EB58" s="347" t="s">
        <v>443</v>
      </c>
      <c r="EC58" s="347" t="s">
        <v>443</v>
      </c>
      <c r="ED58" s="353"/>
      <c r="EE58" s="347" t="s">
        <v>443</v>
      </c>
      <c r="EF58" s="347" t="s">
        <v>443</v>
      </c>
      <c r="EG58" s="347" t="s">
        <v>443</v>
      </c>
      <c r="EH58" s="347" t="s">
        <v>443</v>
      </c>
      <c r="EI58" s="347" t="s">
        <v>443</v>
      </c>
      <c r="EJ58" s="347" t="s">
        <v>443</v>
      </c>
      <c r="EK58" s="353"/>
      <c r="EL58" s="347" t="s">
        <v>443</v>
      </c>
      <c r="EM58" s="347" t="s">
        <v>443</v>
      </c>
      <c r="EN58" s="347" t="s">
        <v>443</v>
      </c>
      <c r="EO58" s="347" t="s">
        <v>443</v>
      </c>
      <c r="EP58" s="347" t="s">
        <v>443</v>
      </c>
      <c r="EQ58" s="347" t="s">
        <v>443</v>
      </c>
      <c r="ER58" s="353"/>
      <c r="ES58" s="347" t="s">
        <v>443</v>
      </c>
      <c r="ET58" s="347" t="s">
        <v>443</v>
      </c>
      <c r="EU58" s="347" t="s">
        <v>443</v>
      </c>
      <c r="EV58" s="347" t="s">
        <v>443</v>
      </c>
      <c r="EW58" s="347" t="s">
        <v>443</v>
      </c>
      <c r="EX58" s="347" t="s">
        <v>443</v>
      </c>
      <c r="EY58" s="353"/>
      <c r="EZ58" s="347" t="s">
        <v>443</v>
      </c>
      <c r="FA58" s="347" t="s">
        <v>443</v>
      </c>
      <c r="FB58" s="347" t="s">
        <v>443</v>
      </c>
      <c r="FC58" s="347" t="s">
        <v>443</v>
      </c>
      <c r="FD58" s="347" t="s">
        <v>443</v>
      </c>
      <c r="FE58" s="347" t="s">
        <v>443</v>
      </c>
      <c r="FF58" s="248"/>
      <c r="FG58" s="353"/>
      <c r="FH58" s="347" t="s">
        <v>443</v>
      </c>
      <c r="FI58" s="347" t="s">
        <v>443</v>
      </c>
      <c r="FJ58" s="347" t="s">
        <v>443</v>
      </c>
      <c r="FK58" s="347" t="s">
        <v>443</v>
      </c>
      <c r="FL58" s="347" t="s">
        <v>443</v>
      </c>
      <c r="FM58" s="347" t="s">
        <v>443</v>
      </c>
      <c r="FN58" s="353"/>
      <c r="FO58" s="347" t="s">
        <v>443</v>
      </c>
      <c r="FP58" s="347" t="s">
        <v>443</v>
      </c>
      <c r="FQ58" s="347" t="s">
        <v>443</v>
      </c>
      <c r="FR58" s="347" t="s">
        <v>443</v>
      </c>
      <c r="FS58" s="347" t="s">
        <v>443</v>
      </c>
      <c r="FT58" s="347" t="s">
        <v>443</v>
      </c>
      <c r="FU58" s="353"/>
      <c r="FV58" s="347" t="s">
        <v>443</v>
      </c>
      <c r="FW58" s="347" t="s">
        <v>443</v>
      </c>
      <c r="FX58" s="347" t="s">
        <v>443</v>
      </c>
      <c r="FY58" s="347" t="s">
        <v>443</v>
      </c>
      <c r="FZ58" s="347" t="s">
        <v>443</v>
      </c>
      <c r="GA58" s="347" t="s">
        <v>443</v>
      </c>
      <c r="GB58" s="353"/>
      <c r="GC58" s="347" t="s">
        <v>443</v>
      </c>
      <c r="GD58" s="347" t="s">
        <v>443</v>
      </c>
      <c r="GE58" s="347" t="s">
        <v>443</v>
      </c>
      <c r="GF58" s="347" t="s">
        <v>443</v>
      </c>
      <c r="GG58" s="347" t="s">
        <v>443</v>
      </c>
      <c r="GH58" s="347" t="s">
        <v>443</v>
      </c>
      <c r="GI58" s="353"/>
      <c r="GJ58" s="347" t="s">
        <v>443</v>
      </c>
      <c r="GK58" s="248"/>
      <c r="GL58" s="347" t="s">
        <v>443</v>
      </c>
      <c r="GM58" s="347" t="s">
        <v>443</v>
      </c>
      <c r="GN58" s="347" t="s">
        <v>443</v>
      </c>
      <c r="GO58" s="347" t="s">
        <v>443</v>
      </c>
      <c r="GP58" s="347" t="s">
        <v>443</v>
      </c>
      <c r="GQ58" s="353"/>
      <c r="GR58" s="347" t="s">
        <v>443</v>
      </c>
    </row>
    <row r="59" spans="1:200" s="9" customFormat="1" ht="17.149999999999999" hidden="1" customHeight="1" x14ac:dyDescent="0.35">
      <c r="A59" s="244"/>
      <c r="B59" s="245">
        <f t="shared" si="93"/>
        <v>23</v>
      </c>
      <c r="C59" s="254" t="s">
        <v>210</v>
      </c>
      <c r="D59" s="343"/>
      <c r="E59" s="255" t="s">
        <v>212</v>
      </c>
      <c r="F59" s="248"/>
      <c r="G59" s="262"/>
      <c r="H59" s="250" t="s">
        <v>443</v>
      </c>
      <c r="I59" s="250" t="s">
        <v>443</v>
      </c>
      <c r="J59" s="251" t="s">
        <v>443</v>
      </c>
      <c r="K59" s="314"/>
      <c r="L59" s="250" t="s">
        <v>443</v>
      </c>
      <c r="M59" s="250" t="s">
        <v>443</v>
      </c>
      <c r="N59" s="252" t="s">
        <v>443</v>
      </c>
      <c r="O59" s="250" t="s">
        <v>443</v>
      </c>
      <c r="P59" s="250" t="s">
        <v>443</v>
      </c>
      <c r="Q59" s="251" t="s">
        <v>443</v>
      </c>
      <c r="R59" s="314"/>
      <c r="S59" s="250" t="s">
        <v>443</v>
      </c>
      <c r="T59" s="250" t="s">
        <v>443</v>
      </c>
      <c r="U59" s="252" t="s">
        <v>443</v>
      </c>
      <c r="V59" s="250" t="s">
        <v>443</v>
      </c>
      <c r="W59" s="250" t="s">
        <v>443</v>
      </c>
      <c r="X59" s="251" t="s">
        <v>443</v>
      </c>
      <c r="Y59" s="314"/>
      <c r="Z59" s="250" t="s">
        <v>443</v>
      </c>
      <c r="AA59" s="250" t="s">
        <v>443</v>
      </c>
      <c r="AB59" s="252" t="s">
        <v>443</v>
      </c>
      <c r="AC59" s="250" t="s">
        <v>443</v>
      </c>
      <c r="AD59" s="250" t="s">
        <v>443</v>
      </c>
      <c r="AE59" s="250"/>
      <c r="AF59" s="265"/>
      <c r="AG59" s="260"/>
      <c r="AH59" s="251"/>
      <c r="AI59" s="252"/>
      <c r="AJ59" s="273"/>
      <c r="AK59" s="251"/>
      <c r="AL59" s="248"/>
      <c r="AM59" s="249"/>
      <c r="AN59" s="265"/>
      <c r="AO59" s="250" t="s">
        <v>443</v>
      </c>
      <c r="AP59" s="250" t="s">
        <v>443</v>
      </c>
      <c r="AQ59" s="252"/>
      <c r="AR59" s="250"/>
      <c r="AS59" s="250"/>
      <c r="AT59" s="251" t="s">
        <v>443</v>
      </c>
      <c r="AU59" s="314"/>
      <c r="AV59" s="250" t="s">
        <v>443</v>
      </c>
      <c r="AW59" s="250"/>
      <c r="AX59" s="252" t="s">
        <v>443</v>
      </c>
      <c r="AY59" s="250" t="s">
        <v>443</v>
      </c>
      <c r="AZ59" s="250" t="s">
        <v>443</v>
      </c>
      <c r="BA59" s="251" t="s">
        <v>443</v>
      </c>
      <c r="BB59" s="314"/>
      <c r="BC59" s="250" t="s">
        <v>443</v>
      </c>
      <c r="BD59" s="250"/>
      <c r="BE59" s="252"/>
      <c r="BF59" s="250"/>
      <c r="BG59" s="250" t="s">
        <v>443</v>
      </c>
      <c r="BH59" s="251" t="s">
        <v>443</v>
      </c>
      <c r="BI59" s="314"/>
      <c r="BJ59" s="250" t="s">
        <v>443</v>
      </c>
      <c r="BK59" s="250" t="s">
        <v>443</v>
      </c>
      <c r="BL59" s="252"/>
      <c r="BM59" s="250" t="s">
        <v>443</v>
      </c>
      <c r="BN59" s="250" t="s">
        <v>443</v>
      </c>
      <c r="BO59" s="325"/>
      <c r="BP59" s="330" t="s">
        <v>443</v>
      </c>
      <c r="BQ59" s="335"/>
      <c r="BR59" s="347" t="s">
        <v>443</v>
      </c>
      <c r="BS59" s="320" t="s">
        <v>443</v>
      </c>
      <c r="BT59" s="320" t="s">
        <v>443</v>
      </c>
      <c r="BU59" s="320" t="s">
        <v>443</v>
      </c>
      <c r="BV59" s="320" t="s">
        <v>443</v>
      </c>
      <c r="BW59" s="346" t="s">
        <v>443</v>
      </c>
      <c r="BX59" s="353"/>
      <c r="BY59" s="347" t="s">
        <v>443</v>
      </c>
      <c r="BZ59" s="320" t="s">
        <v>443</v>
      </c>
      <c r="CA59" s="320" t="s">
        <v>443</v>
      </c>
      <c r="CB59" s="320" t="s">
        <v>443</v>
      </c>
      <c r="CC59" s="320" t="s">
        <v>443</v>
      </c>
      <c r="CD59" s="346" t="s">
        <v>443</v>
      </c>
      <c r="CE59" s="353"/>
      <c r="CF59" s="347" t="s">
        <v>443</v>
      </c>
      <c r="CG59" s="333" t="s">
        <v>443</v>
      </c>
      <c r="CH59" s="333" t="s">
        <v>443</v>
      </c>
      <c r="CI59" s="333" t="s">
        <v>443</v>
      </c>
      <c r="CJ59" s="333" t="s">
        <v>443</v>
      </c>
      <c r="CK59" s="346" t="s">
        <v>443</v>
      </c>
      <c r="CL59" s="353"/>
      <c r="CM59" s="347" t="s">
        <v>443</v>
      </c>
      <c r="CN59" s="320" t="s">
        <v>443</v>
      </c>
      <c r="CO59" s="320"/>
      <c r="CP59" s="320" t="s">
        <v>443</v>
      </c>
      <c r="CQ59" s="320" t="s">
        <v>443</v>
      </c>
      <c r="CR59" s="346" t="s">
        <v>443</v>
      </c>
      <c r="CS59" s="353"/>
      <c r="CT59" s="330" t="s">
        <v>443</v>
      </c>
      <c r="CU59" s="248"/>
      <c r="CV59" s="333" t="s">
        <v>443</v>
      </c>
      <c r="CW59" s="320" t="s">
        <v>443</v>
      </c>
      <c r="CX59" s="320" t="s">
        <v>443</v>
      </c>
      <c r="CY59" s="320" t="s">
        <v>443</v>
      </c>
      <c r="CZ59" s="346" t="s">
        <v>443</v>
      </c>
      <c r="DA59" s="353" t="s">
        <v>443</v>
      </c>
      <c r="DB59" s="347" t="s">
        <v>443</v>
      </c>
      <c r="DC59" s="320" t="s">
        <v>443</v>
      </c>
      <c r="DD59" s="320" t="s">
        <v>443</v>
      </c>
      <c r="DE59" s="320" t="s">
        <v>443</v>
      </c>
      <c r="DF59" s="320" t="s">
        <v>443</v>
      </c>
      <c r="DG59" s="346" t="s">
        <v>443</v>
      </c>
      <c r="DH59" s="353" t="s">
        <v>443</v>
      </c>
      <c r="DI59" s="347" t="s">
        <v>443</v>
      </c>
      <c r="DJ59" s="320" t="s">
        <v>443</v>
      </c>
      <c r="DK59" s="320" t="s">
        <v>443</v>
      </c>
      <c r="DL59" s="320" t="s">
        <v>443</v>
      </c>
      <c r="DM59" s="320" t="s">
        <v>443</v>
      </c>
      <c r="DN59" s="320" t="s">
        <v>443</v>
      </c>
      <c r="DO59" s="358" t="s">
        <v>443</v>
      </c>
      <c r="DP59" s="361" t="s">
        <v>443</v>
      </c>
      <c r="DQ59" s="320" t="s">
        <v>443</v>
      </c>
      <c r="DR59" s="320" t="s">
        <v>443</v>
      </c>
      <c r="DS59" s="320" t="s">
        <v>443</v>
      </c>
      <c r="DT59" s="320" t="s">
        <v>443</v>
      </c>
      <c r="DU59" s="346" t="s">
        <v>443</v>
      </c>
      <c r="DV59" s="353" t="s">
        <v>443</v>
      </c>
      <c r="DW59" s="347" t="s">
        <v>443</v>
      </c>
      <c r="DX59" s="347" t="s">
        <v>443</v>
      </c>
      <c r="DY59" s="347" t="s">
        <v>443</v>
      </c>
      <c r="DZ59" s="248"/>
      <c r="EA59" s="353"/>
      <c r="EB59" s="347" t="s">
        <v>443</v>
      </c>
      <c r="EC59" s="347" t="s">
        <v>443</v>
      </c>
      <c r="ED59" s="353"/>
      <c r="EE59" s="347" t="s">
        <v>443</v>
      </c>
      <c r="EF59" s="347" t="s">
        <v>443</v>
      </c>
      <c r="EG59" s="347" t="s">
        <v>443</v>
      </c>
      <c r="EH59" s="347" t="s">
        <v>443</v>
      </c>
      <c r="EI59" s="347" t="s">
        <v>443</v>
      </c>
      <c r="EJ59" s="347" t="s">
        <v>443</v>
      </c>
      <c r="EK59" s="353"/>
      <c r="EL59" s="347" t="s">
        <v>443</v>
      </c>
      <c r="EM59" s="347" t="s">
        <v>443</v>
      </c>
      <c r="EN59" s="347" t="s">
        <v>443</v>
      </c>
      <c r="EO59" s="347" t="s">
        <v>443</v>
      </c>
      <c r="EP59" s="347" t="s">
        <v>443</v>
      </c>
      <c r="EQ59" s="347" t="s">
        <v>443</v>
      </c>
      <c r="ER59" s="353"/>
      <c r="ES59" s="347" t="s">
        <v>443</v>
      </c>
      <c r="ET59" s="347" t="s">
        <v>443</v>
      </c>
      <c r="EU59" s="347" t="s">
        <v>443</v>
      </c>
      <c r="EV59" s="347" t="s">
        <v>443</v>
      </c>
      <c r="EW59" s="347" t="s">
        <v>443</v>
      </c>
      <c r="EX59" s="347" t="s">
        <v>443</v>
      </c>
      <c r="EY59" s="353"/>
      <c r="EZ59" s="347" t="s">
        <v>443</v>
      </c>
      <c r="FA59" s="347" t="s">
        <v>443</v>
      </c>
      <c r="FB59" s="347" t="s">
        <v>443</v>
      </c>
      <c r="FC59" s="347" t="s">
        <v>443</v>
      </c>
      <c r="FD59" s="347" t="s">
        <v>443</v>
      </c>
      <c r="FE59" s="347" t="s">
        <v>443</v>
      </c>
      <c r="FF59" s="248"/>
      <c r="FG59" s="353"/>
      <c r="FH59" s="347" t="s">
        <v>443</v>
      </c>
      <c r="FI59" s="347" t="s">
        <v>443</v>
      </c>
      <c r="FJ59" s="347" t="s">
        <v>443</v>
      </c>
      <c r="FK59" s="347" t="s">
        <v>443</v>
      </c>
      <c r="FL59" s="347" t="s">
        <v>443</v>
      </c>
      <c r="FM59" s="347" t="s">
        <v>443</v>
      </c>
      <c r="FN59" s="353"/>
      <c r="FO59" s="347" t="s">
        <v>443</v>
      </c>
      <c r="FP59" s="347" t="s">
        <v>443</v>
      </c>
      <c r="FQ59" s="347" t="s">
        <v>443</v>
      </c>
      <c r="FR59" s="347" t="s">
        <v>443</v>
      </c>
      <c r="FS59" s="347" t="s">
        <v>443</v>
      </c>
      <c r="FT59" s="347" t="s">
        <v>443</v>
      </c>
      <c r="FU59" s="353"/>
      <c r="FV59" s="347" t="s">
        <v>443</v>
      </c>
      <c r="FW59" s="347" t="s">
        <v>443</v>
      </c>
      <c r="FX59" s="347" t="s">
        <v>443</v>
      </c>
      <c r="FY59" s="347" t="s">
        <v>443</v>
      </c>
      <c r="FZ59" s="347" t="s">
        <v>443</v>
      </c>
      <c r="GA59" s="347" t="s">
        <v>443</v>
      </c>
      <c r="GB59" s="353"/>
      <c r="GC59" s="347" t="s">
        <v>443</v>
      </c>
      <c r="GD59" s="347" t="s">
        <v>443</v>
      </c>
      <c r="GE59" s="347" t="s">
        <v>443</v>
      </c>
      <c r="GF59" s="347" t="s">
        <v>443</v>
      </c>
      <c r="GG59" s="347" t="s">
        <v>443</v>
      </c>
      <c r="GH59" s="347" t="s">
        <v>443</v>
      </c>
      <c r="GI59" s="353"/>
      <c r="GJ59" s="347" t="s">
        <v>443</v>
      </c>
      <c r="GK59" s="248"/>
      <c r="GL59" s="347" t="s">
        <v>443</v>
      </c>
      <c r="GM59" s="347" t="s">
        <v>443</v>
      </c>
      <c r="GN59" s="347" t="s">
        <v>443</v>
      </c>
      <c r="GO59" s="347" t="s">
        <v>443</v>
      </c>
      <c r="GP59" s="347" t="s">
        <v>443</v>
      </c>
      <c r="GQ59" s="353"/>
      <c r="GR59" s="347" t="s">
        <v>443</v>
      </c>
    </row>
    <row r="60" spans="1:200" s="9" customFormat="1" ht="17.149999999999999" hidden="1" customHeight="1" x14ac:dyDescent="0.35">
      <c r="A60" s="244"/>
      <c r="B60" s="245">
        <f t="shared" si="93"/>
        <v>24</v>
      </c>
      <c r="C60" s="254" t="s">
        <v>211</v>
      </c>
      <c r="D60" s="343"/>
      <c r="E60" s="255" t="s">
        <v>213</v>
      </c>
      <c r="F60" s="248"/>
      <c r="G60" s="262"/>
      <c r="H60" s="250" t="s">
        <v>443</v>
      </c>
      <c r="I60" s="250" t="s">
        <v>443</v>
      </c>
      <c r="J60" s="251" t="s">
        <v>443</v>
      </c>
      <c r="K60" s="314"/>
      <c r="L60" s="250" t="s">
        <v>443</v>
      </c>
      <c r="M60" s="250" t="s">
        <v>443</v>
      </c>
      <c r="N60" s="252" t="s">
        <v>443</v>
      </c>
      <c r="O60" s="250" t="s">
        <v>443</v>
      </c>
      <c r="P60" s="250" t="s">
        <v>443</v>
      </c>
      <c r="Q60" s="251" t="s">
        <v>443</v>
      </c>
      <c r="R60" s="314"/>
      <c r="S60" s="250" t="s">
        <v>443</v>
      </c>
      <c r="T60" s="250" t="s">
        <v>443</v>
      </c>
      <c r="U60" s="252" t="s">
        <v>443</v>
      </c>
      <c r="V60" s="250" t="s">
        <v>443</v>
      </c>
      <c r="W60" s="250" t="s">
        <v>443</v>
      </c>
      <c r="X60" s="251" t="s">
        <v>443</v>
      </c>
      <c r="Y60" s="314"/>
      <c r="Z60" s="250" t="s">
        <v>443</v>
      </c>
      <c r="AA60" s="250" t="s">
        <v>443</v>
      </c>
      <c r="AB60" s="252" t="s">
        <v>443</v>
      </c>
      <c r="AC60" s="250" t="s">
        <v>443</v>
      </c>
      <c r="AD60" s="250" t="s">
        <v>443</v>
      </c>
      <c r="AE60" s="250"/>
      <c r="AF60" s="265"/>
      <c r="AG60" s="260"/>
      <c r="AH60" s="251"/>
      <c r="AI60" s="252"/>
      <c r="AJ60" s="273"/>
      <c r="AK60" s="251"/>
      <c r="AL60" s="248"/>
      <c r="AM60" s="249"/>
      <c r="AN60" s="265"/>
      <c r="AO60" s="250" t="s">
        <v>443</v>
      </c>
      <c r="AP60" s="250" t="s">
        <v>443</v>
      </c>
      <c r="AQ60" s="252"/>
      <c r="AR60" s="250"/>
      <c r="AS60" s="250"/>
      <c r="AT60" s="251" t="s">
        <v>443</v>
      </c>
      <c r="AU60" s="314"/>
      <c r="AV60" s="250" t="s">
        <v>443</v>
      </c>
      <c r="AW60" s="250"/>
      <c r="AX60" s="252" t="s">
        <v>443</v>
      </c>
      <c r="AY60" s="250" t="s">
        <v>443</v>
      </c>
      <c r="AZ60" s="250" t="s">
        <v>443</v>
      </c>
      <c r="BA60" s="251" t="s">
        <v>443</v>
      </c>
      <c r="BB60" s="314"/>
      <c r="BC60" s="250" t="s">
        <v>443</v>
      </c>
      <c r="BD60" s="250"/>
      <c r="BE60" s="252"/>
      <c r="BF60" s="250"/>
      <c r="BG60" s="250" t="s">
        <v>443</v>
      </c>
      <c r="BH60" s="251" t="s">
        <v>443</v>
      </c>
      <c r="BI60" s="314"/>
      <c r="BJ60" s="250" t="s">
        <v>443</v>
      </c>
      <c r="BK60" s="250" t="s">
        <v>443</v>
      </c>
      <c r="BL60" s="252"/>
      <c r="BM60" s="250" t="s">
        <v>443</v>
      </c>
      <c r="BN60" s="250" t="s">
        <v>443</v>
      </c>
      <c r="BO60" s="325"/>
      <c r="BP60" s="330" t="s">
        <v>443</v>
      </c>
      <c r="BQ60" s="335"/>
      <c r="BR60" s="347" t="s">
        <v>443</v>
      </c>
      <c r="BS60" s="320" t="s">
        <v>443</v>
      </c>
      <c r="BT60" s="320" t="s">
        <v>443</v>
      </c>
      <c r="BU60" s="320" t="s">
        <v>443</v>
      </c>
      <c r="BV60" s="320" t="s">
        <v>443</v>
      </c>
      <c r="BW60" s="346" t="s">
        <v>443</v>
      </c>
      <c r="BX60" s="353"/>
      <c r="BY60" s="347" t="s">
        <v>443</v>
      </c>
      <c r="BZ60" s="320" t="s">
        <v>443</v>
      </c>
      <c r="CA60" s="320" t="s">
        <v>443</v>
      </c>
      <c r="CB60" s="320" t="s">
        <v>443</v>
      </c>
      <c r="CC60" s="320" t="s">
        <v>443</v>
      </c>
      <c r="CD60" s="346" t="s">
        <v>443</v>
      </c>
      <c r="CE60" s="353"/>
      <c r="CF60" s="347" t="s">
        <v>443</v>
      </c>
      <c r="CG60" s="333" t="s">
        <v>443</v>
      </c>
      <c r="CH60" s="333" t="s">
        <v>443</v>
      </c>
      <c r="CI60" s="333" t="s">
        <v>443</v>
      </c>
      <c r="CJ60" s="333" t="s">
        <v>443</v>
      </c>
      <c r="CK60" s="346" t="s">
        <v>443</v>
      </c>
      <c r="CL60" s="353"/>
      <c r="CM60" s="347" t="s">
        <v>443</v>
      </c>
      <c r="CN60" s="320" t="s">
        <v>443</v>
      </c>
      <c r="CO60" s="320"/>
      <c r="CP60" s="320" t="s">
        <v>443</v>
      </c>
      <c r="CQ60" s="320" t="s">
        <v>443</v>
      </c>
      <c r="CR60" s="346" t="s">
        <v>443</v>
      </c>
      <c r="CS60" s="353"/>
      <c r="CT60" s="330" t="s">
        <v>443</v>
      </c>
      <c r="CU60" s="248"/>
      <c r="CV60" s="333" t="s">
        <v>443</v>
      </c>
      <c r="CW60" s="320" t="s">
        <v>443</v>
      </c>
      <c r="CX60" s="320" t="s">
        <v>443</v>
      </c>
      <c r="CY60" s="320" t="s">
        <v>443</v>
      </c>
      <c r="CZ60" s="346" t="s">
        <v>443</v>
      </c>
      <c r="DA60" s="353" t="s">
        <v>443</v>
      </c>
      <c r="DB60" s="347" t="s">
        <v>443</v>
      </c>
      <c r="DC60" s="320" t="s">
        <v>443</v>
      </c>
      <c r="DD60" s="320" t="s">
        <v>443</v>
      </c>
      <c r="DE60" s="320" t="s">
        <v>443</v>
      </c>
      <c r="DF60" s="320" t="s">
        <v>443</v>
      </c>
      <c r="DG60" s="346" t="s">
        <v>443</v>
      </c>
      <c r="DH60" s="353" t="s">
        <v>443</v>
      </c>
      <c r="DI60" s="347" t="s">
        <v>443</v>
      </c>
      <c r="DJ60" s="320" t="s">
        <v>443</v>
      </c>
      <c r="DK60" s="320" t="s">
        <v>443</v>
      </c>
      <c r="DL60" s="320" t="s">
        <v>443</v>
      </c>
      <c r="DM60" s="320" t="s">
        <v>443</v>
      </c>
      <c r="DN60" s="320" t="s">
        <v>443</v>
      </c>
      <c r="DO60" s="358" t="s">
        <v>443</v>
      </c>
      <c r="DP60" s="361" t="s">
        <v>443</v>
      </c>
      <c r="DQ60" s="320" t="s">
        <v>443</v>
      </c>
      <c r="DR60" s="320" t="s">
        <v>443</v>
      </c>
      <c r="DS60" s="320" t="s">
        <v>443</v>
      </c>
      <c r="DT60" s="320" t="s">
        <v>443</v>
      </c>
      <c r="DU60" s="346" t="s">
        <v>443</v>
      </c>
      <c r="DV60" s="353" t="s">
        <v>443</v>
      </c>
      <c r="DW60" s="347" t="s">
        <v>443</v>
      </c>
      <c r="DX60" s="347" t="s">
        <v>443</v>
      </c>
      <c r="DY60" s="347" t="s">
        <v>443</v>
      </c>
      <c r="DZ60" s="248"/>
      <c r="EA60" s="353"/>
      <c r="EB60" s="347" t="s">
        <v>443</v>
      </c>
      <c r="EC60" s="347" t="s">
        <v>443</v>
      </c>
      <c r="ED60" s="353"/>
      <c r="EE60" s="347" t="s">
        <v>443</v>
      </c>
      <c r="EF60" s="347" t="s">
        <v>443</v>
      </c>
      <c r="EG60" s="347" t="s">
        <v>443</v>
      </c>
      <c r="EH60" s="347" t="s">
        <v>443</v>
      </c>
      <c r="EI60" s="347" t="s">
        <v>443</v>
      </c>
      <c r="EJ60" s="347" t="s">
        <v>443</v>
      </c>
      <c r="EK60" s="353"/>
      <c r="EL60" s="347" t="s">
        <v>443</v>
      </c>
      <c r="EM60" s="347" t="s">
        <v>443</v>
      </c>
      <c r="EN60" s="347" t="s">
        <v>443</v>
      </c>
      <c r="EO60" s="347" t="s">
        <v>443</v>
      </c>
      <c r="EP60" s="347" t="s">
        <v>443</v>
      </c>
      <c r="EQ60" s="347" t="s">
        <v>443</v>
      </c>
      <c r="ER60" s="353"/>
      <c r="ES60" s="347" t="s">
        <v>443</v>
      </c>
      <c r="ET60" s="347" t="s">
        <v>443</v>
      </c>
      <c r="EU60" s="347" t="s">
        <v>443</v>
      </c>
      <c r="EV60" s="347" t="s">
        <v>443</v>
      </c>
      <c r="EW60" s="347" t="s">
        <v>443</v>
      </c>
      <c r="EX60" s="347" t="s">
        <v>443</v>
      </c>
      <c r="EY60" s="353"/>
      <c r="EZ60" s="347" t="s">
        <v>443</v>
      </c>
      <c r="FA60" s="347" t="s">
        <v>443</v>
      </c>
      <c r="FB60" s="347" t="s">
        <v>443</v>
      </c>
      <c r="FC60" s="347" t="s">
        <v>443</v>
      </c>
      <c r="FD60" s="347" t="s">
        <v>443</v>
      </c>
      <c r="FE60" s="347" t="s">
        <v>443</v>
      </c>
      <c r="FF60" s="248"/>
      <c r="FG60" s="353"/>
      <c r="FH60" s="347" t="s">
        <v>443</v>
      </c>
      <c r="FI60" s="347" t="s">
        <v>443</v>
      </c>
      <c r="FJ60" s="347" t="s">
        <v>443</v>
      </c>
      <c r="FK60" s="347" t="s">
        <v>443</v>
      </c>
      <c r="FL60" s="347" t="s">
        <v>443</v>
      </c>
      <c r="FM60" s="347" t="s">
        <v>443</v>
      </c>
      <c r="FN60" s="353"/>
      <c r="FO60" s="347" t="s">
        <v>443</v>
      </c>
      <c r="FP60" s="347" t="s">
        <v>443</v>
      </c>
      <c r="FQ60" s="347" t="s">
        <v>443</v>
      </c>
      <c r="FR60" s="347" t="s">
        <v>443</v>
      </c>
      <c r="FS60" s="347" t="s">
        <v>443</v>
      </c>
      <c r="FT60" s="347" t="s">
        <v>443</v>
      </c>
      <c r="FU60" s="353"/>
      <c r="FV60" s="347" t="s">
        <v>443</v>
      </c>
      <c r="FW60" s="347" t="s">
        <v>443</v>
      </c>
      <c r="FX60" s="347" t="s">
        <v>443</v>
      </c>
      <c r="FY60" s="347" t="s">
        <v>443</v>
      </c>
      <c r="FZ60" s="347" t="s">
        <v>443</v>
      </c>
      <c r="GA60" s="347" t="s">
        <v>443</v>
      </c>
      <c r="GB60" s="353"/>
      <c r="GC60" s="347" t="s">
        <v>443</v>
      </c>
      <c r="GD60" s="347" t="s">
        <v>443</v>
      </c>
      <c r="GE60" s="347" t="s">
        <v>443</v>
      </c>
      <c r="GF60" s="347" t="s">
        <v>443</v>
      </c>
      <c r="GG60" s="347" t="s">
        <v>443</v>
      </c>
      <c r="GH60" s="347" t="s">
        <v>443</v>
      </c>
      <c r="GI60" s="353"/>
      <c r="GJ60" s="347" t="s">
        <v>443</v>
      </c>
      <c r="GK60" s="248"/>
      <c r="GL60" s="347" t="s">
        <v>443</v>
      </c>
      <c r="GM60" s="347" t="s">
        <v>443</v>
      </c>
      <c r="GN60" s="347" t="s">
        <v>443</v>
      </c>
      <c r="GO60" s="347" t="s">
        <v>443</v>
      </c>
      <c r="GP60" s="347" t="s">
        <v>443</v>
      </c>
      <c r="GQ60" s="353"/>
      <c r="GR60" s="347" t="s">
        <v>443</v>
      </c>
    </row>
    <row r="61" spans="1:200" s="9" customFormat="1" ht="57" customHeight="1" x14ac:dyDescent="0.35">
      <c r="A61" s="244"/>
      <c r="B61" s="245">
        <v>24</v>
      </c>
      <c r="C61" s="254" t="s">
        <v>325</v>
      </c>
      <c r="D61" s="343"/>
      <c r="E61" s="255" t="s">
        <v>479</v>
      </c>
      <c r="F61" s="248">
        <v>24000</v>
      </c>
      <c r="G61" s="262"/>
      <c r="H61" s="250" t="s">
        <v>443</v>
      </c>
      <c r="I61" s="250" t="s">
        <v>443</v>
      </c>
      <c r="J61" s="251" t="s">
        <v>443</v>
      </c>
      <c r="K61" s="314"/>
      <c r="L61" s="250" t="s">
        <v>443</v>
      </c>
      <c r="M61" s="250" t="s">
        <v>443</v>
      </c>
      <c r="N61" s="252" t="s">
        <v>443</v>
      </c>
      <c r="O61" s="250" t="s">
        <v>443</v>
      </c>
      <c r="P61" s="250" t="s">
        <v>443</v>
      </c>
      <c r="Q61" s="251" t="s">
        <v>443</v>
      </c>
      <c r="R61" s="314"/>
      <c r="S61" s="250" t="s">
        <v>443</v>
      </c>
      <c r="T61" s="250" t="s">
        <v>443</v>
      </c>
      <c r="U61" s="252" t="s">
        <v>443</v>
      </c>
      <c r="V61" s="250" t="s">
        <v>443</v>
      </c>
      <c r="W61" s="250" t="s">
        <v>443</v>
      </c>
      <c r="X61" s="251" t="s">
        <v>443</v>
      </c>
      <c r="Y61" s="314"/>
      <c r="Z61" s="250" t="s">
        <v>443</v>
      </c>
      <c r="AA61" s="250" t="s">
        <v>443</v>
      </c>
      <c r="AB61" s="252" t="s">
        <v>443</v>
      </c>
      <c r="AC61" s="250" t="s">
        <v>443</v>
      </c>
      <c r="AD61" s="250" t="s">
        <v>443</v>
      </c>
      <c r="AE61" s="250"/>
      <c r="AF61" s="265"/>
      <c r="AG61" s="260"/>
      <c r="AH61" s="251"/>
      <c r="AI61" s="252"/>
      <c r="AJ61" s="273"/>
      <c r="AK61" s="251"/>
      <c r="AL61" s="248">
        <v>24000</v>
      </c>
      <c r="AM61" s="249"/>
      <c r="AN61" s="265"/>
      <c r="AO61" s="250" t="s">
        <v>443</v>
      </c>
      <c r="AP61" s="250" t="s">
        <v>443</v>
      </c>
      <c r="AQ61" s="252"/>
      <c r="AR61" s="250"/>
      <c r="AS61" s="250"/>
      <c r="AT61" s="251" t="s">
        <v>443</v>
      </c>
      <c r="AU61" s="314"/>
      <c r="AV61" s="250" t="s">
        <v>443</v>
      </c>
      <c r="AW61" s="250"/>
      <c r="AX61" s="252" t="s">
        <v>443</v>
      </c>
      <c r="AY61" s="250" t="s">
        <v>443</v>
      </c>
      <c r="AZ61" s="250" t="s">
        <v>443</v>
      </c>
      <c r="BA61" s="251" t="s">
        <v>443</v>
      </c>
      <c r="BB61" s="314"/>
      <c r="BC61" s="250" t="s">
        <v>443</v>
      </c>
      <c r="BD61" s="250"/>
      <c r="BE61" s="252"/>
      <c r="BF61" s="250"/>
      <c r="BG61" s="250" t="s">
        <v>443</v>
      </c>
      <c r="BH61" s="251" t="s">
        <v>443</v>
      </c>
      <c r="BI61" s="314"/>
      <c r="BJ61" s="250">
        <v>24000</v>
      </c>
      <c r="BK61" s="250" t="s">
        <v>443</v>
      </c>
      <c r="BL61" s="252">
        <v>24000</v>
      </c>
      <c r="BM61" s="250" t="s">
        <v>443</v>
      </c>
      <c r="BN61" s="250" t="s">
        <v>443</v>
      </c>
      <c r="BO61" s="325">
        <v>24000</v>
      </c>
      <c r="BP61" s="330" t="s">
        <v>443</v>
      </c>
      <c r="BQ61" s="335"/>
      <c r="BR61" s="347" t="s">
        <v>443</v>
      </c>
      <c r="BS61" s="320" t="s">
        <v>443</v>
      </c>
      <c r="BT61" s="320" t="s">
        <v>443</v>
      </c>
      <c r="BU61" s="320" t="s">
        <v>443</v>
      </c>
      <c r="BV61" s="320" t="s">
        <v>443</v>
      </c>
      <c r="BW61" s="346" t="s">
        <v>443</v>
      </c>
      <c r="BX61" s="353"/>
      <c r="BY61" s="347" t="s">
        <v>443</v>
      </c>
      <c r="BZ61" s="320" t="s">
        <v>443</v>
      </c>
      <c r="CA61" s="320" t="s">
        <v>443</v>
      </c>
      <c r="CB61" s="320" t="s">
        <v>443</v>
      </c>
      <c r="CC61" s="320" t="s">
        <v>443</v>
      </c>
      <c r="CD61" s="346" t="s">
        <v>443</v>
      </c>
      <c r="CE61" s="353"/>
      <c r="CF61" s="347" t="s">
        <v>443</v>
      </c>
      <c r="CG61" s="333" t="s">
        <v>443</v>
      </c>
      <c r="CH61" s="333" t="s">
        <v>443</v>
      </c>
      <c r="CI61" s="333" t="s">
        <v>443</v>
      </c>
      <c r="CJ61" s="333" t="s">
        <v>443</v>
      </c>
      <c r="CK61" s="346" t="s">
        <v>443</v>
      </c>
      <c r="CL61" s="353"/>
      <c r="CM61" s="347" t="s">
        <v>443</v>
      </c>
      <c r="CN61" s="320" t="s">
        <v>443</v>
      </c>
      <c r="CO61" s="320">
        <v>24000</v>
      </c>
      <c r="CP61" s="320" t="s">
        <v>443</v>
      </c>
      <c r="CQ61" s="320" t="s">
        <v>443</v>
      </c>
      <c r="CR61" s="346" t="s">
        <v>443</v>
      </c>
      <c r="CS61" s="353"/>
      <c r="CT61" s="330" t="s">
        <v>443</v>
      </c>
      <c r="CU61" s="248">
        <v>24000</v>
      </c>
      <c r="CV61" s="333" t="s">
        <v>443</v>
      </c>
      <c r="CW61" s="320" t="s">
        <v>443</v>
      </c>
      <c r="CX61" s="320" t="s">
        <v>443</v>
      </c>
      <c r="CY61" s="320" t="s">
        <v>443</v>
      </c>
      <c r="CZ61" s="346" t="s">
        <v>443</v>
      </c>
      <c r="DA61" s="353" t="s">
        <v>443</v>
      </c>
      <c r="DB61" s="347" t="s">
        <v>443</v>
      </c>
      <c r="DC61" s="320" t="s">
        <v>443</v>
      </c>
      <c r="DD61" s="320" t="s">
        <v>443</v>
      </c>
      <c r="DE61" s="320" t="s">
        <v>443</v>
      </c>
      <c r="DF61" s="320" t="s">
        <v>443</v>
      </c>
      <c r="DG61" s="346" t="s">
        <v>443</v>
      </c>
      <c r="DH61" s="353" t="s">
        <v>443</v>
      </c>
      <c r="DI61" s="347" t="s">
        <v>443</v>
      </c>
      <c r="DJ61" s="320" t="s">
        <v>443</v>
      </c>
      <c r="DK61" s="320" t="s">
        <v>443</v>
      </c>
      <c r="DL61" s="320" t="s">
        <v>443</v>
      </c>
      <c r="DM61" s="320" t="s">
        <v>443</v>
      </c>
      <c r="DN61" s="320" t="s">
        <v>443</v>
      </c>
      <c r="DO61" s="358" t="s">
        <v>443</v>
      </c>
      <c r="DP61" s="361" t="s">
        <v>443</v>
      </c>
      <c r="DQ61" s="320" t="s">
        <v>443</v>
      </c>
      <c r="DR61" s="320" t="s">
        <v>443</v>
      </c>
      <c r="DS61" s="320" t="s">
        <v>443</v>
      </c>
      <c r="DT61" s="320" t="s">
        <v>443</v>
      </c>
      <c r="DU61" s="346" t="s">
        <v>443</v>
      </c>
      <c r="DV61" s="353" t="s">
        <v>443</v>
      </c>
      <c r="DW61" s="347" t="s">
        <v>443</v>
      </c>
      <c r="DX61" s="347" t="s">
        <v>443</v>
      </c>
      <c r="DY61" s="347" t="s">
        <v>443</v>
      </c>
      <c r="DZ61" s="248">
        <v>24000</v>
      </c>
      <c r="EA61" s="353"/>
      <c r="EB61" s="347" t="s">
        <v>443</v>
      </c>
      <c r="EC61" s="347" t="s">
        <v>443</v>
      </c>
      <c r="ED61" s="353"/>
      <c r="EE61" s="347" t="s">
        <v>443</v>
      </c>
      <c r="EF61" s="347" t="s">
        <v>443</v>
      </c>
      <c r="EG61" s="347" t="s">
        <v>443</v>
      </c>
      <c r="EH61" s="347" t="s">
        <v>443</v>
      </c>
      <c r="EI61" s="347" t="s">
        <v>443</v>
      </c>
      <c r="EJ61" s="347" t="s">
        <v>443</v>
      </c>
      <c r="EK61" s="353"/>
      <c r="EL61" s="347" t="s">
        <v>443</v>
      </c>
      <c r="EM61" s="347" t="s">
        <v>443</v>
      </c>
      <c r="EN61" s="347" t="s">
        <v>443</v>
      </c>
      <c r="EO61" s="347" t="s">
        <v>443</v>
      </c>
      <c r="EP61" s="347" t="s">
        <v>443</v>
      </c>
      <c r="EQ61" s="347" t="s">
        <v>443</v>
      </c>
      <c r="ER61" s="353"/>
      <c r="ES61" s="347" t="s">
        <v>443</v>
      </c>
      <c r="ET61" s="347" t="s">
        <v>443</v>
      </c>
      <c r="EU61" s="347" t="s">
        <v>443</v>
      </c>
      <c r="EV61" s="347" t="s">
        <v>443</v>
      </c>
      <c r="EW61" s="347" t="s">
        <v>443</v>
      </c>
      <c r="EX61" s="347" t="s">
        <v>443</v>
      </c>
      <c r="EY61" s="353"/>
      <c r="EZ61" s="347" t="s">
        <v>443</v>
      </c>
      <c r="FA61" s="347" t="s">
        <v>443</v>
      </c>
      <c r="FB61" s="347" t="s">
        <v>443</v>
      </c>
      <c r="FC61" s="347" t="s">
        <v>443</v>
      </c>
      <c r="FD61" s="347" t="s">
        <v>443</v>
      </c>
      <c r="FE61" s="347" t="s">
        <v>443</v>
      </c>
      <c r="FF61" s="248">
        <v>24000</v>
      </c>
      <c r="FG61" s="353"/>
      <c r="FH61" s="347" t="s">
        <v>443</v>
      </c>
      <c r="FI61" s="347" t="s">
        <v>443</v>
      </c>
      <c r="FJ61" s="347" t="s">
        <v>443</v>
      </c>
      <c r="FK61" s="347" t="s">
        <v>443</v>
      </c>
      <c r="FL61" s="347" t="s">
        <v>443</v>
      </c>
      <c r="FM61" s="347" t="s">
        <v>443</v>
      </c>
      <c r="FN61" s="353"/>
      <c r="FO61" s="347" t="s">
        <v>443</v>
      </c>
      <c r="FP61" s="347" t="s">
        <v>443</v>
      </c>
      <c r="FQ61" s="347" t="s">
        <v>443</v>
      </c>
      <c r="FR61" s="347" t="s">
        <v>443</v>
      </c>
      <c r="FS61" s="347" t="s">
        <v>443</v>
      </c>
      <c r="FT61" s="347" t="s">
        <v>443</v>
      </c>
      <c r="FU61" s="353"/>
      <c r="FV61" s="347" t="s">
        <v>443</v>
      </c>
      <c r="FW61" s="347" t="s">
        <v>443</v>
      </c>
      <c r="FX61" s="347" t="s">
        <v>443</v>
      </c>
      <c r="FY61" s="347" t="s">
        <v>443</v>
      </c>
      <c r="FZ61" s="347" t="s">
        <v>443</v>
      </c>
      <c r="GA61" s="347" t="s">
        <v>443</v>
      </c>
      <c r="GB61" s="353"/>
      <c r="GC61" s="347" t="s">
        <v>443</v>
      </c>
      <c r="GD61" s="347" t="s">
        <v>443</v>
      </c>
      <c r="GE61" s="347" t="s">
        <v>443</v>
      </c>
      <c r="GF61" s="347" t="s">
        <v>443</v>
      </c>
      <c r="GG61" s="347" t="s">
        <v>443</v>
      </c>
      <c r="GH61" s="347" t="s">
        <v>443</v>
      </c>
      <c r="GI61" s="353"/>
      <c r="GJ61" s="347" t="s">
        <v>443</v>
      </c>
      <c r="GK61" s="248">
        <v>24000</v>
      </c>
      <c r="GL61" s="347" t="s">
        <v>443</v>
      </c>
      <c r="GM61" s="347" t="s">
        <v>443</v>
      </c>
      <c r="GN61" s="347" t="s">
        <v>443</v>
      </c>
      <c r="GO61" s="347" t="s">
        <v>443</v>
      </c>
      <c r="GP61" s="347" t="s">
        <v>443</v>
      </c>
      <c r="GQ61" s="353"/>
      <c r="GR61" s="347" t="s">
        <v>443</v>
      </c>
    </row>
    <row r="62" spans="1:200" s="9" customFormat="1" ht="17.149999999999999" hidden="1" customHeight="1" x14ac:dyDescent="0.35">
      <c r="A62" s="244"/>
      <c r="B62" s="245">
        <v>24</v>
      </c>
      <c r="C62" s="254" t="s">
        <v>325</v>
      </c>
      <c r="D62" s="343"/>
      <c r="E62" s="255" t="s">
        <v>326</v>
      </c>
      <c r="F62" s="248">
        <v>16000</v>
      </c>
      <c r="G62" s="262"/>
      <c r="H62" s="250" t="s">
        <v>443</v>
      </c>
      <c r="I62" s="250" t="s">
        <v>443</v>
      </c>
      <c r="J62" s="251" t="s">
        <v>443</v>
      </c>
      <c r="K62" s="314" t="s">
        <v>443</v>
      </c>
      <c r="L62" s="250" t="s">
        <v>443</v>
      </c>
      <c r="M62" s="250" t="s">
        <v>443</v>
      </c>
      <c r="N62" s="252" t="s">
        <v>443</v>
      </c>
      <c r="O62" s="250" t="s">
        <v>443</v>
      </c>
      <c r="P62" s="250" t="s">
        <v>443</v>
      </c>
      <c r="Q62" s="251" t="s">
        <v>443</v>
      </c>
      <c r="R62" s="314" t="s">
        <v>443</v>
      </c>
      <c r="S62" s="250" t="s">
        <v>443</v>
      </c>
      <c r="T62" s="250" t="s">
        <v>443</v>
      </c>
      <c r="U62" s="252" t="s">
        <v>443</v>
      </c>
      <c r="V62" s="250" t="s">
        <v>443</v>
      </c>
      <c r="W62" s="250" t="s">
        <v>443</v>
      </c>
      <c r="X62" s="251" t="s">
        <v>443</v>
      </c>
      <c r="Y62" s="314" t="s">
        <v>443</v>
      </c>
      <c r="Z62" s="250" t="s">
        <v>443</v>
      </c>
      <c r="AA62" s="250" t="s">
        <v>443</v>
      </c>
      <c r="AB62" s="252" t="s">
        <v>443</v>
      </c>
      <c r="AC62" s="250" t="s">
        <v>443</v>
      </c>
      <c r="AD62" s="250" t="s">
        <v>443</v>
      </c>
      <c r="AE62" s="250"/>
      <c r="AF62" s="265"/>
      <c r="AG62" s="260"/>
      <c r="AH62" s="251"/>
      <c r="AI62" s="252"/>
      <c r="AJ62" s="273"/>
      <c r="AK62" s="251"/>
      <c r="AL62" s="248">
        <v>16000</v>
      </c>
      <c r="AM62" s="249"/>
      <c r="AN62" s="265"/>
      <c r="AO62" s="250" t="s">
        <v>443</v>
      </c>
      <c r="AP62" s="250" t="s">
        <v>443</v>
      </c>
      <c r="AQ62" s="252"/>
      <c r="AR62" s="250"/>
      <c r="AS62" s="250"/>
      <c r="AT62" s="251" t="s">
        <v>443</v>
      </c>
      <c r="AU62" s="314"/>
      <c r="AV62" s="250" t="s">
        <v>443</v>
      </c>
      <c r="AW62" s="250"/>
      <c r="AX62" s="252" t="s">
        <v>443</v>
      </c>
      <c r="AY62" s="250" t="s">
        <v>443</v>
      </c>
      <c r="AZ62" s="250" t="s">
        <v>443</v>
      </c>
      <c r="BA62" s="251" t="s">
        <v>443</v>
      </c>
      <c r="BB62" s="314"/>
      <c r="BC62" s="250" t="s">
        <v>443</v>
      </c>
      <c r="BD62" s="250"/>
      <c r="BE62" s="252"/>
      <c r="BF62" s="250"/>
      <c r="BG62" s="250" t="s">
        <v>443</v>
      </c>
      <c r="BH62" s="251" t="s">
        <v>443</v>
      </c>
      <c r="BI62" s="314"/>
      <c r="BJ62" s="250">
        <v>24000</v>
      </c>
      <c r="BK62" s="250"/>
      <c r="BL62" s="252"/>
      <c r="BM62" s="250" t="s">
        <v>443</v>
      </c>
      <c r="BN62" s="250" t="s">
        <v>443</v>
      </c>
      <c r="BO62" s="325"/>
      <c r="BP62" s="330" t="s">
        <v>443</v>
      </c>
      <c r="BQ62" s="335"/>
      <c r="BR62" s="347" t="s">
        <v>443</v>
      </c>
      <c r="BS62" s="320"/>
      <c r="BT62" s="320"/>
      <c r="BU62" s="320"/>
      <c r="BV62" s="320" t="s">
        <v>443</v>
      </c>
      <c r="BW62" s="346"/>
      <c r="BX62" s="353"/>
      <c r="BY62" s="347" t="s">
        <v>443</v>
      </c>
      <c r="BZ62" s="320"/>
      <c r="CA62" s="320"/>
      <c r="CB62" s="320"/>
      <c r="CC62" s="320"/>
      <c r="CD62" s="346" t="s">
        <v>443</v>
      </c>
      <c r="CE62" s="353"/>
      <c r="CF62" s="347" t="s">
        <v>443</v>
      </c>
      <c r="CG62" s="333" t="s">
        <v>443</v>
      </c>
      <c r="CH62" s="333" t="s">
        <v>443</v>
      </c>
      <c r="CI62" s="333" t="s">
        <v>443</v>
      </c>
      <c r="CJ62" s="333" t="s">
        <v>443</v>
      </c>
      <c r="CK62" s="346" t="s">
        <v>443</v>
      </c>
      <c r="CL62" s="353"/>
      <c r="CM62" s="347" t="s">
        <v>443</v>
      </c>
      <c r="CN62" s="320" t="s">
        <v>443</v>
      </c>
      <c r="CO62" s="320"/>
      <c r="CP62" s="320" t="s">
        <v>443</v>
      </c>
      <c r="CQ62" s="320" t="s">
        <v>443</v>
      </c>
      <c r="CR62" s="346"/>
      <c r="CS62" s="353"/>
      <c r="CT62" s="330" t="s">
        <v>443</v>
      </c>
      <c r="CU62" s="248"/>
      <c r="CV62" s="333"/>
      <c r="CW62" s="320"/>
      <c r="CX62" s="320"/>
      <c r="CY62" s="320"/>
      <c r="CZ62" s="346" t="s">
        <v>443</v>
      </c>
      <c r="DA62" s="353" t="s">
        <v>443</v>
      </c>
      <c r="DB62" s="347"/>
      <c r="DC62" s="320"/>
      <c r="DD62" s="320" t="s">
        <v>443</v>
      </c>
      <c r="DE62" s="320" t="s">
        <v>443</v>
      </c>
      <c r="DF62" s="320" t="s">
        <v>443</v>
      </c>
      <c r="DG62" s="346" t="s">
        <v>443</v>
      </c>
      <c r="DH62" s="353" t="s">
        <v>443</v>
      </c>
      <c r="DI62" s="347" t="s">
        <v>443</v>
      </c>
      <c r="DJ62" s="320"/>
      <c r="DK62" s="320"/>
      <c r="DL62" s="320"/>
      <c r="DM62" s="320" t="s">
        <v>443</v>
      </c>
      <c r="DN62" s="320" t="s">
        <v>443</v>
      </c>
      <c r="DO62" s="358" t="s">
        <v>443</v>
      </c>
      <c r="DP62" s="361" t="s">
        <v>443</v>
      </c>
      <c r="DQ62" s="320"/>
      <c r="DR62" s="320"/>
      <c r="DS62" s="320" t="s">
        <v>443</v>
      </c>
      <c r="DT62" s="320"/>
      <c r="DU62" s="346" t="s">
        <v>443</v>
      </c>
      <c r="DV62" s="353" t="s">
        <v>443</v>
      </c>
      <c r="DW62" s="347" t="s">
        <v>443</v>
      </c>
      <c r="DX62" s="347" t="s">
        <v>443</v>
      </c>
      <c r="DY62" s="347" t="s">
        <v>443</v>
      </c>
      <c r="DZ62" s="248"/>
      <c r="EA62" s="353"/>
      <c r="EB62" s="347" t="s">
        <v>443</v>
      </c>
      <c r="EC62" s="347" t="s">
        <v>443</v>
      </c>
      <c r="ED62" s="353"/>
      <c r="EE62" s="347" t="s">
        <v>443</v>
      </c>
      <c r="EF62" s="347" t="s">
        <v>443</v>
      </c>
      <c r="EG62" s="347" t="s">
        <v>443</v>
      </c>
      <c r="EH62" s="347" t="s">
        <v>443</v>
      </c>
      <c r="EI62" s="347" t="s">
        <v>443</v>
      </c>
      <c r="EJ62" s="347" t="s">
        <v>443</v>
      </c>
      <c r="EK62" s="353"/>
      <c r="EL62" s="347" t="s">
        <v>443</v>
      </c>
      <c r="EM62" s="347" t="s">
        <v>443</v>
      </c>
      <c r="EN62" s="347" t="s">
        <v>443</v>
      </c>
      <c r="EO62" s="347" t="s">
        <v>443</v>
      </c>
      <c r="EP62" s="347" t="s">
        <v>443</v>
      </c>
      <c r="EQ62" s="347" t="s">
        <v>443</v>
      </c>
      <c r="ER62" s="353"/>
      <c r="ES62" s="347" t="s">
        <v>443</v>
      </c>
      <c r="ET62" s="347" t="s">
        <v>443</v>
      </c>
      <c r="EU62" s="347" t="s">
        <v>443</v>
      </c>
      <c r="EV62" s="347" t="s">
        <v>443</v>
      </c>
      <c r="EW62" s="347" t="s">
        <v>443</v>
      </c>
      <c r="EX62" s="347" t="s">
        <v>443</v>
      </c>
      <c r="EY62" s="353"/>
      <c r="EZ62" s="347" t="s">
        <v>443</v>
      </c>
      <c r="FA62" s="347" t="s">
        <v>443</v>
      </c>
      <c r="FB62" s="347" t="s">
        <v>443</v>
      </c>
      <c r="FC62" s="347" t="s">
        <v>443</v>
      </c>
      <c r="FD62" s="347" t="s">
        <v>443</v>
      </c>
      <c r="FE62" s="347" t="s">
        <v>443</v>
      </c>
      <c r="FF62" s="248"/>
      <c r="FG62" s="353"/>
      <c r="FH62" s="347" t="s">
        <v>443</v>
      </c>
      <c r="FI62" s="347" t="s">
        <v>443</v>
      </c>
      <c r="FJ62" s="347" t="s">
        <v>443</v>
      </c>
      <c r="FK62" s="347" t="s">
        <v>443</v>
      </c>
      <c r="FL62" s="347" t="s">
        <v>443</v>
      </c>
      <c r="FM62" s="347" t="s">
        <v>443</v>
      </c>
      <c r="FN62" s="353"/>
      <c r="FO62" s="347" t="s">
        <v>443</v>
      </c>
      <c r="FP62" s="347" t="s">
        <v>443</v>
      </c>
      <c r="FQ62" s="347" t="s">
        <v>443</v>
      </c>
      <c r="FR62" s="347" t="s">
        <v>443</v>
      </c>
      <c r="FS62" s="347" t="s">
        <v>443</v>
      </c>
      <c r="FT62" s="347" t="s">
        <v>443</v>
      </c>
      <c r="FU62" s="353"/>
      <c r="FV62" s="347" t="s">
        <v>443</v>
      </c>
      <c r="FW62" s="347" t="s">
        <v>443</v>
      </c>
      <c r="FX62" s="347" t="s">
        <v>443</v>
      </c>
      <c r="FY62" s="347" t="s">
        <v>443</v>
      </c>
      <c r="FZ62" s="347" t="s">
        <v>443</v>
      </c>
      <c r="GA62" s="347" t="s">
        <v>443</v>
      </c>
      <c r="GB62" s="353"/>
      <c r="GC62" s="347" t="s">
        <v>443</v>
      </c>
      <c r="GD62" s="347" t="s">
        <v>443</v>
      </c>
      <c r="GE62" s="347" t="s">
        <v>443</v>
      </c>
      <c r="GF62" s="347" t="s">
        <v>443</v>
      </c>
      <c r="GG62" s="347" t="s">
        <v>443</v>
      </c>
      <c r="GH62" s="347" t="s">
        <v>443</v>
      </c>
      <c r="GI62" s="353"/>
      <c r="GJ62" s="347" t="s">
        <v>443</v>
      </c>
      <c r="GK62" s="248"/>
      <c r="GL62" s="347" t="s">
        <v>443</v>
      </c>
      <c r="GM62" s="347" t="s">
        <v>443</v>
      </c>
      <c r="GN62" s="347" t="s">
        <v>443</v>
      </c>
      <c r="GO62" s="347" t="s">
        <v>443</v>
      </c>
      <c r="GP62" s="347" t="s">
        <v>443</v>
      </c>
      <c r="GQ62" s="353"/>
      <c r="GR62" s="347" t="s">
        <v>443</v>
      </c>
    </row>
    <row r="63" spans="1:200" s="9" customFormat="1" ht="57" customHeight="1" x14ac:dyDescent="0.35">
      <c r="A63" s="244"/>
      <c r="B63" s="245">
        <v>8</v>
      </c>
      <c r="C63" s="254" t="s">
        <v>324</v>
      </c>
      <c r="D63" s="343" t="s">
        <v>389</v>
      </c>
      <c r="E63" s="255" t="s">
        <v>323</v>
      </c>
      <c r="F63" s="248">
        <v>18200</v>
      </c>
      <c r="G63" s="262"/>
      <c r="H63" s="250">
        <v>17280</v>
      </c>
      <c r="I63" s="250">
        <v>17280</v>
      </c>
      <c r="J63" s="251" t="s">
        <v>443</v>
      </c>
      <c r="K63" s="314"/>
      <c r="L63" s="250">
        <v>17280</v>
      </c>
      <c r="M63" s="250">
        <v>17280</v>
      </c>
      <c r="N63" s="252">
        <v>17280</v>
      </c>
      <c r="O63" s="250">
        <v>17280</v>
      </c>
      <c r="P63" s="250">
        <v>17280</v>
      </c>
      <c r="Q63" s="251" t="s">
        <v>443</v>
      </c>
      <c r="R63" s="314"/>
      <c r="S63" s="250" t="s">
        <v>443</v>
      </c>
      <c r="T63" s="250">
        <v>17280</v>
      </c>
      <c r="U63" s="252">
        <v>17280</v>
      </c>
      <c r="V63" s="250">
        <v>17280</v>
      </c>
      <c r="W63" s="250" t="s">
        <v>443</v>
      </c>
      <c r="X63" s="251" t="s">
        <v>443</v>
      </c>
      <c r="Y63" s="314"/>
      <c r="Z63" s="250" t="s">
        <v>443</v>
      </c>
      <c r="AA63" s="250">
        <v>17223.184151098336</v>
      </c>
      <c r="AB63" s="252" t="s">
        <v>443</v>
      </c>
      <c r="AC63" s="250" t="s">
        <v>443</v>
      </c>
      <c r="AD63" s="250" t="s">
        <v>443</v>
      </c>
      <c r="AE63" s="250"/>
      <c r="AF63" s="265"/>
      <c r="AG63" s="260"/>
      <c r="AH63" s="251"/>
      <c r="AI63" s="252"/>
      <c r="AJ63" s="273"/>
      <c r="AK63" s="251"/>
      <c r="AL63" s="248">
        <v>18200</v>
      </c>
      <c r="AM63" s="249"/>
      <c r="AN63" s="265"/>
      <c r="AO63" s="250" t="s">
        <v>443</v>
      </c>
      <c r="AP63" s="250" t="s">
        <v>443</v>
      </c>
      <c r="AQ63" s="252">
        <v>16380</v>
      </c>
      <c r="AR63" s="250">
        <v>16380</v>
      </c>
      <c r="AS63" s="250">
        <v>16380</v>
      </c>
      <c r="AT63" s="251" t="s">
        <v>443</v>
      </c>
      <c r="AU63" s="314"/>
      <c r="AV63" s="250" t="s">
        <v>443</v>
      </c>
      <c r="AW63" s="250">
        <v>16380</v>
      </c>
      <c r="AX63" s="252" t="s">
        <v>443</v>
      </c>
      <c r="AY63" s="250" t="s">
        <v>443</v>
      </c>
      <c r="AZ63" s="250" t="s">
        <v>443</v>
      </c>
      <c r="BA63" s="251" t="s">
        <v>443</v>
      </c>
      <c r="BB63" s="314"/>
      <c r="BC63" s="250" t="s">
        <v>443</v>
      </c>
      <c r="BD63" s="250">
        <v>16380</v>
      </c>
      <c r="BE63" s="252">
        <v>16380</v>
      </c>
      <c r="BF63" s="250">
        <v>16380</v>
      </c>
      <c r="BG63" s="250" t="s">
        <v>443</v>
      </c>
      <c r="BH63" s="251" t="s">
        <v>443</v>
      </c>
      <c r="BI63" s="314"/>
      <c r="BJ63" s="250">
        <v>16380</v>
      </c>
      <c r="BK63" s="250">
        <v>16380</v>
      </c>
      <c r="BL63" s="252">
        <v>16380</v>
      </c>
      <c r="BM63" s="250" t="s">
        <v>443</v>
      </c>
      <c r="BN63" s="250" t="s">
        <v>443</v>
      </c>
      <c r="BO63" s="325">
        <v>18200</v>
      </c>
      <c r="BP63" s="330" t="s">
        <v>443</v>
      </c>
      <c r="BQ63" s="335"/>
      <c r="BR63" s="347">
        <v>16650</v>
      </c>
      <c r="BS63" s="320">
        <v>16650</v>
      </c>
      <c r="BT63" s="320">
        <v>16650</v>
      </c>
      <c r="BU63" s="320">
        <v>16650</v>
      </c>
      <c r="BV63" s="320" t="s">
        <v>443</v>
      </c>
      <c r="BW63" s="346">
        <v>16650</v>
      </c>
      <c r="BX63" s="353"/>
      <c r="BY63" s="347" t="s">
        <v>443</v>
      </c>
      <c r="BZ63" s="320">
        <v>16650</v>
      </c>
      <c r="CA63" s="320">
        <v>16650</v>
      </c>
      <c r="CB63" s="320">
        <v>16650</v>
      </c>
      <c r="CC63" s="320">
        <v>16650</v>
      </c>
      <c r="CD63" s="346" t="s">
        <v>443</v>
      </c>
      <c r="CE63" s="353"/>
      <c r="CF63" s="347" t="s">
        <v>443</v>
      </c>
      <c r="CG63" s="333" t="s">
        <v>443</v>
      </c>
      <c r="CH63" s="333" t="s">
        <v>443</v>
      </c>
      <c r="CI63" s="333" t="s">
        <v>443</v>
      </c>
      <c r="CJ63" s="333" t="s">
        <v>443</v>
      </c>
      <c r="CK63" s="346" t="s">
        <v>443</v>
      </c>
      <c r="CL63" s="353"/>
      <c r="CM63" s="347" t="s">
        <v>443</v>
      </c>
      <c r="CN63" s="320" t="s">
        <v>443</v>
      </c>
      <c r="CO63" s="320" t="s">
        <v>443</v>
      </c>
      <c r="CP63" s="320" t="s">
        <v>443</v>
      </c>
      <c r="CQ63" s="320" t="s">
        <v>443</v>
      </c>
      <c r="CR63" s="346">
        <v>16650</v>
      </c>
      <c r="CS63" s="353"/>
      <c r="CT63" s="330" t="s">
        <v>443</v>
      </c>
      <c r="CU63" s="248">
        <v>18200</v>
      </c>
      <c r="CV63" s="333">
        <v>16650</v>
      </c>
      <c r="CW63" s="320">
        <v>16650</v>
      </c>
      <c r="CX63" s="320">
        <v>16650</v>
      </c>
      <c r="CY63" s="320">
        <v>16650</v>
      </c>
      <c r="CZ63" s="346" t="s">
        <v>443</v>
      </c>
      <c r="DA63" s="353" t="s">
        <v>443</v>
      </c>
      <c r="DB63" s="347">
        <v>16650</v>
      </c>
      <c r="DC63" s="320">
        <v>16650</v>
      </c>
      <c r="DD63" s="320" t="s">
        <v>443</v>
      </c>
      <c r="DE63" s="320" t="s">
        <v>443</v>
      </c>
      <c r="DF63" s="320" t="s">
        <v>443</v>
      </c>
      <c r="DG63" s="346" t="s">
        <v>443</v>
      </c>
      <c r="DH63" s="353" t="s">
        <v>443</v>
      </c>
      <c r="DI63" s="347" t="s">
        <v>443</v>
      </c>
      <c r="DJ63" s="320">
        <v>16650</v>
      </c>
      <c r="DK63" s="320">
        <v>16650</v>
      </c>
      <c r="DL63" s="320">
        <v>16650</v>
      </c>
      <c r="DM63" s="320" t="s">
        <v>443</v>
      </c>
      <c r="DN63" s="320" t="s">
        <v>443</v>
      </c>
      <c r="DO63" s="358" t="s">
        <v>443</v>
      </c>
      <c r="DP63" s="361" t="s">
        <v>443</v>
      </c>
      <c r="DQ63" s="320">
        <v>16650</v>
      </c>
      <c r="DR63" s="320">
        <v>16650</v>
      </c>
      <c r="DS63" s="320" t="s">
        <v>443</v>
      </c>
      <c r="DT63" s="320">
        <v>16650</v>
      </c>
      <c r="DU63" s="346" t="s">
        <v>443</v>
      </c>
      <c r="DV63" s="353" t="s">
        <v>443</v>
      </c>
      <c r="DW63" s="347" t="s">
        <v>443</v>
      </c>
      <c r="DX63" s="347" t="s">
        <v>443</v>
      </c>
      <c r="DY63" s="347" t="s">
        <v>443</v>
      </c>
      <c r="DZ63" s="248">
        <v>18200</v>
      </c>
      <c r="EA63" s="353"/>
      <c r="EB63" s="347" t="s">
        <v>443</v>
      </c>
      <c r="EC63" s="347" t="s">
        <v>443</v>
      </c>
      <c r="ED63" s="353"/>
      <c r="EE63" s="347" t="s">
        <v>443</v>
      </c>
      <c r="EF63" s="347" t="s">
        <v>443</v>
      </c>
      <c r="EG63" s="347" t="s">
        <v>443</v>
      </c>
      <c r="EH63" s="347" t="s">
        <v>443</v>
      </c>
      <c r="EI63" s="347" t="s">
        <v>443</v>
      </c>
      <c r="EJ63" s="347" t="s">
        <v>443</v>
      </c>
      <c r="EK63" s="353"/>
      <c r="EL63" s="347" t="s">
        <v>443</v>
      </c>
      <c r="EM63" s="347" t="s">
        <v>443</v>
      </c>
      <c r="EN63" s="347" t="s">
        <v>443</v>
      </c>
      <c r="EO63" s="347" t="s">
        <v>443</v>
      </c>
      <c r="EP63" s="347" t="s">
        <v>443</v>
      </c>
      <c r="EQ63" s="347" t="s">
        <v>443</v>
      </c>
      <c r="ER63" s="353"/>
      <c r="ES63" s="347" t="s">
        <v>443</v>
      </c>
      <c r="ET63" s="347" t="s">
        <v>443</v>
      </c>
      <c r="EU63" s="347" t="s">
        <v>443</v>
      </c>
      <c r="EV63" s="347" t="s">
        <v>443</v>
      </c>
      <c r="EW63" s="347" t="s">
        <v>443</v>
      </c>
      <c r="EX63" s="347" t="s">
        <v>443</v>
      </c>
      <c r="EY63" s="353"/>
      <c r="EZ63" s="347" t="s">
        <v>443</v>
      </c>
      <c r="FA63" s="347" t="s">
        <v>443</v>
      </c>
      <c r="FB63" s="347" t="s">
        <v>443</v>
      </c>
      <c r="FC63" s="347" t="s">
        <v>443</v>
      </c>
      <c r="FD63" s="347" t="s">
        <v>443</v>
      </c>
      <c r="FE63" s="347" t="s">
        <v>443</v>
      </c>
      <c r="FF63" s="248">
        <v>18200</v>
      </c>
      <c r="FG63" s="353"/>
      <c r="FH63" s="347" t="s">
        <v>443</v>
      </c>
      <c r="FI63" s="347" t="s">
        <v>443</v>
      </c>
      <c r="FJ63" s="347" t="s">
        <v>443</v>
      </c>
      <c r="FK63" s="347" t="s">
        <v>443</v>
      </c>
      <c r="FL63" s="347" t="s">
        <v>443</v>
      </c>
      <c r="FM63" s="347" t="s">
        <v>443</v>
      </c>
      <c r="FN63" s="353"/>
      <c r="FO63" s="347" t="s">
        <v>443</v>
      </c>
      <c r="FP63" s="347" t="s">
        <v>443</v>
      </c>
      <c r="FQ63" s="347" t="s">
        <v>443</v>
      </c>
      <c r="FR63" s="347" t="s">
        <v>443</v>
      </c>
      <c r="FS63" s="347" t="s">
        <v>443</v>
      </c>
      <c r="FT63" s="347" t="s">
        <v>443</v>
      </c>
      <c r="FU63" s="353"/>
      <c r="FV63" s="347" t="s">
        <v>443</v>
      </c>
      <c r="FW63" s="347" t="s">
        <v>443</v>
      </c>
      <c r="FX63" s="347" t="s">
        <v>443</v>
      </c>
      <c r="FY63" s="347" t="s">
        <v>443</v>
      </c>
      <c r="FZ63" s="347" t="s">
        <v>443</v>
      </c>
      <c r="GA63" s="347" t="s">
        <v>443</v>
      </c>
      <c r="GB63" s="353"/>
      <c r="GC63" s="347" t="s">
        <v>443</v>
      </c>
      <c r="GD63" s="347" t="s">
        <v>443</v>
      </c>
      <c r="GE63" s="347" t="s">
        <v>443</v>
      </c>
      <c r="GF63" s="347" t="s">
        <v>443</v>
      </c>
      <c r="GG63" s="347" t="s">
        <v>443</v>
      </c>
      <c r="GH63" s="347" t="s">
        <v>443</v>
      </c>
      <c r="GI63" s="353"/>
      <c r="GJ63" s="347" t="s">
        <v>443</v>
      </c>
      <c r="GK63" s="248">
        <v>18200</v>
      </c>
      <c r="GL63" s="347" t="s">
        <v>443</v>
      </c>
      <c r="GM63" s="347" t="s">
        <v>443</v>
      </c>
      <c r="GN63" s="347" t="s">
        <v>443</v>
      </c>
      <c r="GO63" s="347" t="s">
        <v>443</v>
      </c>
      <c r="GP63" s="347" t="s">
        <v>443</v>
      </c>
      <c r="GQ63" s="353"/>
      <c r="GR63" s="347" t="s">
        <v>443</v>
      </c>
    </row>
    <row r="64" spans="1:200" s="9" customFormat="1" ht="57" customHeight="1" x14ac:dyDescent="0.35">
      <c r="A64" s="244"/>
      <c r="B64" s="245">
        <v>9</v>
      </c>
      <c r="C64" s="254" t="s">
        <v>379</v>
      </c>
      <c r="D64" s="343" t="s">
        <v>391</v>
      </c>
      <c r="E64" s="255" t="s">
        <v>378</v>
      </c>
      <c r="F64" s="248">
        <v>16200</v>
      </c>
      <c r="G64" s="262"/>
      <c r="H64" s="250" t="s">
        <v>443</v>
      </c>
      <c r="I64" s="250" t="s">
        <v>443</v>
      </c>
      <c r="J64" s="251" t="s">
        <v>443</v>
      </c>
      <c r="K64" s="314"/>
      <c r="L64" s="250" t="s">
        <v>443</v>
      </c>
      <c r="M64" s="250" t="s">
        <v>443</v>
      </c>
      <c r="N64" s="252" t="s">
        <v>443</v>
      </c>
      <c r="O64" s="250" t="s">
        <v>443</v>
      </c>
      <c r="P64" s="250">
        <v>16200</v>
      </c>
      <c r="Q64" s="251" t="s">
        <v>443</v>
      </c>
      <c r="R64" s="314"/>
      <c r="S64" s="250" t="s">
        <v>443</v>
      </c>
      <c r="T64" s="250" t="s">
        <v>443</v>
      </c>
      <c r="U64" s="252" t="s">
        <v>443</v>
      </c>
      <c r="V64" s="250" t="s">
        <v>443</v>
      </c>
      <c r="W64" s="250" t="s">
        <v>443</v>
      </c>
      <c r="X64" s="251" t="s">
        <v>443</v>
      </c>
      <c r="Y64" s="314"/>
      <c r="Z64" s="250" t="s">
        <v>443</v>
      </c>
      <c r="AA64" s="250">
        <v>16200</v>
      </c>
      <c r="AB64" s="252" t="s">
        <v>443</v>
      </c>
      <c r="AC64" s="250" t="s">
        <v>443</v>
      </c>
      <c r="AD64" s="250" t="s">
        <v>443</v>
      </c>
      <c r="AE64" s="250"/>
      <c r="AF64" s="265"/>
      <c r="AG64" s="260"/>
      <c r="AH64" s="251"/>
      <c r="AI64" s="252"/>
      <c r="AJ64" s="273"/>
      <c r="AK64" s="251"/>
      <c r="AL64" s="248">
        <v>16200</v>
      </c>
      <c r="AM64" s="249"/>
      <c r="AN64" s="265"/>
      <c r="AO64" s="250" t="s">
        <v>443</v>
      </c>
      <c r="AP64" s="250" t="s">
        <v>443</v>
      </c>
      <c r="AQ64" s="252" t="s">
        <v>443</v>
      </c>
      <c r="AR64" s="250" t="s">
        <v>443</v>
      </c>
      <c r="AS64" s="250" t="s">
        <v>443</v>
      </c>
      <c r="AT64" s="251" t="s">
        <v>443</v>
      </c>
      <c r="AU64" s="314"/>
      <c r="AV64" s="250" t="s">
        <v>443</v>
      </c>
      <c r="AW64" s="250">
        <v>16200</v>
      </c>
      <c r="AX64" s="252">
        <v>16200</v>
      </c>
      <c r="AY64" s="250">
        <v>16200</v>
      </c>
      <c r="AZ64" s="250" t="s">
        <v>443</v>
      </c>
      <c r="BA64" s="251" t="s">
        <v>443</v>
      </c>
      <c r="BB64" s="314"/>
      <c r="BC64" s="250" t="s">
        <v>443</v>
      </c>
      <c r="BD64" s="250" t="s">
        <v>443</v>
      </c>
      <c r="BE64" s="250" t="s">
        <v>443</v>
      </c>
      <c r="BF64" s="250" t="s">
        <v>443</v>
      </c>
      <c r="BG64" s="250" t="s">
        <v>443</v>
      </c>
      <c r="BH64" s="251" t="s">
        <v>443</v>
      </c>
      <c r="BI64" s="314"/>
      <c r="BJ64" s="250" t="s">
        <v>443</v>
      </c>
      <c r="BK64" s="250" t="s">
        <v>443</v>
      </c>
      <c r="BL64" s="252">
        <v>16200</v>
      </c>
      <c r="BM64" s="250" t="s">
        <v>443</v>
      </c>
      <c r="BN64" s="250" t="s">
        <v>443</v>
      </c>
      <c r="BO64" s="325">
        <v>16200</v>
      </c>
      <c r="BP64" s="330" t="s">
        <v>443</v>
      </c>
      <c r="BQ64" s="335"/>
      <c r="BR64" s="347" t="s">
        <v>443</v>
      </c>
      <c r="BS64" s="320">
        <v>16200</v>
      </c>
      <c r="BT64" s="320" t="s">
        <v>443</v>
      </c>
      <c r="BU64" s="320" t="s">
        <v>443</v>
      </c>
      <c r="BV64" s="320" t="s">
        <v>443</v>
      </c>
      <c r="BW64" s="346" t="s">
        <v>443</v>
      </c>
      <c r="BX64" s="353"/>
      <c r="BY64" s="347" t="s">
        <v>443</v>
      </c>
      <c r="BZ64" s="320" t="s">
        <v>443</v>
      </c>
      <c r="CA64" s="320" t="s">
        <v>443</v>
      </c>
      <c r="CB64" s="320" t="s">
        <v>443</v>
      </c>
      <c r="CC64" s="320" t="s">
        <v>443</v>
      </c>
      <c r="CD64" s="346" t="s">
        <v>443</v>
      </c>
      <c r="CE64" s="353"/>
      <c r="CF64" s="347" t="s">
        <v>443</v>
      </c>
      <c r="CG64" s="333">
        <v>16200</v>
      </c>
      <c r="CH64" s="333">
        <v>16200</v>
      </c>
      <c r="CI64" s="333" t="s">
        <v>443</v>
      </c>
      <c r="CJ64" s="333" t="s">
        <v>443</v>
      </c>
      <c r="CK64" s="346" t="s">
        <v>443</v>
      </c>
      <c r="CL64" s="353"/>
      <c r="CM64" s="347" t="s">
        <v>443</v>
      </c>
      <c r="CN64" s="320" t="s">
        <v>443</v>
      </c>
      <c r="CO64" s="320" t="s">
        <v>443</v>
      </c>
      <c r="CP64" s="320" t="s">
        <v>443</v>
      </c>
      <c r="CQ64" s="320" t="s">
        <v>443</v>
      </c>
      <c r="CR64" s="346">
        <v>16200</v>
      </c>
      <c r="CS64" s="353"/>
      <c r="CT64" s="330" t="s">
        <v>443</v>
      </c>
      <c r="CU64" s="248">
        <v>16200</v>
      </c>
      <c r="CV64" s="333" t="s">
        <v>443</v>
      </c>
      <c r="CW64" s="320" t="s">
        <v>443</v>
      </c>
      <c r="CX64" s="320" t="s">
        <v>443</v>
      </c>
      <c r="CY64" s="320" t="s">
        <v>443</v>
      </c>
      <c r="CZ64" s="346" t="s">
        <v>443</v>
      </c>
      <c r="DA64" s="353" t="s">
        <v>443</v>
      </c>
      <c r="DB64" s="347" t="s">
        <v>443</v>
      </c>
      <c r="DC64" s="320">
        <v>16650</v>
      </c>
      <c r="DD64" s="320" t="s">
        <v>443</v>
      </c>
      <c r="DE64" s="320" t="s">
        <v>443</v>
      </c>
      <c r="DF64" s="320" t="s">
        <v>443</v>
      </c>
      <c r="DG64" s="346" t="s">
        <v>443</v>
      </c>
      <c r="DH64" s="353" t="s">
        <v>443</v>
      </c>
      <c r="DI64" s="347" t="s">
        <v>443</v>
      </c>
      <c r="DJ64" s="320" t="s">
        <v>443</v>
      </c>
      <c r="DK64" s="320" t="s">
        <v>443</v>
      </c>
      <c r="DL64" s="320" t="s">
        <v>443</v>
      </c>
      <c r="DM64" s="320" t="s">
        <v>443</v>
      </c>
      <c r="DN64" s="320" t="s">
        <v>443</v>
      </c>
      <c r="DO64" s="358" t="s">
        <v>443</v>
      </c>
      <c r="DP64" s="361" t="s">
        <v>443</v>
      </c>
      <c r="DQ64" s="320" t="s">
        <v>443</v>
      </c>
      <c r="DR64" s="320" t="s">
        <v>443</v>
      </c>
      <c r="DS64" s="320" t="s">
        <v>443</v>
      </c>
      <c r="DT64" s="320" t="s">
        <v>443</v>
      </c>
      <c r="DU64" s="346" t="s">
        <v>443</v>
      </c>
      <c r="DV64" s="353" t="s">
        <v>443</v>
      </c>
      <c r="DW64" s="347" t="s">
        <v>443</v>
      </c>
      <c r="DX64" s="347" t="s">
        <v>443</v>
      </c>
      <c r="DY64" s="347" t="s">
        <v>443</v>
      </c>
      <c r="DZ64" s="248">
        <v>16200</v>
      </c>
      <c r="EA64" s="353"/>
      <c r="EB64" s="347" t="s">
        <v>443</v>
      </c>
      <c r="EC64" s="347" t="s">
        <v>443</v>
      </c>
      <c r="ED64" s="353"/>
      <c r="EE64" s="347" t="s">
        <v>443</v>
      </c>
      <c r="EF64" s="347" t="s">
        <v>443</v>
      </c>
      <c r="EG64" s="347" t="s">
        <v>443</v>
      </c>
      <c r="EH64" s="347" t="s">
        <v>443</v>
      </c>
      <c r="EI64" s="347" t="s">
        <v>443</v>
      </c>
      <c r="EJ64" s="347" t="s">
        <v>443</v>
      </c>
      <c r="EK64" s="353"/>
      <c r="EL64" s="347" t="s">
        <v>443</v>
      </c>
      <c r="EM64" s="347" t="s">
        <v>443</v>
      </c>
      <c r="EN64" s="347" t="s">
        <v>443</v>
      </c>
      <c r="EO64" s="347" t="s">
        <v>443</v>
      </c>
      <c r="EP64" s="347" t="s">
        <v>443</v>
      </c>
      <c r="EQ64" s="347" t="s">
        <v>443</v>
      </c>
      <c r="ER64" s="353"/>
      <c r="ES64" s="347" t="s">
        <v>443</v>
      </c>
      <c r="ET64" s="347" t="s">
        <v>443</v>
      </c>
      <c r="EU64" s="347" t="s">
        <v>443</v>
      </c>
      <c r="EV64" s="347" t="s">
        <v>443</v>
      </c>
      <c r="EW64" s="347" t="s">
        <v>443</v>
      </c>
      <c r="EX64" s="347" t="s">
        <v>443</v>
      </c>
      <c r="EY64" s="353"/>
      <c r="EZ64" s="347" t="s">
        <v>443</v>
      </c>
      <c r="FA64" s="347" t="s">
        <v>443</v>
      </c>
      <c r="FB64" s="347" t="s">
        <v>443</v>
      </c>
      <c r="FC64" s="347" t="s">
        <v>443</v>
      </c>
      <c r="FD64" s="347" t="s">
        <v>443</v>
      </c>
      <c r="FE64" s="347" t="s">
        <v>443</v>
      </c>
      <c r="FF64" s="248">
        <v>16200</v>
      </c>
      <c r="FG64" s="353"/>
      <c r="FH64" s="347" t="s">
        <v>443</v>
      </c>
      <c r="FI64" s="347" t="s">
        <v>443</v>
      </c>
      <c r="FJ64" s="347" t="s">
        <v>443</v>
      </c>
      <c r="FK64" s="347" t="s">
        <v>443</v>
      </c>
      <c r="FL64" s="347" t="s">
        <v>443</v>
      </c>
      <c r="FM64" s="347" t="s">
        <v>443</v>
      </c>
      <c r="FN64" s="353"/>
      <c r="FO64" s="347" t="s">
        <v>443</v>
      </c>
      <c r="FP64" s="347" t="s">
        <v>443</v>
      </c>
      <c r="FQ64" s="347" t="s">
        <v>443</v>
      </c>
      <c r="FR64" s="347" t="s">
        <v>443</v>
      </c>
      <c r="FS64" s="347" t="s">
        <v>443</v>
      </c>
      <c r="FT64" s="347" t="s">
        <v>443</v>
      </c>
      <c r="FU64" s="353"/>
      <c r="FV64" s="347" t="s">
        <v>443</v>
      </c>
      <c r="FW64" s="347" t="s">
        <v>443</v>
      </c>
      <c r="FX64" s="347" t="s">
        <v>443</v>
      </c>
      <c r="FY64" s="347" t="s">
        <v>443</v>
      </c>
      <c r="FZ64" s="347" t="s">
        <v>443</v>
      </c>
      <c r="GA64" s="347" t="s">
        <v>443</v>
      </c>
      <c r="GB64" s="353"/>
      <c r="GC64" s="347" t="s">
        <v>443</v>
      </c>
      <c r="GD64" s="347" t="s">
        <v>443</v>
      </c>
      <c r="GE64" s="347" t="s">
        <v>443</v>
      </c>
      <c r="GF64" s="347" t="s">
        <v>443</v>
      </c>
      <c r="GG64" s="347" t="s">
        <v>443</v>
      </c>
      <c r="GH64" s="347" t="s">
        <v>443</v>
      </c>
      <c r="GI64" s="353"/>
      <c r="GJ64" s="347" t="s">
        <v>443</v>
      </c>
      <c r="GK64" s="248">
        <v>16200</v>
      </c>
      <c r="GL64" s="347" t="s">
        <v>443</v>
      </c>
      <c r="GM64" s="347" t="s">
        <v>443</v>
      </c>
      <c r="GN64" s="347" t="s">
        <v>443</v>
      </c>
      <c r="GO64" s="347" t="s">
        <v>443</v>
      </c>
      <c r="GP64" s="347" t="s">
        <v>443</v>
      </c>
      <c r="GQ64" s="353"/>
      <c r="GR64" s="347" t="s">
        <v>443</v>
      </c>
    </row>
    <row r="65" spans="1:200" s="9" customFormat="1" ht="57" customHeight="1" x14ac:dyDescent="0.35">
      <c r="A65" s="244"/>
      <c r="B65" s="245">
        <v>10</v>
      </c>
      <c r="C65" s="254">
        <v>150000072</v>
      </c>
      <c r="D65" s="343"/>
      <c r="E65" s="255" t="s">
        <v>469</v>
      </c>
      <c r="F65" s="248">
        <v>14300</v>
      </c>
      <c r="G65" s="262"/>
      <c r="H65" s="250">
        <v>13000</v>
      </c>
      <c r="I65" s="250" t="s">
        <v>443</v>
      </c>
      <c r="J65" s="251" t="s">
        <v>443</v>
      </c>
      <c r="K65" s="314"/>
      <c r="L65" s="250" t="s">
        <v>443</v>
      </c>
      <c r="M65" s="250">
        <v>14300</v>
      </c>
      <c r="N65" s="252">
        <v>14300</v>
      </c>
      <c r="O65" s="250" t="s">
        <v>443</v>
      </c>
      <c r="P65" s="250" t="s">
        <v>443</v>
      </c>
      <c r="Q65" s="251">
        <v>14300</v>
      </c>
      <c r="R65" s="314"/>
      <c r="S65" s="250" t="s">
        <v>443</v>
      </c>
      <c r="T65" s="250" t="s">
        <v>443</v>
      </c>
      <c r="U65" s="252" t="s">
        <v>443</v>
      </c>
      <c r="V65" s="250" t="s">
        <v>443</v>
      </c>
      <c r="W65" s="250" t="s">
        <v>443</v>
      </c>
      <c r="X65" s="251" t="s">
        <v>443</v>
      </c>
      <c r="Y65" s="314"/>
      <c r="Z65" s="250" t="s">
        <v>443</v>
      </c>
      <c r="AA65" s="250" t="s">
        <v>443</v>
      </c>
      <c r="AB65" s="252" t="s">
        <v>443</v>
      </c>
      <c r="AC65" s="250" t="s">
        <v>443</v>
      </c>
      <c r="AD65" s="250" t="s">
        <v>443</v>
      </c>
      <c r="AE65" s="250"/>
      <c r="AF65" s="265"/>
      <c r="AG65" s="260"/>
      <c r="AH65" s="251"/>
      <c r="AI65" s="252"/>
      <c r="AJ65" s="273"/>
      <c r="AK65" s="251"/>
      <c r="AL65" s="248">
        <v>1500</v>
      </c>
      <c r="AM65" s="249"/>
      <c r="AN65" s="265"/>
      <c r="AO65" s="250" t="s">
        <v>443</v>
      </c>
      <c r="AP65" s="250" t="s">
        <v>443</v>
      </c>
      <c r="AQ65" s="252" t="s">
        <v>443</v>
      </c>
      <c r="AR65" s="250">
        <v>1500</v>
      </c>
      <c r="AS65" s="250" t="s">
        <v>443</v>
      </c>
      <c r="AT65" s="251" t="s">
        <v>443</v>
      </c>
      <c r="AU65" s="314"/>
      <c r="AV65" s="250" t="s">
        <v>443</v>
      </c>
      <c r="AW65" s="250">
        <v>1500</v>
      </c>
      <c r="AX65" s="252" t="s">
        <v>443</v>
      </c>
      <c r="AY65" s="250" t="s">
        <v>443</v>
      </c>
      <c r="AZ65" s="250" t="s">
        <v>443</v>
      </c>
      <c r="BA65" s="251" t="s">
        <v>443</v>
      </c>
      <c r="BB65" s="314"/>
      <c r="BC65" s="250" t="s">
        <v>443</v>
      </c>
      <c r="BD65" s="250" t="s">
        <v>443</v>
      </c>
      <c r="BE65" s="250" t="s">
        <v>443</v>
      </c>
      <c r="BF65" s="250" t="s">
        <v>443</v>
      </c>
      <c r="BG65" s="250" t="s">
        <v>443</v>
      </c>
      <c r="BH65" s="251" t="s">
        <v>443</v>
      </c>
      <c r="BI65" s="314"/>
      <c r="BJ65" s="250" t="s">
        <v>443</v>
      </c>
      <c r="BK65" s="250">
        <v>1500</v>
      </c>
      <c r="BL65" s="252" t="s">
        <v>443</v>
      </c>
      <c r="BM65" s="250" t="s">
        <v>443</v>
      </c>
      <c r="BN65" s="250" t="s">
        <v>443</v>
      </c>
      <c r="BO65" s="325">
        <f>(1500+10000)/2</f>
        <v>5750</v>
      </c>
      <c r="BP65" s="330" t="s">
        <v>443</v>
      </c>
      <c r="BQ65" s="335"/>
      <c r="BR65" s="347" t="s">
        <v>443</v>
      </c>
      <c r="BS65" s="320" t="s">
        <v>443</v>
      </c>
      <c r="BT65" s="320" t="s">
        <v>443</v>
      </c>
      <c r="BU65" s="320" t="s">
        <v>443</v>
      </c>
      <c r="BV65" s="320">
        <v>1500</v>
      </c>
      <c r="BW65" s="346" t="s">
        <v>443</v>
      </c>
      <c r="BX65" s="353"/>
      <c r="BY65" s="347" t="s">
        <v>443</v>
      </c>
      <c r="BZ65" s="320" t="s">
        <v>443</v>
      </c>
      <c r="CA65" s="320">
        <v>1500</v>
      </c>
      <c r="CB65" s="320" t="s">
        <v>443</v>
      </c>
      <c r="CC65" s="320" t="s">
        <v>443</v>
      </c>
      <c r="CD65" s="346" t="s">
        <v>443</v>
      </c>
      <c r="CE65" s="353"/>
      <c r="CF65" s="347" t="s">
        <v>443</v>
      </c>
      <c r="CG65" s="333" t="s">
        <v>443</v>
      </c>
      <c r="CH65" s="333" t="s">
        <v>443</v>
      </c>
      <c r="CI65" s="333" t="s">
        <v>443</v>
      </c>
      <c r="CJ65" s="333">
        <v>10000</v>
      </c>
      <c r="CK65" s="346" t="s">
        <v>443</v>
      </c>
      <c r="CL65" s="353"/>
      <c r="CM65" s="347">
        <v>10000</v>
      </c>
      <c r="CN65" s="320">
        <v>10000</v>
      </c>
      <c r="CO65" s="320" t="s">
        <v>443</v>
      </c>
      <c r="CP65" s="320" t="s">
        <v>443</v>
      </c>
      <c r="CQ65" s="320" t="s">
        <v>443</v>
      </c>
      <c r="CR65" s="346">
        <v>8397.9441093192163</v>
      </c>
      <c r="CS65" s="353"/>
      <c r="CT65" s="330" t="s">
        <v>443</v>
      </c>
      <c r="CU65" s="248">
        <v>10000</v>
      </c>
      <c r="CV65" s="333" t="s">
        <v>443</v>
      </c>
      <c r="CW65" s="320" t="s">
        <v>443</v>
      </c>
      <c r="CX65" s="320">
        <v>10000</v>
      </c>
      <c r="CY65" s="320" t="s">
        <v>443</v>
      </c>
      <c r="CZ65" s="346">
        <v>10000</v>
      </c>
      <c r="DA65" s="353" t="s">
        <v>443</v>
      </c>
      <c r="DB65" s="347" t="s">
        <v>443</v>
      </c>
      <c r="DC65" s="320">
        <v>10000</v>
      </c>
      <c r="DD65" s="320">
        <v>10000</v>
      </c>
      <c r="DE65" s="320" t="s">
        <v>443</v>
      </c>
      <c r="DF65" s="320" t="s">
        <v>443</v>
      </c>
      <c r="DG65" s="346" t="s">
        <v>443</v>
      </c>
      <c r="DH65" s="353" t="s">
        <v>443</v>
      </c>
      <c r="DI65" s="347" t="s">
        <v>443</v>
      </c>
      <c r="DJ65" s="320" t="s">
        <v>443</v>
      </c>
      <c r="DK65" s="320" t="s">
        <v>443</v>
      </c>
      <c r="DL65" s="320" t="s">
        <v>443</v>
      </c>
      <c r="DM65" s="320" t="s">
        <v>443</v>
      </c>
      <c r="DN65" s="320">
        <v>10000</v>
      </c>
      <c r="DO65" s="358" t="s">
        <v>443</v>
      </c>
      <c r="DP65" s="361" t="s">
        <v>443</v>
      </c>
      <c r="DQ65" s="320" t="s">
        <v>443</v>
      </c>
      <c r="DR65" s="320" t="s">
        <v>443</v>
      </c>
      <c r="DS65" s="320">
        <v>10000</v>
      </c>
      <c r="DT65" s="320" t="s">
        <v>443</v>
      </c>
      <c r="DU65" s="346" t="s">
        <v>443</v>
      </c>
      <c r="DV65" s="353" t="s">
        <v>443</v>
      </c>
      <c r="DW65" s="347">
        <v>10000</v>
      </c>
      <c r="DX65" s="347">
        <v>10000</v>
      </c>
      <c r="DY65" s="347">
        <v>10000</v>
      </c>
      <c r="DZ65" s="248">
        <v>13000</v>
      </c>
      <c r="EA65" s="353"/>
      <c r="EB65" s="347">
        <v>10000</v>
      </c>
      <c r="EC65" s="347">
        <v>10000</v>
      </c>
      <c r="ED65" s="353"/>
      <c r="EE65" s="347" t="s">
        <v>443</v>
      </c>
      <c r="EF65" s="347" t="s">
        <v>443</v>
      </c>
      <c r="EG65" s="347">
        <v>10000</v>
      </c>
      <c r="EH65" s="347" t="s">
        <v>443</v>
      </c>
      <c r="EI65" s="347" t="s">
        <v>443</v>
      </c>
      <c r="EJ65" s="347" t="s">
        <v>443</v>
      </c>
      <c r="EK65" s="353"/>
      <c r="EL65" s="347" t="s">
        <v>443</v>
      </c>
      <c r="EM65" s="347" t="s">
        <v>443</v>
      </c>
      <c r="EN65" s="347">
        <v>10000</v>
      </c>
      <c r="EO65" s="347" t="s">
        <v>443</v>
      </c>
      <c r="EP65" s="347" t="s">
        <v>443</v>
      </c>
      <c r="EQ65" s="347">
        <v>10000</v>
      </c>
      <c r="ER65" s="353"/>
      <c r="ES65" s="347" t="s">
        <v>443</v>
      </c>
      <c r="ET65" s="347" t="s">
        <v>443</v>
      </c>
      <c r="EU65" s="347" t="s">
        <v>443</v>
      </c>
      <c r="EV65" s="347">
        <v>10000</v>
      </c>
      <c r="EW65" s="347" t="s">
        <v>443</v>
      </c>
      <c r="EX65" s="347">
        <v>10000</v>
      </c>
      <c r="EY65" s="353"/>
      <c r="EZ65" s="347" t="s">
        <v>443</v>
      </c>
      <c r="FA65" s="347">
        <v>10000</v>
      </c>
      <c r="FB65" s="347" t="s">
        <v>443</v>
      </c>
      <c r="FC65" s="347">
        <v>10000</v>
      </c>
      <c r="FD65" s="347" t="s">
        <v>443</v>
      </c>
      <c r="FE65" s="347">
        <v>10000</v>
      </c>
      <c r="FF65" s="248">
        <v>13000</v>
      </c>
      <c r="FG65" s="353"/>
      <c r="FH65" s="347" t="s">
        <v>443</v>
      </c>
      <c r="FI65" s="347" t="s">
        <v>443</v>
      </c>
      <c r="FJ65" s="347">
        <v>10000</v>
      </c>
      <c r="FK65" s="347" t="s">
        <v>443</v>
      </c>
      <c r="FL65" s="347" t="s">
        <v>443</v>
      </c>
      <c r="FM65" s="347" t="s">
        <v>443</v>
      </c>
      <c r="FN65" s="353"/>
      <c r="FO65" s="347">
        <v>10000</v>
      </c>
      <c r="FP65" s="347" t="s">
        <v>443</v>
      </c>
      <c r="FQ65" s="347">
        <v>10000</v>
      </c>
      <c r="FR65" s="347" t="s">
        <v>443</v>
      </c>
      <c r="FS65" s="347">
        <v>10000</v>
      </c>
      <c r="FT65" s="347" t="s">
        <v>443</v>
      </c>
      <c r="FU65" s="353"/>
      <c r="FV65" s="347" t="s">
        <v>443</v>
      </c>
      <c r="FW65" s="347">
        <v>10000</v>
      </c>
      <c r="FX65" s="347" t="s">
        <v>443</v>
      </c>
      <c r="FY65" s="347" t="s">
        <v>443</v>
      </c>
      <c r="FZ65" s="347" t="s">
        <v>443</v>
      </c>
      <c r="GA65" s="347" t="s">
        <v>443</v>
      </c>
      <c r="GB65" s="353"/>
      <c r="GC65" s="347">
        <v>10000</v>
      </c>
      <c r="GD65" s="347" t="s">
        <v>443</v>
      </c>
      <c r="GE65" s="347">
        <v>10000</v>
      </c>
      <c r="GF65" s="347">
        <v>10000</v>
      </c>
      <c r="GG65" s="347">
        <v>10000</v>
      </c>
      <c r="GH65" s="347" t="s">
        <v>443</v>
      </c>
      <c r="GI65" s="353"/>
      <c r="GJ65" s="347" t="s">
        <v>443</v>
      </c>
      <c r="GK65" s="248">
        <v>13000</v>
      </c>
      <c r="GL65" s="347" t="s">
        <v>443</v>
      </c>
      <c r="GM65" s="347" t="s">
        <v>443</v>
      </c>
      <c r="GN65" s="347">
        <v>10000</v>
      </c>
      <c r="GO65" s="347">
        <v>10000</v>
      </c>
      <c r="GP65" s="347" t="s">
        <v>443</v>
      </c>
      <c r="GQ65" s="353"/>
      <c r="GR65" s="347" t="s">
        <v>443</v>
      </c>
    </row>
    <row r="66" spans="1:200" s="9" customFormat="1" ht="17.149999999999999" hidden="1" customHeight="1" x14ac:dyDescent="0.35">
      <c r="A66" s="244"/>
      <c r="B66" s="245">
        <f t="shared" ref="B66:B69" si="94">ROW()-ROW($B$36)</f>
        <v>30</v>
      </c>
      <c r="C66" s="254">
        <v>150000074</v>
      </c>
      <c r="D66" s="343"/>
      <c r="E66" s="255" t="s">
        <v>118</v>
      </c>
      <c r="F66" s="248">
        <v>17500</v>
      </c>
      <c r="G66" s="262"/>
      <c r="H66" s="250" t="s">
        <v>443</v>
      </c>
      <c r="I66" s="250" t="s">
        <v>443</v>
      </c>
      <c r="J66" s="251" t="s">
        <v>443</v>
      </c>
      <c r="K66" s="314"/>
      <c r="L66" s="250" t="s">
        <v>443</v>
      </c>
      <c r="M66" s="250" t="s">
        <v>443</v>
      </c>
      <c r="N66" s="252" t="s">
        <v>443</v>
      </c>
      <c r="O66" s="250" t="s">
        <v>443</v>
      </c>
      <c r="P66" s="250" t="s">
        <v>443</v>
      </c>
      <c r="Q66" s="251" t="s">
        <v>443</v>
      </c>
      <c r="R66" s="314"/>
      <c r="S66" s="250" t="s">
        <v>443</v>
      </c>
      <c r="T66" s="250" t="s">
        <v>443</v>
      </c>
      <c r="U66" s="252" t="s">
        <v>443</v>
      </c>
      <c r="V66" s="250" t="s">
        <v>443</v>
      </c>
      <c r="W66" s="250" t="s">
        <v>443</v>
      </c>
      <c r="X66" s="251" t="s">
        <v>443</v>
      </c>
      <c r="Y66" s="314"/>
      <c r="Z66" s="250" t="s">
        <v>443</v>
      </c>
      <c r="AA66" s="250" t="s">
        <v>443</v>
      </c>
      <c r="AB66" s="252" t="s">
        <v>443</v>
      </c>
      <c r="AC66" s="250" t="s">
        <v>443</v>
      </c>
      <c r="AD66" s="250" t="s">
        <v>443</v>
      </c>
      <c r="AE66" s="250"/>
      <c r="AF66" s="265"/>
      <c r="AG66" s="260"/>
      <c r="AH66" s="251"/>
      <c r="AI66" s="252"/>
      <c r="AJ66" s="273"/>
      <c r="AK66" s="251"/>
      <c r="AL66" s="248"/>
      <c r="AM66" s="249"/>
      <c r="AN66" s="265"/>
      <c r="AO66" s="250" t="s">
        <v>443</v>
      </c>
      <c r="AP66" s="250" t="s">
        <v>443</v>
      </c>
      <c r="AQ66" s="252" t="s">
        <v>443</v>
      </c>
      <c r="AR66" s="250"/>
      <c r="AS66" s="250" t="s">
        <v>443</v>
      </c>
      <c r="AT66" s="251" t="s">
        <v>443</v>
      </c>
      <c r="AU66" s="314"/>
      <c r="AV66" s="250" t="s">
        <v>443</v>
      </c>
      <c r="AW66" s="250"/>
      <c r="AX66" s="252" t="s">
        <v>443</v>
      </c>
      <c r="AY66" s="250" t="s">
        <v>443</v>
      </c>
      <c r="AZ66" s="250" t="s">
        <v>443</v>
      </c>
      <c r="BA66" s="251" t="s">
        <v>443</v>
      </c>
      <c r="BB66" s="314"/>
      <c r="BC66" s="250" t="s">
        <v>443</v>
      </c>
      <c r="BD66" s="250" t="s">
        <v>443</v>
      </c>
      <c r="BE66" s="250" t="s">
        <v>443</v>
      </c>
      <c r="BF66" s="250" t="s">
        <v>443</v>
      </c>
      <c r="BG66" s="250" t="s">
        <v>443</v>
      </c>
      <c r="BH66" s="251" t="s">
        <v>443</v>
      </c>
      <c r="BI66" s="314"/>
      <c r="BJ66" s="250" t="s">
        <v>443</v>
      </c>
      <c r="BK66" s="250"/>
      <c r="BL66" s="252" t="s">
        <v>443</v>
      </c>
      <c r="BM66" s="250" t="s">
        <v>443</v>
      </c>
      <c r="BN66" s="250" t="s">
        <v>443</v>
      </c>
      <c r="BO66" s="325">
        <v>17500</v>
      </c>
      <c r="BP66" s="330" t="s">
        <v>443</v>
      </c>
      <c r="BQ66" s="335"/>
      <c r="BR66" s="347" t="s">
        <v>443</v>
      </c>
      <c r="BS66" s="320" t="s">
        <v>443</v>
      </c>
      <c r="BT66" s="320" t="s">
        <v>443</v>
      </c>
      <c r="BU66" s="320" t="s">
        <v>443</v>
      </c>
      <c r="BV66" s="320"/>
      <c r="BW66" s="346"/>
      <c r="BX66" s="353"/>
      <c r="BY66" s="347" t="s">
        <v>443</v>
      </c>
      <c r="BZ66" s="320" t="s">
        <v>443</v>
      </c>
      <c r="CA66" s="320"/>
      <c r="CB66" s="320" t="s">
        <v>443</v>
      </c>
      <c r="CC66" s="320" t="s">
        <v>443</v>
      </c>
      <c r="CD66" s="346" t="s">
        <v>443</v>
      </c>
      <c r="CE66" s="353"/>
      <c r="CF66" s="347" t="s">
        <v>443</v>
      </c>
      <c r="CG66" s="333"/>
      <c r="CH66" s="333" t="s">
        <v>443</v>
      </c>
      <c r="CI66" s="333" t="s">
        <v>443</v>
      </c>
      <c r="CJ66" s="333"/>
      <c r="CK66" s="346" t="s">
        <v>443</v>
      </c>
      <c r="CL66" s="353"/>
      <c r="CM66" s="347"/>
      <c r="CN66" s="320"/>
      <c r="CO66" s="320" t="s">
        <v>443</v>
      </c>
      <c r="CP66" s="320" t="s">
        <v>443</v>
      </c>
      <c r="CQ66" s="320" t="s">
        <v>443</v>
      </c>
      <c r="CR66" s="346"/>
      <c r="CS66" s="353"/>
      <c r="CT66" s="330" t="s">
        <v>443</v>
      </c>
      <c r="CU66" s="248">
        <v>17500</v>
      </c>
      <c r="CV66" s="333" t="s">
        <v>443</v>
      </c>
      <c r="CW66" s="320" t="s">
        <v>443</v>
      </c>
      <c r="CX66" s="320"/>
      <c r="CY66" s="320" t="s">
        <v>443</v>
      </c>
      <c r="CZ66" s="346"/>
      <c r="DA66" s="353" t="s">
        <v>443</v>
      </c>
      <c r="DB66" s="347" t="s">
        <v>443</v>
      </c>
      <c r="DC66" s="320"/>
      <c r="DD66" s="320"/>
      <c r="DE66" s="320" t="s">
        <v>443</v>
      </c>
      <c r="DF66" s="320" t="s">
        <v>443</v>
      </c>
      <c r="DG66" s="346" t="s">
        <v>443</v>
      </c>
      <c r="DH66" s="353" t="s">
        <v>443</v>
      </c>
      <c r="DI66" s="347" t="s">
        <v>443</v>
      </c>
      <c r="DJ66" s="320" t="s">
        <v>443</v>
      </c>
      <c r="DK66" s="320" t="s">
        <v>443</v>
      </c>
      <c r="DL66" s="320"/>
      <c r="DM66" s="320" t="s">
        <v>443</v>
      </c>
      <c r="DN66" s="320"/>
      <c r="DO66" s="358" t="s">
        <v>443</v>
      </c>
      <c r="DP66" s="361" t="s">
        <v>443</v>
      </c>
      <c r="DQ66" s="320" t="s">
        <v>443</v>
      </c>
      <c r="DR66" s="320" t="s">
        <v>443</v>
      </c>
      <c r="DS66" s="320"/>
      <c r="DT66" s="320" t="s">
        <v>443</v>
      </c>
      <c r="DU66" s="346" t="s">
        <v>443</v>
      </c>
      <c r="DV66" s="353" t="s">
        <v>443</v>
      </c>
      <c r="DW66" s="347"/>
      <c r="DX66" s="347"/>
      <c r="DY66" s="347"/>
      <c r="DZ66" s="248">
        <v>17500</v>
      </c>
      <c r="EA66" s="353"/>
      <c r="EB66" s="347"/>
      <c r="EC66" s="347"/>
      <c r="ED66" s="353"/>
      <c r="EE66" s="347" t="s">
        <v>443</v>
      </c>
      <c r="EF66" s="347" t="s">
        <v>443</v>
      </c>
      <c r="EG66" s="347"/>
      <c r="EH66" s="347" t="s">
        <v>443</v>
      </c>
      <c r="EI66" s="347" t="s">
        <v>443</v>
      </c>
      <c r="EJ66" s="347" t="s">
        <v>443</v>
      </c>
      <c r="EK66" s="353"/>
      <c r="EL66" s="347" t="s">
        <v>443</v>
      </c>
      <c r="EM66" s="347" t="s">
        <v>443</v>
      </c>
      <c r="EN66" s="347"/>
      <c r="EO66" s="347" t="s">
        <v>443</v>
      </c>
      <c r="EP66" s="347" t="s">
        <v>443</v>
      </c>
      <c r="EQ66" s="347"/>
      <c r="ER66" s="353"/>
      <c r="ES66" s="347" t="s">
        <v>443</v>
      </c>
      <c r="ET66" s="347" t="s">
        <v>443</v>
      </c>
      <c r="EU66" s="347" t="s">
        <v>443</v>
      </c>
      <c r="EV66" s="347"/>
      <c r="EW66" s="347" t="s">
        <v>443</v>
      </c>
      <c r="EX66" s="347"/>
      <c r="EY66" s="353"/>
      <c r="EZ66" s="347" t="s">
        <v>443</v>
      </c>
      <c r="FA66" s="347"/>
      <c r="FB66" s="347" t="s">
        <v>443</v>
      </c>
      <c r="FC66" s="347"/>
      <c r="FD66" s="347" t="s">
        <v>443</v>
      </c>
      <c r="FE66" s="347"/>
      <c r="FF66" s="248">
        <v>17500</v>
      </c>
      <c r="FG66" s="353"/>
      <c r="FH66" s="347" t="s">
        <v>443</v>
      </c>
      <c r="FI66" s="347" t="s">
        <v>443</v>
      </c>
      <c r="FJ66" s="347"/>
      <c r="FK66" s="347" t="s">
        <v>443</v>
      </c>
      <c r="FL66" s="347" t="s">
        <v>443</v>
      </c>
      <c r="FM66" s="347" t="s">
        <v>443</v>
      </c>
      <c r="FN66" s="353"/>
      <c r="FO66" s="347"/>
      <c r="FP66" s="347" t="s">
        <v>443</v>
      </c>
      <c r="FQ66" s="347"/>
      <c r="FR66" s="347" t="s">
        <v>443</v>
      </c>
      <c r="FS66" s="347"/>
      <c r="FT66" s="347" t="s">
        <v>443</v>
      </c>
      <c r="FU66" s="353"/>
      <c r="FV66" s="347"/>
      <c r="FW66" s="347"/>
      <c r="FX66" s="347" t="s">
        <v>443</v>
      </c>
      <c r="FY66" s="347" t="s">
        <v>443</v>
      </c>
      <c r="FZ66" s="347" t="s">
        <v>443</v>
      </c>
      <c r="GA66" s="347" t="s">
        <v>443</v>
      </c>
      <c r="GB66" s="353"/>
      <c r="GC66" s="347"/>
      <c r="GD66" s="347" t="s">
        <v>443</v>
      </c>
      <c r="GE66" s="347"/>
      <c r="GF66" s="347"/>
      <c r="GG66" s="347"/>
      <c r="GH66" s="347" t="s">
        <v>443</v>
      </c>
      <c r="GI66" s="353"/>
      <c r="GJ66" s="347" t="s">
        <v>443</v>
      </c>
      <c r="GK66" s="248">
        <v>17500</v>
      </c>
      <c r="GL66" s="347" t="s">
        <v>443</v>
      </c>
      <c r="GM66" s="347" t="s">
        <v>443</v>
      </c>
      <c r="GN66" s="347"/>
      <c r="GO66" s="347"/>
      <c r="GP66" s="347" t="s">
        <v>443</v>
      </c>
      <c r="GQ66" s="353"/>
      <c r="GR66" s="347" t="s">
        <v>443</v>
      </c>
    </row>
    <row r="67" spans="1:200" s="9" customFormat="1" ht="17.149999999999999" hidden="1" customHeight="1" x14ac:dyDescent="0.35">
      <c r="A67" s="244"/>
      <c r="B67" s="245">
        <f t="shared" si="94"/>
        <v>31</v>
      </c>
      <c r="C67" s="254" t="s">
        <v>119</v>
      </c>
      <c r="D67" s="343"/>
      <c r="E67" s="255" t="s">
        <v>120</v>
      </c>
      <c r="F67" s="248"/>
      <c r="G67" s="262"/>
      <c r="H67" s="250" t="s">
        <v>443</v>
      </c>
      <c r="I67" s="250" t="s">
        <v>443</v>
      </c>
      <c r="J67" s="251" t="s">
        <v>443</v>
      </c>
      <c r="K67" s="314"/>
      <c r="L67" s="250" t="s">
        <v>443</v>
      </c>
      <c r="M67" s="250" t="s">
        <v>443</v>
      </c>
      <c r="N67" s="252" t="s">
        <v>443</v>
      </c>
      <c r="O67" s="250" t="s">
        <v>443</v>
      </c>
      <c r="P67" s="250" t="s">
        <v>443</v>
      </c>
      <c r="Q67" s="251" t="s">
        <v>443</v>
      </c>
      <c r="R67" s="314"/>
      <c r="S67" s="250" t="s">
        <v>443</v>
      </c>
      <c r="T67" s="250" t="s">
        <v>443</v>
      </c>
      <c r="U67" s="252" t="s">
        <v>443</v>
      </c>
      <c r="V67" s="250" t="s">
        <v>443</v>
      </c>
      <c r="W67" s="250" t="s">
        <v>443</v>
      </c>
      <c r="X67" s="251" t="s">
        <v>443</v>
      </c>
      <c r="Y67" s="314"/>
      <c r="Z67" s="250" t="s">
        <v>443</v>
      </c>
      <c r="AA67" s="250" t="s">
        <v>443</v>
      </c>
      <c r="AB67" s="252" t="s">
        <v>443</v>
      </c>
      <c r="AC67" s="250" t="s">
        <v>443</v>
      </c>
      <c r="AD67" s="250" t="s">
        <v>443</v>
      </c>
      <c r="AE67" s="250"/>
      <c r="AF67" s="265"/>
      <c r="AG67" s="260"/>
      <c r="AH67" s="251"/>
      <c r="AI67" s="252"/>
      <c r="AJ67" s="273"/>
      <c r="AK67" s="251"/>
      <c r="AL67" s="248"/>
      <c r="AM67" s="249"/>
      <c r="AN67" s="265"/>
      <c r="AO67" s="250" t="s">
        <v>443</v>
      </c>
      <c r="AP67" s="250" t="s">
        <v>443</v>
      </c>
      <c r="AQ67" s="252" t="s">
        <v>443</v>
      </c>
      <c r="AR67" s="250"/>
      <c r="AS67" s="250" t="s">
        <v>443</v>
      </c>
      <c r="AT67" s="251" t="s">
        <v>443</v>
      </c>
      <c r="AU67" s="314"/>
      <c r="AV67" s="250" t="s">
        <v>443</v>
      </c>
      <c r="AW67" s="250"/>
      <c r="AX67" s="252" t="s">
        <v>443</v>
      </c>
      <c r="AY67" s="250" t="s">
        <v>443</v>
      </c>
      <c r="AZ67" s="250" t="s">
        <v>443</v>
      </c>
      <c r="BA67" s="251" t="s">
        <v>443</v>
      </c>
      <c r="BB67" s="314"/>
      <c r="BC67" s="250" t="s">
        <v>443</v>
      </c>
      <c r="BD67" s="250" t="s">
        <v>443</v>
      </c>
      <c r="BE67" s="250" t="s">
        <v>443</v>
      </c>
      <c r="BF67" s="250" t="s">
        <v>443</v>
      </c>
      <c r="BG67" s="250" t="s">
        <v>443</v>
      </c>
      <c r="BH67" s="251" t="s">
        <v>443</v>
      </c>
      <c r="BI67" s="314"/>
      <c r="BJ67" s="250" t="s">
        <v>443</v>
      </c>
      <c r="BK67" s="250"/>
      <c r="BL67" s="252" t="s">
        <v>443</v>
      </c>
      <c r="BM67" s="250" t="s">
        <v>443</v>
      </c>
      <c r="BN67" s="250" t="s">
        <v>443</v>
      </c>
      <c r="BO67" s="325"/>
      <c r="BP67" s="330" t="s">
        <v>443</v>
      </c>
      <c r="BQ67" s="335"/>
      <c r="BR67" s="347" t="s">
        <v>443</v>
      </c>
      <c r="BS67" s="320" t="s">
        <v>443</v>
      </c>
      <c r="BT67" s="320" t="s">
        <v>443</v>
      </c>
      <c r="BU67" s="320" t="s">
        <v>443</v>
      </c>
      <c r="BV67" s="320"/>
      <c r="BW67" s="346"/>
      <c r="BX67" s="353"/>
      <c r="BY67" s="347" t="s">
        <v>443</v>
      </c>
      <c r="BZ67" s="320" t="s">
        <v>443</v>
      </c>
      <c r="CA67" s="320"/>
      <c r="CB67" s="320" t="s">
        <v>443</v>
      </c>
      <c r="CC67" s="320" t="s">
        <v>443</v>
      </c>
      <c r="CD67" s="346" t="s">
        <v>443</v>
      </c>
      <c r="CE67" s="353"/>
      <c r="CF67" s="347" t="s">
        <v>443</v>
      </c>
      <c r="CG67" s="333"/>
      <c r="CH67" s="333" t="s">
        <v>443</v>
      </c>
      <c r="CI67" s="333" t="s">
        <v>443</v>
      </c>
      <c r="CJ67" s="333"/>
      <c r="CK67" s="346" t="s">
        <v>443</v>
      </c>
      <c r="CL67" s="353"/>
      <c r="CM67" s="347"/>
      <c r="CN67" s="320"/>
      <c r="CO67" s="320" t="s">
        <v>443</v>
      </c>
      <c r="CP67" s="320" t="s">
        <v>443</v>
      </c>
      <c r="CQ67" s="320" t="s">
        <v>443</v>
      </c>
      <c r="CR67" s="346"/>
      <c r="CS67" s="353"/>
      <c r="CT67" s="330" t="s">
        <v>443</v>
      </c>
      <c r="CU67" s="248"/>
      <c r="CV67" s="333" t="s">
        <v>443</v>
      </c>
      <c r="CW67" s="320" t="s">
        <v>443</v>
      </c>
      <c r="CX67" s="320"/>
      <c r="CY67" s="320" t="s">
        <v>443</v>
      </c>
      <c r="CZ67" s="346"/>
      <c r="DA67" s="353" t="s">
        <v>443</v>
      </c>
      <c r="DB67" s="347" t="s">
        <v>443</v>
      </c>
      <c r="DC67" s="320"/>
      <c r="DD67" s="320"/>
      <c r="DE67" s="320" t="s">
        <v>443</v>
      </c>
      <c r="DF67" s="320" t="s">
        <v>443</v>
      </c>
      <c r="DG67" s="346" t="s">
        <v>443</v>
      </c>
      <c r="DH67" s="353" t="s">
        <v>443</v>
      </c>
      <c r="DI67" s="347" t="s">
        <v>443</v>
      </c>
      <c r="DJ67" s="320" t="s">
        <v>443</v>
      </c>
      <c r="DK67" s="320" t="s">
        <v>443</v>
      </c>
      <c r="DL67" s="320"/>
      <c r="DM67" s="320" t="s">
        <v>443</v>
      </c>
      <c r="DN67" s="320"/>
      <c r="DO67" s="358" t="s">
        <v>443</v>
      </c>
      <c r="DP67" s="361" t="s">
        <v>443</v>
      </c>
      <c r="DQ67" s="320" t="s">
        <v>443</v>
      </c>
      <c r="DR67" s="320" t="s">
        <v>443</v>
      </c>
      <c r="DS67" s="320"/>
      <c r="DT67" s="320" t="s">
        <v>443</v>
      </c>
      <c r="DU67" s="346" t="s">
        <v>443</v>
      </c>
      <c r="DV67" s="353" t="s">
        <v>443</v>
      </c>
      <c r="DW67" s="347"/>
      <c r="DX67" s="347"/>
      <c r="DY67" s="347"/>
      <c r="DZ67" s="248"/>
      <c r="EA67" s="353"/>
      <c r="EB67" s="347"/>
      <c r="EC67" s="347"/>
      <c r="ED67" s="353"/>
      <c r="EE67" s="347" t="s">
        <v>443</v>
      </c>
      <c r="EF67" s="347" t="s">
        <v>443</v>
      </c>
      <c r="EG67" s="347"/>
      <c r="EH67" s="347" t="s">
        <v>443</v>
      </c>
      <c r="EI67" s="347" t="s">
        <v>443</v>
      </c>
      <c r="EJ67" s="347" t="s">
        <v>443</v>
      </c>
      <c r="EK67" s="353"/>
      <c r="EL67" s="347" t="s">
        <v>443</v>
      </c>
      <c r="EM67" s="347" t="s">
        <v>443</v>
      </c>
      <c r="EN67" s="347"/>
      <c r="EO67" s="347" t="s">
        <v>443</v>
      </c>
      <c r="EP67" s="347" t="s">
        <v>443</v>
      </c>
      <c r="EQ67" s="347"/>
      <c r="ER67" s="353"/>
      <c r="ES67" s="347" t="s">
        <v>443</v>
      </c>
      <c r="ET67" s="347" t="s">
        <v>443</v>
      </c>
      <c r="EU67" s="347" t="s">
        <v>443</v>
      </c>
      <c r="EV67" s="347"/>
      <c r="EW67" s="347" t="s">
        <v>443</v>
      </c>
      <c r="EX67" s="347"/>
      <c r="EY67" s="353"/>
      <c r="EZ67" s="347" t="s">
        <v>443</v>
      </c>
      <c r="FA67" s="347"/>
      <c r="FB67" s="347" t="s">
        <v>443</v>
      </c>
      <c r="FC67" s="347"/>
      <c r="FD67" s="347" t="s">
        <v>443</v>
      </c>
      <c r="FE67" s="347"/>
      <c r="FF67" s="248"/>
      <c r="FG67" s="353"/>
      <c r="FH67" s="347" t="s">
        <v>443</v>
      </c>
      <c r="FI67" s="347" t="s">
        <v>443</v>
      </c>
      <c r="FJ67" s="347"/>
      <c r="FK67" s="347" t="s">
        <v>443</v>
      </c>
      <c r="FL67" s="347" t="s">
        <v>443</v>
      </c>
      <c r="FM67" s="347" t="s">
        <v>443</v>
      </c>
      <c r="FN67" s="353"/>
      <c r="FO67" s="347"/>
      <c r="FP67" s="347" t="s">
        <v>443</v>
      </c>
      <c r="FQ67" s="347"/>
      <c r="FR67" s="347" t="s">
        <v>443</v>
      </c>
      <c r="FS67" s="347"/>
      <c r="FT67" s="347" t="s">
        <v>443</v>
      </c>
      <c r="FU67" s="353"/>
      <c r="FV67" s="347"/>
      <c r="FW67" s="347"/>
      <c r="FX67" s="347" t="s">
        <v>443</v>
      </c>
      <c r="FY67" s="347" t="s">
        <v>443</v>
      </c>
      <c r="FZ67" s="347" t="s">
        <v>443</v>
      </c>
      <c r="GA67" s="347" t="s">
        <v>443</v>
      </c>
      <c r="GB67" s="353"/>
      <c r="GC67" s="347"/>
      <c r="GD67" s="347" t="s">
        <v>443</v>
      </c>
      <c r="GE67" s="347"/>
      <c r="GF67" s="347"/>
      <c r="GG67" s="347"/>
      <c r="GH67" s="347" t="s">
        <v>443</v>
      </c>
      <c r="GI67" s="353"/>
      <c r="GJ67" s="347" t="s">
        <v>443</v>
      </c>
      <c r="GK67" s="248"/>
      <c r="GL67" s="347" t="s">
        <v>443</v>
      </c>
      <c r="GM67" s="347" t="s">
        <v>443</v>
      </c>
      <c r="GN67" s="347"/>
      <c r="GO67" s="347"/>
      <c r="GP67" s="347" t="s">
        <v>443</v>
      </c>
      <c r="GQ67" s="353"/>
      <c r="GR67" s="347" t="s">
        <v>443</v>
      </c>
    </row>
    <row r="68" spans="1:200" s="9" customFormat="1" ht="57" customHeight="1" x14ac:dyDescent="0.35">
      <c r="A68" s="244"/>
      <c r="B68" s="245">
        <v>11</v>
      </c>
      <c r="C68" s="254">
        <v>150000180</v>
      </c>
      <c r="D68" s="343"/>
      <c r="E68" s="255" t="s">
        <v>411</v>
      </c>
      <c r="F68" s="248">
        <v>19000</v>
      </c>
      <c r="G68" s="262"/>
      <c r="H68" s="250" t="s">
        <v>443</v>
      </c>
      <c r="I68" s="250" t="s">
        <v>443</v>
      </c>
      <c r="J68" s="251" t="s">
        <v>443</v>
      </c>
      <c r="K68" s="314"/>
      <c r="L68" s="250">
        <v>19000</v>
      </c>
      <c r="M68" s="250" t="s">
        <v>443</v>
      </c>
      <c r="N68" s="252" t="s">
        <v>443</v>
      </c>
      <c r="O68" s="250" t="s">
        <v>443</v>
      </c>
      <c r="P68" s="250" t="s">
        <v>443</v>
      </c>
      <c r="Q68" s="251" t="s">
        <v>443</v>
      </c>
      <c r="R68" s="314"/>
      <c r="S68" s="250" t="s">
        <v>443</v>
      </c>
      <c r="T68" s="250" t="s">
        <v>443</v>
      </c>
      <c r="U68" s="252" t="s">
        <v>443</v>
      </c>
      <c r="V68" s="250" t="s">
        <v>443</v>
      </c>
      <c r="W68" s="250" t="s">
        <v>443</v>
      </c>
      <c r="X68" s="251" t="s">
        <v>443</v>
      </c>
      <c r="Y68" s="314"/>
      <c r="Z68" s="250" t="s">
        <v>443</v>
      </c>
      <c r="AA68" s="250" t="s">
        <v>443</v>
      </c>
      <c r="AB68" s="252" t="s">
        <v>443</v>
      </c>
      <c r="AC68" s="250" t="s">
        <v>443</v>
      </c>
      <c r="AD68" s="250" t="s">
        <v>443</v>
      </c>
      <c r="AE68" s="250"/>
      <c r="AF68" s="265"/>
      <c r="AG68" s="260"/>
      <c r="AH68" s="251"/>
      <c r="AI68" s="252"/>
      <c r="AJ68" s="273"/>
      <c r="AK68" s="251"/>
      <c r="AL68" s="248">
        <v>19000</v>
      </c>
      <c r="AM68" s="249"/>
      <c r="AN68" s="265"/>
      <c r="AO68" s="250" t="s">
        <v>443</v>
      </c>
      <c r="AP68" s="250" t="s">
        <v>443</v>
      </c>
      <c r="AQ68" s="252" t="s">
        <v>443</v>
      </c>
      <c r="AR68" s="250" t="s">
        <v>443</v>
      </c>
      <c r="AS68" s="250" t="s">
        <v>443</v>
      </c>
      <c r="AT68" s="251" t="s">
        <v>443</v>
      </c>
      <c r="AU68" s="314"/>
      <c r="AV68" s="250" t="s">
        <v>443</v>
      </c>
      <c r="AW68" s="250" t="s">
        <v>443</v>
      </c>
      <c r="AX68" s="252" t="s">
        <v>443</v>
      </c>
      <c r="AY68" s="250" t="s">
        <v>443</v>
      </c>
      <c r="AZ68" s="250" t="s">
        <v>443</v>
      </c>
      <c r="BA68" s="251" t="s">
        <v>443</v>
      </c>
      <c r="BB68" s="314"/>
      <c r="BC68" s="250" t="s">
        <v>443</v>
      </c>
      <c r="BD68" s="250" t="s">
        <v>443</v>
      </c>
      <c r="BE68" s="250" t="s">
        <v>443</v>
      </c>
      <c r="BF68" s="250" t="s">
        <v>443</v>
      </c>
      <c r="BG68" s="250" t="s">
        <v>443</v>
      </c>
      <c r="BH68" s="251" t="s">
        <v>443</v>
      </c>
      <c r="BI68" s="314"/>
      <c r="BJ68" s="250" t="s">
        <v>443</v>
      </c>
      <c r="BK68" s="250" t="s">
        <v>443</v>
      </c>
      <c r="BL68" s="252" t="s">
        <v>443</v>
      </c>
      <c r="BM68" s="250" t="s">
        <v>443</v>
      </c>
      <c r="BN68" s="250" t="s">
        <v>443</v>
      </c>
      <c r="BO68" s="325">
        <v>19000</v>
      </c>
      <c r="BP68" s="330" t="s">
        <v>443</v>
      </c>
      <c r="BQ68" s="335"/>
      <c r="BR68" s="347" t="s">
        <v>443</v>
      </c>
      <c r="BS68" s="320" t="s">
        <v>443</v>
      </c>
      <c r="BT68" s="320" t="s">
        <v>443</v>
      </c>
      <c r="BU68" s="320" t="s">
        <v>443</v>
      </c>
      <c r="BV68" s="320" t="s">
        <v>443</v>
      </c>
      <c r="BW68" s="346">
        <v>19000</v>
      </c>
      <c r="BX68" s="353"/>
      <c r="BY68" s="347" t="s">
        <v>443</v>
      </c>
      <c r="BZ68" s="320" t="s">
        <v>443</v>
      </c>
      <c r="CA68" s="320" t="s">
        <v>443</v>
      </c>
      <c r="CB68" s="320" t="s">
        <v>443</v>
      </c>
      <c r="CC68" s="320" t="s">
        <v>443</v>
      </c>
      <c r="CD68" s="346" t="s">
        <v>443</v>
      </c>
      <c r="CE68" s="353"/>
      <c r="CF68" s="347" t="s">
        <v>443</v>
      </c>
      <c r="CG68" s="333">
        <v>19000</v>
      </c>
      <c r="CH68" s="333" t="s">
        <v>443</v>
      </c>
      <c r="CI68" s="333" t="s">
        <v>443</v>
      </c>
      <c r="CJ68" s="333" t="s">
        <v>443</v>
      </c>
      <c r="CK68" s="346" t="s">
        <v>443</v>
      </c>
      <c r="CL68" s="353"/>
      <c r="CM68" s="347" t="s">
        <v>443</v>
      </c>
      <c r="CN68" s="320" t="s">
        <v>443</v>
      </c>
      <c r="CO68" s="320" t="s">
        <v>443</v>
      </c>
      <c r="CP68" s="320" t="s">
        <v>443</v>
      </c>
      <c r="CQ68" s="320" t="s">
        <v>443</v>
      </c>
      <c r="CR68" s="346" t="s">
        <v>443</v>
      </c>
      <c r="CS68" s="353"/>
      <c r="CT68" s="330" t="s">
        <v>443</v>
      </c>
      <c r="CU68" s="248">
        <v>19000</v>
      </c>
      <c r="CV68" s="333" t="s">
        <v>443</v>
      </c>
      <c r="CW68" s="320" t="s">
        <v>443</v>
      </c>
      <c r="CX68" s="320" t="s">
        <v>443</v>
      </c>
      <c r="CY68" s="320" t="s">
        <v>443</v>
      </c>
      <c r="CZ68" s="346" t="s">
        <v>443</v>
      </c>
      <c r="DA68" s="353" t="s">
        <v>443</v>
      </c>
      <c r="DB68" s="347" t="s">
        <v>443</v>
      </c>
      <c r="DC68" s="320" t="s">
        <v>443</v>
      </c>
      <c r="DD68" s="320" t="s">
        <v>443</v>
      </c>
      <c r="DE68" s="320" t="s">
        <v>443</v>
      </c>
      <c r="DF68" s="320" t="s">
        <v>443</v>
      </c>
      <c r="DG68" s="346" t="s">
        <v>443</v>
      </c>
      <c r="DH68" s="353" t="s">
        <v>443</v>
      </c>
      <c r="DI68" s="347" t="s">
        <v>443</v>
      </c>
      <c r="DJ68" s="320" t="s">
        <v>443</v>
      </c>
      <c r="DK68" s="320" t="s">
        <v>443</v>
      </c>
      <c r="DL68" s="320">
        <v>19000</v>
      </c>
      <c r="DM68" s="320" t="s">
        <v>443</v>
      </c>
      <c r="DN68" s="320" t="s">
        <v>443</v>
      </c>
      <c r="DO68" s="358" t="s">
        <v>443</v>
      </c>
      <c r="DP68" s="361" t="s">
        <v>443</v>
      </c>
      <c r="DQ68" s="320" t="s">
        <v>443</v>
      </c>
      <c r="DR68" s="320" t="s">
        <v>443</v>
      </c>
      <c r="DS68" s="320" t="s">
        <v>443</v>
      </c>
      <c r="DT68" s="320" t="s">
        <v>443</v>
      </c>
      <c r="DU68" s="346" t="s">
        <v>443</v>
      </c>
      <c r="DV68" s="353" t="s">
        <v>443</v>
      </c>
      <c r="DW68" s="347" t="s">
        <v>443</v>
      </c>
      <c r="DX68" s="347">
        <v>19000</v>
      </c>
      <c r="DY68" s="347" t="s">
        <v>443</v>
      </c>
      <c r="DZ68" s="248">
        <v>19000</v>
      </c>
      <c r="EA68" s="353"/>
      <c r="EB68" s="347" t="s">
        <v>443</v>
      </c>
      <c r="EC68" s="347" t="s">
        <v>443</v>
      </c>
      <c r="ED68" s="353"/>
      <c r="EE68" s="347" t="s">
        <v>443</v>
      </c>
      <c r="EF68" s="347" t="s">
        <v>443</v>
      </c>
      <c r="EG68" s="347" t="s">
        <v>443</v>
      </c>
      <c r="EH68" s="347" t="s">
        <v>443</v>
      </c>
      <c r="EI68" s="347" t="s">
        <v>443</v>
      </c>
      <c r="EJ68" s="347" t="s">
        <v>443</v>
      </c>
      <c r="EK68" s="353"/>
      <c r="EL68" s="347" t="s">
        <v>443</v>
      </c>
      <c r="EM68" s="347" t="s">
        <v>443</v>
      </c>
      <c r="EN68" s="347" t="s">
        <v>443</v>
      </c>
      <c r="EO68" s="347" t="s">
        <v>443</v>
      </c>
      <c r="EP68" s="347" t="s">
        <v>443</v>
      </c>
      <c r="EQ68" s="347" t="s">
        <v>443</v>
      </c>
      <c r="ER68" s="353"/>
      <c r="ES68" s="347" t="s">
        <v>443</v>
      </c>
      <c r="ET68" s="347" t="s">
        <v>443</v>
      </c>
      <c r="EU68" s="347" t="s">
        <v>443</v>
      </c>
      <c r="EV68" s="347" t="s">
        <v>443</v>
      </c>
      <c r="EW68" s="347" t="s">
        <v>443</v>
      </c>
      <c r="EX68" s="347" t="s">
        <v>443</v>
      </c>
      <c r="EY68" s="353"/>
      <c r="EZ68" s="347" t="s">
        <v>443</v>
      </c>
      <c r="FA68" s="347" t="s">
        <v>443</v>
      </c>
      <c r="FB68" s="347" t="s">
        <v>443</v>
      </c>
      <c r="FC68" s="347" t="s">
        <v>443</v>
      </c>
      <c r="FD68" s="347" t="s">
        <v>443</v>
      </c>
      <c r="FE68" s="347" t="s">
        <v>443</v>
      </c>
      <c r="FF68" s="248">
        <v>19000</v>
      </c>
      <c r="FG68" s="353"/>
      <c r="FH68" s="347" t="s">
        <v>443</v>
      </c>
      <c r="FI68" s="347" t="s">
        <v>443</v>
      </c>
      <c r="FJ68" s="347" t="s">
        <v>443</v>
      </c>
      <c r="FK68" s="347" t="s">
        <v>443</v>
      </c>
      <c r="FL68" s="347" t="s">
        <v>443</v>
      </c>
      <c r="FM68" s="347" t="s">
        <v>443</v>
      </c>
      <c r="FN68" s="353"/>
      <c r="FO68" s="347" t="s">
        <v>443</v>
      </c>
      <c r="FP68" s="347" t="s">
        <v>443</v>
      </c>
      <c r="FQ68" s="347" t="s">
        <v>443</v>
      </c>
      <c r="FR68" s="347" t="s">
        <v>443</v>
      </c>
      <c r="FS68" s="347" t="s">
        <v>443</v>
      </c>
      <c r="FT68" s="347" t="s">
        <v>443</v>
      </c>
      <c r="FU68" s="353"/>
      <c r="FV68" s="347">
        <v>19000</v>
      </c>
      <c r="FW68" s="347" t="s">
        <v>443</v>
      </c>
      <c r="FX68" s="347" t="s">
        <v>443</v>
      </c>
      <c r="FY68" s="347" t="s">
        <v>443</v>
      </c>
      <c r="FZ68" s="347" t="s">
        <v>443</v>
      </c>
      <c r="GA68" s="347" t="s">
        <v>443</v>
      </c>
      <c r="GB68" s="353"/>
      <c r="GC68" s="347" t="s">
        <v>443</v>
      </c>
      <c r="GD68" s="347" t="s">
        <v>443</v>
      </c>
      <c r="GE68" s="347" t="s">
        <v>443</v>
      </c>
      <c r="GF68" s="347" t="s">
        <v>443</v>
      </c>
      <c r="GG68" s="347" t="s">
        <v>443</v>
      </c>
      <c r="GH68" s="347" t="s">
        <v>443</v>
      </c>
      <c r="GI68" s="353"/>
      <c r="GJ68" s="347" t="s">
        <v>443</v>
      </c>
      <c r="GK68" s="248">
        <v>19000</v>
      </c>
      <c r="GL68" s="347" t="s">
        <v>443</v>
      </c>
      <c r="GM68" s="347" t="s">
        <v>443</v>
      </c>
      <c r="GN68" s="347" t="s">
        <v>443</v>
      </c>
      <c r="GO68" s="347" t="s">
        <v>443</v>
      </c>
      <c r="GP68" s="347" t="s">
        <v>443</v>
      </c>
      <c r="GQ68" s="353"/>
      <c r="GR68" s="347" t="s">
        <v>443</v>
      </c>
    </row>
    <row r="69" spans="1:200" s="9" customFormat="1" ht="17.149999999999999" hidden="1" customHeight="1" x14ac:dyDescent="0.35">
      <c r="A69" s="244"/>
      <c r="B69" s="245">
        <f t="shared" si="94"/>
        <v>33</v>
      </c>
      <c r="C69" s="254" t="s">
        <v>366</v>
      </c>
      <c r="D69" s="343"/>
      <c r="E69" s="255" t="s">
        <v>367</v>
      </c>
      <c r="F69" s="248"/>
      <c r="G69" s="262"/>
      <c r="H69" s="250" t="s">
        <v>443</v>
      </c>
      <c r="I69" s="250" t="s">
        <v>443</v>
      </c>
      <c r="J69" s="251" t="s">
        <v>443</v>
      </c>
      <c r="K69" s="314"/>
      <c r="L69" s="250" t="s">
        <v>443</v>
      </c>
      <c r="M69" s="250" t="s">
        <v>443</v>
      </c>
      <c r="N69" s="252" t="s">
        <v>443</v>
      </c>
      <c r="O69" s="250" t="s">
        <v>443</v>
      </c>
      <c r="P69" s="250" t="s">
        <v>443</v>
      </c>
      <c r="Q69" s="251" t="s">
        <v>443</v>
      </c>
      <c r="R69" s="314"/>
      <c r="S69" s="250" t="s">
        <v>443</v>
      </c>
      <c r="T69" s="250" t="s">
        <v>443</v>
      </c>
      <c r="U69" s="252" t="s">
        <v>443</v>
      </c>
      <c r="V69" s="250" t="s">
        <v>443</v>
      </c>
      <c r="W69" s="250" t="s">
        <v>443</v>
      </c>
      <c r="X69" s="251" t="s">
        <v>443</v>
      </c>
      <c r="Y69" s="314"/>
      <c r="Z69" s="250" t="s">
        <v>443</v>
      </c>
      <c r="AA69" s="250" t="s">
        <v>443</v>
      </c>
      <c r="AB69" s="252" t="s">
        <v>443</v>
      </c>
      <c r="AC69" s="250" t="s">
        <v>443</v>
      </c>
      <c r="AD69" s="250" t="s">
        <v>443</v>
      </c>
      <c r="AE69" s="250"/>
      <c r="AF69" s="265"/>
      <c r="AG69" s="260"/>
      <c r="AH69" s="251"/>
      <c r="AI69" s="252"/>
      <c r="AJ69" s="273"/>
      <c r="AK69" s="251"/>
      <c r="AL69" s="248"/>
      <c r="AM69" s="249"/>
      <c r="AN69" s="265"/>
      <c r="AO69" s="250" t="s">
        <v>443</v>
      </c>
      <c r="AP69" s="250" t="s">
        <v>443</v>
      </c>
      <c r="AQ69" s="252" t="s">
        <v>443</v>
      </c>
      <c r="AR69" s="250" t="s">
        <v>443</v>
      </c>
      <c r="AS69" s="250" t="s">
        <v>443</v>
      </c>
      <c r="AT69" s="251" t="s">
        <v>443</v>
      </c>
      <c r="AU69" s="314"/>
      <c r="AV69" s="250" t="s">
        <v>443</v>
      </c>
      <c r="AW69" s="250" t="s">
        <v>443</v>
      </c>
      <c r="AX69" s="252"/>
      <c r="AY69" s="250"/>
      <c r="AZ69" s="250" t="s">
        <v>443</v>
      </c>
      <c r="BA69" s="251" t="s">
        <v>443</v>
      </c>
      <c r="BB69" s="314"/>
      <c r="BC69" s="250" t="s">
        <v>443</v>
      </c>
      <c r="BD69" s="250" t="s">
        <v>443</v>
      </c>
      <c r="BE69" s="250" t="s">
        <v>443</v>
      </c>
      <c r="BF69" s="250" t="s">
        <v>443</v>
      </c>
      <c r="BG69" s="250"/>
      <c r="BH69" s="251" t="s">
        <v>443</v>
      </c>
      <c r="BI69" s="314"/>
      <c r="BJ69" s="250" t="s">
        <v>443</v>
      </c>
      <c r="BK69" s="250" t="s">
        <v>443</v>
      </c>
      <c r="BL69" s="252" t="s">
        <v>443</v>
      </c>
      <c r="BM69" s="250" t="s">
        <v>443</v>
      </c>
      <c r="BN69" s="250" t="s">
        <v>443</v>
      </c>
      <c r="BO69" s="325"/>
      <c r="BP69" s="330" t="s">
        <v>443</v>
      </c>
      <c r="BQ69" s="335"/>
      <c r="BR69" s="347" t="s">
        <v>443</v>
      </c>
      <c r="BS69" s="320" t="s">
        <v>443</v>
      </c>
      <c r="BT69" s="320" t="s">
        <v>443</v>
      </c>
      <c r="BU69" s="320" t="s">
        <v>443</v>
      </c>
      <c r="BV69" s="320" t="s">
        <v>443</v>
      </c>
      <c r="BW69" s="346"/>
      <c r="BX69" s="353"/>
      <c r="BY69" s="347" t="s">
        <v>443</v>
      </c>
      <c r="BZ69" s="320" t="s">
        <v>443</v>
      </c>
      <c r="CA69" s="320"/>
      <c r="CB69" s="320" t="s">
        <v>443</v>
      </c>
      <c r="CC69" s="320" t="s">
        <v>443</v>
      </c>
      <c r="CD69" s="346" t="s">
        <v>443</v>
      </c>
      <c r="CE69" s="353"/>
      <c r="CF69" s="347" t="s">
        <v>443</v>
      </c>
      <c r="CG69" s="333"/>
      <c r="CH69" s="333" t="s">
        <v>443</v>
      </c>
      <c r="CI69" s="333" t="s">
        <v>443</v>
      </c>
      <c r="CJ69" s="333" t="s">
        <v>443</v>
      </c>
      <c r="CK69" s="346" t="s">
        <v>443</v>
      </c>
      <c r="CL69" s="353"/>
      <c r="CM69" s="347" t="s">
        <v>443</v>
      </c>
      <c r="CN69" s="320" t="s">
        <v>443</v>
      </c>
      <c r="CO69" s="320" t="s">
        <v>443</v>
      </c>
      <c r="CP69" s="320" t="s">
        <v>443</v>
      </c>
      <c r="CQ69" s="320" t="s">
        <v>443</v>
      </c>
      <c r="CR69" s="346" t="s">
        <v>443</v>
      </c>
      <c r="CS69" s="353"/>
      <c r="CT69" s="330" t="s">
        <v>443</v>
      </c>
      <c r="CU69" s="248"/>
      <c r="CV69" s="333" t="s">
        <v>443</v>
      </c>
      <c r="CW69" s="320" t="s">
        <v>443</v>
      </c>
      <c r="CX69" s="320" t="s">
        <v>443</v>
      </c>
      <c r="CY69" s="320" t="s">
        <v>443</v>
      </c>
      <c r="CZ69" s="346" t="s">
        <v>443</v>
      </c>
      <c r="DA69" s="353" t="s">
        <v>443</v>
      </c>
      <c r="DB69" s="347" t="s">
        <v>443</v>
      </c>
      <c r="DC69" s="320" t="s">
        <v>443</v>
      </c>
      <c r="DD69" s="320" t="s">
        <v>443</v>
      </c>
      <c r="DE69" s="320" t="s">
        <v>443</v>
      </c>
      <c r="DF69" s="320" t="s">
        <v>443</v>
      </c>
      <c r="DG69" s="346" t="s">
        <v>443</v>
      </c>
      <c r="DH69" s="353" t="s">
        <v>443</v>
      </c>
      <c r="DI69" s="347" t="s">
        <v>443</v>
      </c>
      <c r="DJ69" s="320" t="s">
        <v>443</v>
      </c>
      <c r="DK69" s="320"/>
      <c r="DL69" s="320"/>
      <c r="DM69" s="320" t="s">
        <v>443</v>
      </c>
      <c r="DN69" s="320" t="s">
        <v>443</v>
      </c>
      <c r="DO69" s="358" t="s">
        <v>443</v>
      </c>
      <c r="DP69" s="361" t="s">
        <v>443</v>
      </c>
      <c r="DQ69" s="320" t="s">
        <v>443</v>
      </c>
      <c r="DR69" s="320" t="s">
        <v>443</v>
      </c>
      <c r="DS69" s="320" t="s">
        <v>443</v>
      </c>
      <c r="DT69" s="320" t="s">
        <v>443</v>
      </c>
      <c r="DU69" s="346" t="s">
        <v>443</v>
      </c>
      <c r="DV69" s="353" t="s">
        <v>443</v>
      </c>
      <c r="DW69" s="347" t="s">
        <v>443</v>
      </c>
      <c r="DX69" s="347"/>
      <c r="DY69" s="347" t="s">
        <v>443</v>
      </c>
      <c r="DZ69" s="248"/>
      <c r="EA69" s="353"/>
      <c r="EB69" s="347" t="s">
        <v>443</v>
      </c>
      <c r="EC69" s="347" t="s">
        <v>443</v>
      </c>
      <c r="ED69" s="353"/>
      <c r="EE69" s="347" t="s">
        <v>443</v>
      </c>
      <c r="EF69" s="347" t="s">
        <v>443</v>
      </c>
      <c r="EG69" s="347" t="s">
        <v>443</v>
      </c>
      <c r="EH69" s="347" t="s">
        <v>443</v>
      </c>
      <c r="EI69" s="347" t="s">
        <v>443</v>
      </c>
      <c r="EJ69" s="347" t="s">
        <v>443</v>
      </c>
      <c r="EK69" s="353"/>
      <c r="EL69" s="347" t="s">
        <v>443</v>
      </c>
      <c r="EM69" s="347" t="s">
        <v>443</v>
      </c>
      <c r="EN69" s="347" t="s">
        <v>443</v>
      </c>
      <c r="EO69" s="347" t="s">
        <v>443</v>
      </c>
      <c r="EP69" s="347" t="s">
        <v>443</v>
      </c>
      <c r="EQ69" s="347" t="s">
        <v>443</v>
      </c>
      <c r="ER69" s="353"/>
      <c r="ES69" s="347" t="s">
        <v>443</v>
      </c>
      <c r="ET69" s="347" t="s">
        <v>443</v>
      </c>
      <c r="EU69" s="347" t="s">
        <v>443</v>
      </c>
      <c r="EV69" s="347" t="s">
        <v>443</v>
      </c>
      <c r="EW69" s="347" t="s">
        <v>443</v>
      </c>
      <c r="EX69" s="347" t="s">
        <v>443</v>
      </c>
      <c r="EY69" s="353"/>
      <c r="EZ69" s="347" t="s">
        <v>443</v>
      </c>
      <c r="FA69" s="347" t="s">
        <v>443</v>
      </c>
      <c r="FB69" s="347" t="s">
        <v>443</v>
      </c>
      <c r="FC69" s="347" t="s">
        <v>443</v>
      </c>
      <c r="FD69" s="347" t="s">
        <v>443</v>
      </c>
      <c r="FE69" s="347" t="s">
        <v>443</v>
      </c>
      <c r="FF69" s="248"/>
      <c r="FG69" s="353"/>
      <c r="FH69" s="347" t="s">
        <v>443</v>
      </c>
      <c r="FI69" s="347" t="s">
        <v>443</v>
      </c>
      <c r="FJ69" s="347" t="s">
        <v>443</v>
      </c>
      <c r="FK69" s="347" t="s">
        <v>443</v>
      </c>
      <c r="FL69" s="347" t="s">
        <v>443</v>
      </c>
      <c r="FM69" s="347" t="s">
        <v>443</v>
      </c>
      <c r="FN69" s="353"/>
      <c r="FO69" s="347" t="s">
        <v>443</v>
      </c>
      <c r="FP69" s="347" t="s">
        <v>443</v>
      </c>
      <c r="FQ69" s="347" t="s">
        <v>443</v>
      </c>
      <c r="FR69" s="347" t="s">
        <v>443</v>
      </c>
      <c r="FS69" s="347" t="s">
        <v>443</v>
      </c>
      <c r="FT69" s="347" t="s">
        <v>443</v>
      </c>
      <c r="FU69" s="353"/>
      <c r="FV69" s="347"/>
      <c r="FW69" s="347" t="s">
        <v>443</v>
      </c>
      <c r="FX69" s="347" t="s">
        <v>443</v>
      </c>
      <c r="FY69" s="347" t="s">
        <v>443</v>
      </c>
      <c r="FZ69" s="347" t="s">
        <v>443</v>
      </c>
      <c r="GA69" s="347" t="s">
        <v>443</v>
      </c>
      <c r="GB69" s="353"/>
      <c r="GC69" s="347" t="s">
        <v>443</v>
      </c>
      <c r="GD69" s="347" t="s">
        <v>443</v>
      </c>
      <c r="GE69" s="347" t="s">
        <v>443</v>
      </c>
      <c r="GF69" s="347" t="s">
        <v>443</v>
      </c>
      <c r="GG69" s="347" t="s">
        <v>443</v>
      </c>
      <c r="GH69" s="347" t="s">
        <v>443</v>
      </c>
      <c r="GI69" s="353"/>
      <c r="GJ69" s="347" t="s">
        <v>443</v>
      </c>
      <c r="GK69" s="248"/>
      <c r="GL69" s="347" t="s">
        <v>443</v>
      </c>
      <c r="GM69" s="347" t="s">
        <v>443</v>
      </c>
      <c r="GN69" s="347" t="s">
        <v>443</v>
      </c>
      <c r="GO69" s="347" t="s">
        <v>443</v>
      </c>
      <c r="GP69" s="347" t="s">
        <v>443</v>
      </c>
      <c r="GQ69" s="353"/>
      <c r="GR69" s="347" t="s">
        <v>443</v>
      </c>
    </row>
    <row r="70" spans="1:200" s="9" customFormat="1" ht="57" customHeight="1" x14ac:dyDescent="0.35">
      <c r="A70" s="244"/>
      <c r="B70" s="245">
        <v>12</v>
      </c>
      <c r="C70" s="254" t="s">
        <v>368</v>
      </c>
      <c r="D70" s="343"/>
      <c r="E70" s="255" t="s">
        <v>369</v>
      </c>
      <c r="F70" s="248">
        <v>17500</v>
      </c>
      <c r="G70" s="262"/>
      <c r="H70" s="250" t="s">
        <v>443</v>
      </c>
      <c r="I70" s="250" t="s">
        <v>443</v>
      </c>
      <c r="J70" s="251" t="s">
        <v>443</v>
      </c>
      <c r="K70" s="314"/>
      <c r="L70" s="250" t="s">
        <v>443</v>
      </c>
      <c r="M70" s="250" t="s">
        <v>443</v>
      </c>
      <c r="N70" s="252" t="s">
        <v>443</v>
      </c>
      <c r="O70" s="250" t="s">
        <v>443</v>
      </c>
      <c r="P70" s="250" t="s">
        <v>443</v>
      </c>
      <c r="Q70" s="251" t="s">
        <v>443</v>
      </c>
      <c r="R70" s="314"/>
      <c r="S70" s="250" t="s">
        <v>443</v>
      </c>
      <c r="T70" s="250" t="s">
        <v>443</v>
      </c>
      <c r="U70" s="252" t="s">
        <v>443</v>
      </c>
      <c r="V70" s="250" t="s">
        <v>443</v>
      </c>
      <c r="W70" s="250" t="s">
        <v>443</v>
      </c>
      <c r="X70" s="251" t="s">
        <v>443</v>
      </c>
      <c r="Y70" s="314"/>
      <c r="Z70" s="250" t="s">
        <v>443</v>
      </c>
      <c r="AA70" s="250" t="s">
        <v>443</v>
      </c>
      <c r="AB70" s="252" t="s">
        <v>443</v>
      </c>
      <c r="AC70" s="250" t="s">
        <v>443</v>
      </c>
      <c r="AD70" s="250" t="s">
        <v>443</v>
      </c>
      <c r="AE70" s="250"/>
      <c r="AF70" s="265"/>
      <c r="AG70" s="260"/>
      <c r="AH70" s="251"/>
      <c r="AI70" s="252"/>
      <c r="AJ70" s="273"/>
      <c r="AK70" s="251"/>
      <c r="AL70" s="286">
        <v>20000</v>
      </c>
      <c r="AM70" s="249"/>
      <c r="AN70" s="265"/>
      <c r="AO70" s="250" t="s">
        <v>443</v>
      </c>
      <c r="AP70" s="250" t="s">
        <v>443</v>
      </c>
      <c r="AQ70" s="252" t="s">
        <v>443</v>
      </c>
      <c r="AR70" s="250" t="s">
        <v>443</v>
      </c>
      <c r="AS70" s="250" t="s">
        <v>443</v>
      </c>
      <c r="AT70" s="251" t="s">
        <v>443</v>
      </c>
      <c r="AU70" s="314"/>
      <c r="AV70" s="250" t="s">
        <v>443</v>
      </c>
      <c r="AW70" s="250" t="s">
        <v>443</v>
      </c>
      <c r="AX70" s="252">
        <v>20000</v>
      </c>
      <c r="AY70" s="250">
        <v>20000</v>
      </c>
      <c r="AZ70" s="250" t="s">
        <v>443</v>
      </c>
      <c r="BA70" s="251" t="s">
        <v>443</v>
      </c>
      <c r="BB70" s="314"/>
      <c r="BC70" s="250" t="s">
        <v>443</v>
      </c>
      <c r="BD70" s="250" t="s">
        <v>443</v>
      </c>
      <c r="BE70" s="250" t="s">
        <v>443</v>
      </c>
      <c r="BF70" s="250" t="s">
        <v>443</v>
      </c>
      <c r="BG70" s="250">
        <v>20000</v>
      </c>
      <c r="BH70" s="251" t="s">
        <v>443</v>
      </c>
      <c r="BI70" s="314"/>
      <c r="BJ70" s="250" t="s">
        <v>443</v>
      </c>
      <c r="BK70" s="250" t="s">
        <v>443</v>
      </c>
      <c r="BL70" s="252" t="s">
        <v>443</v>
      </c>
      <c r="BM70" s="250" t="s">
        <v>443</v>
      </c>
      <c r="BN70" s="250" t="s">
        <v>443</v>
      </c>
      <c r="BO70" s="325">
        <v>20000</v>
      </c>
      <c r="BP70" s="330" t="s">
        <v>443</v>
      </c>
      <c r="BQ70" s="335"/>
      <c r="BR70" s="347" t="s">
        <v>443</v>
      </c>
      <c r="BS70" s="320" t="s">
        <v>443</v>
      </c>
      <c r="BT70" s="320" t="s">
        <v>443</v>
      </c>
      <c r="BU70" s="320" t="s">
        <v>443</v>
      </c>
      <c r="BV70" s="320" t="s">
        <v>443</v>
      </c>
      <c r="BW70" s="346" t="s">
        <v>443</v>
      </c>
      <c r="BX70" s="353"/>
      <c r="BY70" s="347" t="s">
        <v>443</v>
      </c>
      <c r="BZ70" s="320" t="s">
        <v>443</v>
      </c>
      <c r="CA70" s="320">
        <v>20000</v>
      </c>
      <c r="CB70" s="320" t="s">
        <v>443</v>
      </c>
      <c r="CC70" s="320" t="s">
        <v>443</v>
      </c>
      <c r="CD70" s="346" t="s">
        <v>443</v>
      </c>
      <c r="CE70" s="353"/>
      <c r="CF70" s="347" t="s">
        <v>443</v>
      </c>
      <c r="CG70" s="333">
        <v>20000</v>
      </c>
      <c r="CH70" s="333" t="s">
        <v>443</v>
      </c>
      <c r="CI70" s="333" t="s">
        <v>443</v>
      </c>
      <c r="CJ70" s="333" t="s">
        <v>443</v>
      </c>
      <c r="CK70" s="346" t="s">
        <v>443</v>
      </c>
      <c r="CL70" s="353"/>
      <c r="CM70" s="347" t="s">
        <v>443</v>
      </c>
      <c r="CN70" s="320" t="s">
        <v>443</v>
      </c>
      <c r="CO70" s="320" t="s">
        <v>443</v>
      </c>
      <c r="CP70" s="320" t="s">
        <v>443</v>
      </c>
      <c r="CQ70" s="320" t="s">
        <v>443</v>
      </c>
      <c r="CR70" s="346" t="s">
        <v>443</v>
      </c>
      <c r="CS70" s="353"/>
      <c r="CT70" s="330" t="s">
        <v>443</v>
      </c>
      <c r="CU70" s="248">
        <v>20000</v>
      </c>
      <c r="CV70" s="333" t="s">
        <v>443</v>
      </c>
      <c r="CW70" s="320" t="s">
        <v>443</v>
      </c>
      <c r="CX70" s="320" t="s">
        <v>443</v>
      </c>
      <c r="CY70" s="320" t="s">
        <v>443</v>
      </c>
      <c r="CZ70" s="346" t="s">
        <v>443</v>
      </c>
      <c r="DA70" s="353" t="s">
        <v>443</v>
      </c>
      <c r="DB70" s="347" t="s">
        <v>443</v>
      </c>
      <c r="DC70" s="320" t="s">
        <v>443</v>
      </c>
      <c r="DD70" s="320" t="s">
        <v>443</v>
      </c>
      <c r="DE70" s="320" t="s">
        <v>443</v>
      </c>
      <c r="DF70" s="320" t="s">
        <v>443</v>
      </c>
      <c r="DG70" s="346" t="s">
        <v>443</v>
      </c>
      <c r="DH70" s="353" t="s">
        <v>443</v>
      </c>
      <c r="DI70" s="347" t="s">
        <v>443</v>
      </c>
      <c r="DJ70" s="320" t="s">
        <v>443</v>
      </c>
      <c r="DK70" s="320">
        <v>20000</v>
      </c>
      <c r="DL70" s="320">
        <v>20000</v>
      </c>
      <c r="DM70" s="320" t="s">
        <v>443</v>
      </c>
      <c r="DN70" s="320" t="s">
        <v>443</v>
      </c>
      <c r="DO70" s="358" t="s">
        <v>443</v>
      </c>
      <c r="DP70" s="361" t="s">
        <v>443</v>
      </c>
      <c r="DQ70" s="320" t="s">
        <v>443</v>
      </c>
      <c r="DR70" s="320" t="s">
        <v>443</v>
      </c>
      <c r="DS70" s="320" t="s">
        <v>443</v>
      </c>
      <c r="DT70" s="320" t="s">
        <v>443</v>
      </c>
      <c r="DU70" s="346" t="s">
        <v>443</v>
      </c>
      <c r="DV70" s="353" t="s">
        <v>443</v>
      </c>
      <c r="DW70" s="347" t="s">
        <v>443</v>
      </c>
      <c r="DX70" s="347">
        <v>20000</v>
      </c>
      <c r="DY70" s="347" t="s">
        <v>443</v>
      </c>
      <c r="DZ70" s="248">
        <v>20000</v>
      </c>
      <c r="EA70" s="353"/>
      <c r="EB70" s="347" t="s">
        <v>443</v>
      </c>
      <c r="EC70" s="347" t="s">
        <v>443</v>
      </c>
      <c r="ED70" s="353"/>
      <c r="EE70" s="347" t="s">
        <v>443</v>
      </c>
      <c r="EF70" s="347" t="s">
        <v>443</v>
      </c>
      <c r="EG70" s="347" t="s">
        <v>443</v>
      </c>
      <c r="EH70" s="347" t="s">
        <v>443</v>
      </c>
      <c r="EI70" s="347" t="s">
        <v>443</v>
      </c>
      <c r="EJ70" s="347" t="s">
        <v>443</v>
      </c>
      <c r="EK70" s="353"/>
      <c r="EL70" s="347" t="s">
        <v>443</v>
      </c>
      <c r="EM70" s="347" t="s">
        <v>443</v>
      </c>
      <c r="EN70" s="347" t="s">
        <v>443</v>
      </c>
      <c r="EO70" s="347" t="s">
        <v>443</v>
      </c>
      <c r="EP70" s="347" t="s">
        <v>443</v>
      </c>
      <c r="EQ70" s="347" t="s">
        <v>443</v>
      </c>
      <c r="ER70" s="353"/>
      <c r="ES70" s="347" t="s">
        <v>443</v>
      </c>
      <c r="ET70" s="347" t="s">
        <v>443</v>
      </c>
      <c r="EU70" s="347" t="s">
        <v>443</v>
      </c>
      <c r="EV70" s="347" t="s">
        <v>443</v>
      </c>
      <c r="EW70" s="347" t="s">
        <v>443</v>
      </c>
      <c r="EX70" s="347" t="s">
        <v>443</v>
      </c>
      <c r="EY70" s="353"/>
      <c r="EZ70" s="347" t="s">
        <v>443</v>
      </c>
      <c r="FA70" s="347" t="s">
        <v>443</v>
      </c>
      <c r="FB70" s="347" t="s">
        <v>443</v>
      </c>
      <c r="FC70" s="347" t="s">
        <v>443</v>
      </c>
      <c r="FD70" s="347" t="s">
        <v>443</v>
      </c>
      <c r="FE70" s="347" t="s">
        <v>443</v>
      </c>
      <c r="FF70" s="248">
        <v>20000</v>
      </c>
      <c r="FG70" s="353"/>
      <c r="FH70" s="347" t="s">
        <v>443</v>
      </c>
      <c r="FI70" s="347" t="s">
        <v>443</v>
      </c>
      <c r="FJ70" s="347" t="s">
        <v>443</v>
      </c>
      <c r="FK70" s="347" t="s">
        <v>443</v>
      </c>
      <c r="FL70" s="347" t="s">
        <v>443</v>
      </c>
      <c r="FM70" s="347" t="s">
        <v>443</v>
      </c>
      <c r="FN70" s="353"/>
      <c r="FO70" s="347" t="s">
        <v>443</v>
      </c>
      <c r="FP70" s="347" t="s">
        <v>443</v>
      </c>
      <c r="FQ70" s="347" t="s">
        <v>443</v>
      </c>
      <c r="FR70" s="347" t="s">
        <v>443</v>
      </c>
      <c r="FS70" s="347" t="s">
        <v>443</v>
      </c>
      <c r="FT70" s="347" t="s">
        <v>443</v>
      </c>
      <c r="FU70" s="353"/>
      <c r="FV70" s="347">
        <v>20000</v>
      </c>
      <c r="FW70" s="347" t="s">
        <v>443</v>
      </c>
      <c r="FX70" s="347" t="s">
        <v>443</v>
      </c>
      <c r="FY70" s="347" t="s">
        <v>443</v>
      </c>
      <c r="FZ70" s="347" t="s">
        <v>443</v>
      </c>
      <c r="GA70" s="347" t="s">
        <v>443</v>
      </c>
      <c r="GB70" s="353"/>
      <c r="GC70" s="347" t="s">
        <v>443</v>
      </c>
      <c r="GD70" s="347" t="s">
        <v>443</v>
      </c>
      <c r="GE70" s="347" t="s">
        <v>443</v>
      </c>
      <c r="GF70" s="347" t="s">
        <v>443</v>
      </c>
      <c r="GG70" s="347" t="s">
        <v>443</v>
      </c>
      <c r="GH70" s="347" t="s">
        <v>443</v>
      </c>
      <c r="GI70" s="353"/>
      <c r="GJ70" s="347" t="s">
        <v>443</v>
      </c>
      <c r="GK70" s="248">
        <v>20000</v>
      </c>
      <c r="GL70" s="347" t="s">
        <v>443</v>
      </c>
      <c r="GM70" s="347" t="s">
        <v>443</v>
      </c>
      <c r="GN70" s="347" t="s">
        <v>443</v>
      </c>
      <c r="GO70" s="347" t="s">
        <v>443</v>
      </c>
      <c r="GP70" s="347" t="s">
        <v>443</v>
      </c>
      <c r="GQ70" s="353"/>
      <c r="GR70" s="347" t="s">
        <v>443</v>
      </c>
    </row>
    <row r="71" spans="1:200" s="9" customFormat="1" ht="57" customHeight="1" x14ac:dyDescent="0.35">
      <c r="A71" s="244"/>
      <c r="B71" s="245">
        <v>32</v>
      </c>
      <c r="C71" s="254">
        <v>150000087</v>
      </c>
      <c r="D71" s="343"/>
      <c r="E71" s="255" t="s">
        <v>374</v>
      </c>
      <c r="F71" s="248">
        <v>17500</v>
      </c>
      <c r="G71" s="262"/>
      <c r="H71" s="250" t="s">
        <v>443</v>
      </c>
      <c r="I71" s="250" t="s">
        <v>443</v>
      </c>
      <c r="J71" s="251" t="s">
        <v>443</v>
      </c>
      <c r="K71" s="314"/>
      <c r="L71" s="250" t="s">
        <v>443</v>
      </c>
      <c r="M71" s="250" t="s">
        <v>443</v>
      </c>
      <c r="N71" s="252" t="s">
        <v>443</v>
      </c>
      <c r="O71" s="250" t="s">
        <v>443</v>
      </c>
      <c r="P71" s="250" t="s">
        <v>443</v>
      </c>
      <c r="Q71" s="251" t="s">
        <v>443</v>
      </c>
      <c r="R71" s="314"/>
      <c r="S71" s="250" t="s">
        <v>443</v>
      </c>
      <c r="T71" s="250" t="s">
        <v>443</v>
      </c>
      <c r="U71" s="252" t="s">
        <v>443</v>
      </c>
      <c r="V71" s="250" t="s">
        <v>443</v>
      </c>
      <c r="W71" s="250" t="s">
        <v>443</v>
      </c>
      <c r="X71" s="251" t="s">
        <v>443</v>
      </c>
      <c r="Y71" s="314"/>
      <c r="Z71" s="250" t="s">
        <v>443</v>
      </c>
      <c r="AA71" s="250" t="s">
        <v>443</v>
      </c>
      <c r="AB71" s="252" t="s">
        <v>443</v>
      </c>
      <c r="AC71" s="250" t="s">
        <v>443</v>
      </c>
      <c r="AD71" s="250" t="s">
        <v>443</v>
      </c>
      <c r="AE71" s="250"/>
      <c r="AF71" s="265"/>
      <c r="AG71" s="260"/>
      <c r="AH71" s="251"/>
      <c r="AI71" s="252"/>
      <c r="AJ71" s="273"/>
      <c r="AK71" s="251"/>
      <c r="AL71" s="248">
        <v>17500</v>
      </c>
      <c r="AM71" s="249"/>
      <c r="AN71" s="265"/>
      <c r="AO71" s="250" t="s">
        <v>443</v>
      </c>
      <c r="AP71" s="250" t="s">
        <v>443</v>
      </c>
      <c r="AQ71" s="252" t="s">
        <v>443</v>
      </c>
      <c r="AR71" s="250" t="s">
        <v>443</v>
      </c>
      <c r="AS71" s="250" t="s">
        <v>443</v>
      </c>
      <c r="AT71" s="251" t="s">
        <v>443</v>
      </c>
      <c r="AU71" s="314"/>
      <c r="AV71" s="250" t="s">
        <v>443</v>
      </c>
      <c r="AW71" s="250" t="s">
        <v>443</v>
      </c>
      <c r="AX71" s="252"/>
      <c r="AY71" s="250"/>
      <c r="AZ71" s="250" t="s">
        <v>443</v>
      </c>
      <c r="BA71" s="251" t="s">
        <v>443</v>
      </c>
      <c r="BB71" s="314"/>
      <c r="BC71" s="250" t="s">
        <v>443</v>
      </c>
      <c r="BD71" s="250" t="s">
        <v>443</v>
      </c>
      <c r="BE71" s="250" t="s">
        <v>443</v>
      </c>
      <c r="BF71" s="250" t="s">
        <v>443</v>
      </c>
      <c r="BG71" s="250"/>
      <c r="BH71" s="251" t="s">
        <v>443</v>
      </c>
      <c r="BI71" s="314"/>
      <c r="BJ71" s="250" t="s">
        <v>443</v>
      </c>
      <c r="BK71" s="250"/>
      <c r="BL71" s="252"/>
      <c r="BM71" s="250" t="s">
        <v>443</v>
      </c>
      <c r="BN71" s="250" t="s">
        <v>443</v>
      </c>
      <c r="BO71" s="325">
        <v>17500</v>
      </c>
      <c r="BP71" s="330" t="s">
        <v>443</v>
      </c>
      <c r="BQ71" s="335"/>
      <c r="BR71" s="347" t="s">
        <v>443</v>
      </c>
      <c r="BS71" s="320" t="s">
        <v>443</v>
      </c>
      <c r="BT71" s="320" t="s">
        <v>443</v>
      </c>
      <c r="BU71" s="320" t="s">
        <v>443</v>
      </c>
      <c r="BV71" s="320" t="s">
        <v>443</v>
      </c>
      <c r="BW71" s="346" t="s">
        <v>443</v>
      </c>
      <c r="BX71" s="353"/>
      <c r="BY71" s="347" t="s">
        <v>443</v>
      </c>
      <c r="BZ71" s="320" t="s">
        <v>443</v>
      </c>
      <c r="CA71" s="320"/>
      <c r="CB71" s="320" t="s">
        <v>443</v>
      </c>
      <c r="CC71" s="320" t="s">
        <v>443</v>
      </c>
      <c r="CD71" s="346" t="s">
        <v>443</v>
      </c>
      <c r="CE71" s="353"/>
      <c r="CF71" s="347" t="s">
        <v>443</v>
      </c>
      <c r="CG71" s="333"/>
      <c r="CH71" s="333" t="s">
        <v>443</v>
      </c>
      <c r="CI71" s="333" t="s">
        <v>443</v>
      </c>
      <c r="CJ71" s="333" t="s">
        <v>443</v>
      </c>
      <c r="CK71" s="346" t="s">
        <v>443</v>
      </c>
      <c r="CL71" s="353"/>
      <c r="CM71" s="347" t="s">
        <v>443</v>
      </c>
      <c r="CN71" s="320" t="s">
        <v>443</v>
      </c>
      <c r="CO71" s="320" t="s">
        <v>443</v>
      </c>
      <c r="CP71" s="320" t="s">
        <v>443</v>
      </c>
      <c r="CQ71" s="320" t="s">
        <v>443</v>
      </c>
      <c r="CR71" s="346" t="s">
        <v>443</v>
      </c>
      <c r="CS71" s="353"/>
      <c r="CT71" s="330" t="s">
        <v>443</v>
      </c>
      <c r="CU71" s="248">
        <v>17500</v>
      </c>
      <c r="CV71" s="333" t="s">
        <v>443</v>
      </c>
      <c r="CW71" s="320" t="s">
        <v>443</v>
      </c>
      <c r="CX71" s="320" t="s">
        <v>443</v>
      </c>
      <c r="CY71" s="320" t="s">
        <v>443</v>
      </c>
      <c r="CZ71" s="346" t="s">
        <v>443</v>
      </c>
      <c r="DA71" s="353" t="s">
        <v>443</v>
      </c>
      <c r="DB71" s="347" t="s">
        <v>443</v>
      </c>
      <c r="DC71" s="320" t="s">
        <v>443</v>
      </c>
      <c r="DD71" s="320" t="s">
        <v>443</v>
      </c>
      <c r="DE71" s="320" t="s">
        <v>443</v>
      </c>
      <c r="DF71" s="320" t="s">
        <v>443</v>
      </c>
      <c r="DG71" s="346" t="s">
        <v>443</v>
      </c>
      <c r="DH71" s="353" t="s">
        <v>443</v>
      </c>
      <c r="DI71" s="347" t="s">
        <v>443</v>
      </c>
      <c r="DJ71" s="320" t="s">
        <v>443</v>
      </c>
      <c r="DK71" s="320" t="s">
        <v>443</v>
      </c>
      <c r="DL71" s="320" t="s">
        <v>443</v>
      </c>
      <c r="DM71" s="320" t="s">
        <v>443</v>
      </c>
      <c r="DN71" s="320" t="s">
        <v>443</v>
      </c>
      <c r="DO71" s="358" t="s">
        <v>443</v>
      </c>
      <c r="DP71" s="361" t="s">
        <v>443</v>
      </c>
      <c r="DQ71" s="320" t="s">
        <v>443</v>
      </c>
      <c r="DR71" s="320" t="s">
        <v>443</v>
      </c>
      <c r="DS71" s="320" t="s">
        <v>443</v>
      </c>
      <c r="DT71" s="320" t="s">
        <v>443</v>
      </c>
      <c r="DU71" s="346" t="s">
        <v>443</v>
      </c>
      <c r="DV71" s="353" t="s">
        <v>443</v>
      </c>
      <c r="DW71" s="347" t="s">
        <v>443</v>
      </c>
      <c r="DX71" s="347" t="s">
        <v>443</v>
      </c>
      <c r="DY71" s="347" t="s">
        <v>443</v>
      </c>
      <c r="DZ71" s="248">
        <v>17500</v>
      </c>
      <c r="EA71" s="353"/>
      <c r="EB71" s="347" t="s">
        <v>443</v>
      </c>
      <c r="EC71" s="347" t="s">
        <v>443</v>
      </c>
      <c r="ED71" s="353"/>
      <c r="EE71" s="347" t="s">
        <v>443</v>
      </c>
      <c r="EF71" s="347" t="s">
        <v>443</v>
      </c>
      <c r="EG71" s="347" t="s">
        <v>443</v>
      </c>
      <c r="EH71" s="347" t="s">
        <v>443</v>
      </c>
      <c r="EI71" s="347" t="s">
        <v>443</v>
      </c>
      <c r="EJ71" s="347" t="s">
        <v>443</v>
      </c>
      <c r="EK71" s="353"/>
      <c r="EL71" s="347" t="s">
        <v>443</v>
      </c>
      <c r="EM71" s="347" t="s">
        <v>443</v>
      </c>
      <c r="EN71" s="347" t="s">
        <v>443</v>
      </c>
      <c r="EO71" s="347" t="s">
        <v>443</v>
      </c>
      <c r="EP71" s="347" t="s">
        <v>443</v>
      </c>
      <c r="EQ71" s="347" t="s">
        <v>443</v>
      </c>
      <c r="ER71" s="353"/>
      <c r="ES71" s="347" t="s">
        <v>443</v>
      </c>
      <c r="ET71" s="347" t="s">
        <v>443</v>
      </c>
      <c r="EU71" s="347" t="s">
        <v>443</v>
      </c>
      <c r="EV71" s="347" t="s">
        <v>443</v>
      </c>
      <c r="EW71" s="347" t="s">
        <v>443</v>
      </c>
      <c r="EX71" s="347" t="s">
        <v>443</v>
      </c>
      <c r="EY71" s="353"/>
      <c r="EZ71" s="347" t="s">
        <v>443</v>
      </c>
      <c r="FA71" s="347" t="s">
        <v>443</v>
      </c>
      <c r="FB71" s="347" t="s">
        <v>443</v>
      </c>
      <c r="FC71" s="347" t="s">
        <v>443</v>
      </c>
      <c r="FD71" s="347" t="s">
        <v>443</v>
      </c>
      <c r="FE71" s="347" t="s">
        <v>443</v>
      </c>
      <c r="FF71" s="248">
        <v>17500</v>
      </c>
      <c r="FG71" s="353"/>
      <c r="FH71" s="347" t="s">
        <v>443</v>
      </c>
      <c r="FI71" s="347" t="s">
        <v>443</v>
      </c>
      <c r="FJ71" s="347" t="s">
        <v>443</v>
      </c>
      <c r="FK71" s="347" t="s">
        <v>443</v>
      </c>
      <c r="FL71" s="347" t="s">
        <v>443</v>
      </c>
      <c r="FM71" s="347" t="s">
        <v>443</v>
      </c>
      <c r="FN71" s="353"/>
      <c r="FO71" s="347" t="s">
        <v>443</v>
      </c>
      <c r="FP71" s="347" t="s">
        <v>443</v>
      </c>
      <c r="FQ71" s="347" t="s">
        <v>443</v>
      </c>
      <c r="FR71" s="347" t="s">
        <v>443</v>
      </c>
      <c r="FS71" s="347" t="s">
        <v>443</v>
      </c>
      <c r="FT71" s="347" t="s">
        <v>443</v>
      </c>
      <c r="FU71" s="353"/>
      <c r="FV71" s="347" t="s">
        <v>443</v>
      </c>
      <c r="FW71" s="347" t="s">
        <v>443</v>
      </c>
      <c r="FX71" s="347" t="s">
        <v>443</v>
      </c>
      <c r="FY71" s="347" t="s">
        <v>443</v>
      </c>
      <c r="FZ71" s="347" t="s">
        <v>443</v>
      </c>
      <c r="GA71" s="347" t="s">
        <v>443</v>
      </c>
      <c r="GB71" s="353"/>
      <c r="GC71" s="347" t="s">
        <v>443</v>
      </c>
      <c r="GD71" s="347" t="s">
        <v>443</v>
      </c>
      <c r="GE71" s="347" t="s">
        <v>443</v>
      </c>
      <c r="GF71" s="347" t="s">
        <v>443</v>
      </c>
      <c r="GG71" s="347" t="s">
        <v>443</v>
      </c>
      <c r="GH71" s="347" t="s">
        <v>443</v>
      </c>
      <c r="GI71" s="353"/>
      <c r="GJ71" s="347" t="s">
        <v>443</v>
      </c>
      <c r="GK71" s="248">
        <v>17500</v>
      </c>
      <c r="GL71" s="347" t="s">
        <v>443</v>
      </c>
      <c r="GM71" s="347" t="s">
        <v>443</v>
      </c>
      <c r="GN71" s="347" t="s">
        <v>443</v>
      </c>
      <c r="GO71" s="347" t="s">
        <v>443</v>
      </c>
      <c r="GP71" s="347" t="s">
        <v>443</v>
      </c>
      <c r="GQ71" s="353"/>
      <c r="GR71" s="347" t="s">
        <v>443</v>
      </c>
    </row>
    <row r="72" spans="1:200" s="9" customFormat="1" ht="57" customHeight="1" x14ac:dyDescent="0.35">
      <c r="A72" s="244"/>
      <c r="B72" s="245">
        <v>33</v>
      </c>
      <c r="C72" s="254" t="s">
        <v>318</v>
      </c>
      <c r="D72" s="343"/>
      <c r="E72" s="255" t="s">
        <v>144</v>
      </c>
      <c r="F72" s="248">
        <v>16000</v>
      </c>
      <c r="G72" s="262"/>
      <c r="H72" s="250" t="s">
        <v>443</v>
      </c>
      <c r="I72" s="250" t="s">
        <v>443</v>
      </c>
      <c r="J72" s="251" t="s">
        <v>443</v>
      </c>
      <c r="K72" s="314"/>
      <c r="L72" s="250" t="s">
        <v>443</v>
      </c>
      <c r="M72" s="250" t="s">
        <v>443</v>
      </c>
      <c r="N72" s="252" t="s">
        <v>443</v>
      </c>
      <c r="O72" s="250" t="s">
        <v>443</v>
      </c>
      <c r="P72" s="250" t="s">
        <v>443</v>
      </c>
      <c r="Q72" s="251" t="s">
        <v>443</v>
      </c>
      <c r="R72" s="314"/>
      <c r="S72" s="250" t="s">
        <v>443</v>
      </c>
      <c r="T72" s="250" t="s">
        <v>443</v>
      </c>
      <c r="U72" s="252" t="s">
        <v>443</v>
      </c>
      <c r="V72" s="250" t="s">
        <v>443</v>
      </c>
      <c r="W72" s="250" t="s">
        <v>443</v>
      </c>
      <c r="X72" s="251" t="s">
        <v>443</v>
      </c>
      <c r="Y72" s="314"/>
      <c r="Z72" s="250" t="s">
        <v>443</v>
      </c>
      <c r="AA72" s="250" t="s">
        <v>443</v>
      </c>
      <c r="AB72" s="252" t="s">
        <v>443</v>
      </c>
      <c r="AC72" s="250" t="s">
        <v>443</v>
      </c>
      <c r="AD72" s="250" t="s">
        <v>443</v>
      </c>
      <c r="AE72" s="250"/>
      <c r="AF72" s="265"/>
      <c r="AG72" s="260"/>
      <c r="AH72" s="251"/>
      <c r="AI72" s="252"/>
      <c r="AJ72" s="273"/>
      <c r="AK72" s="251"/>
      <c r="AL72" s="248">
        <v>16000</v>
      </c>
      <c r="AM72" s="249"/>
      <c r="AN72" s="265"/>
      <c r="AO72" s="250" t="s">
        <v>443</v>
      </c>
      <c r="AP72" s="250" t="s">
        <v>443</v>
      </c>
      <c r="AQ72" s="252" t="s">
        <v>443</v>
      </c>
      <c r="AR72" s="250" t="s">
        <v>443</v>
      </c>
      <c r="AS72" s="250" t="s">
        <v>443</v>
      </c>
      <c r="AT72" s="251" t="s">
        <v>443</v>
      </c>
      <c r="AU72" s="314"/>
      <c r="AV72" s="250" t="s">
        <v>443</v>
      </c>
      <c r="AW72" s="250" t="s">
        <v>443</v>
      </c>
      <c r="AX72" s="252"/>
      <c r="AY72" s="250"/>
      <c r="AZ72" s="250" t="s">
        <v>443</v>
      </c>
      <c r="BA72" s="251" t="s">
        <v>443</v>
      </c>
      <c r="BB72" s="314"/>
      <c r="BC72" s="250" t="s">
        <v>443</v>
      </c>
      <c r="BD72" s="250" t="s">
        <v>443</v>
      </c>
      <c r="BE72" s="250" t="s">
        <v>443</v>
      </c>
      <c r="BF72" s="250" t="s">
        <v>443</v>
      </c>
      <c r="BG72" s="250"/>
      <c r="BH72" s="251" t="s">
        <v>443</v>
      </c>
      <c r="BI72" s="314"/>
      <c r="BJ72" s="250" t="s">
        <v>443</v>
      </c>
      <c r="BK72" s="250"/>
      <c r="BL72" s="252"/>
      <c r="BM72" s="250" t="s">
        <v>443</v>
      </c>
      <c r="BN72" s="250" t="s">
        <v>443</v>
      </c>
      <c r="BO72" s="325">
        <v>16000</v>
      </c>
      <c r="BP72" s="330" t="s">
        <v>443</v>
      </c>
      <c r="BQ72" s="335"/>
      <c r="BR72" s="347" t="s">
        <v>443</v>
      </c>
      <c r="BS72" s="320" t="s">
        <v>443</v>
      </c>
      <c r="BT72" s="320" t="s">
        <v>443</v>
      </c>
      <c r="BU72" s="320" t="s">
        <v>443</v>
      </c>
      <c r="BV72" s="320" t="s">
        <v>443</v>
      </c>
      <c r="BW72" s="346" t="s">
        <v>443</v>
      </c>
      <c r="BX72" s="353"/>
      <c r="BY72" s="347" t="s">
        <v>443</v>
      </c>
      <c r="BZ72" s="320" t="s">
        <v>443</v>
      </c>
      <c r="CA72" s="320"/>
      <c r="CB72" s="320" t="s">
        <v>443</v>
      </c>
      <c r="CC72" s="320" t="s">
        <v>443</v>
      </c>
      <c r="CD72" s="346" t="s">
        <v>443</v>
      </c>
      <c r="CE72" s="353"/>
      <c r="CF72" s="347" t="s">
        <v>443</v>
      </c>
      <c r="CG72" s="333"/>
      <c r="CH72" s="333" t="s">
        <v>443</v>
      </c>
      <c r="CI72" s="333" t="s">
        <v>443</v>
      </c>
      <c r="CJ72" s="333" t="s">
        <v>443</v>
      </c>
      <c r="CK72" s="346" t="s">
        <v>443</v>
      </c>
      <c r="CL72" s="353"/>
      <c r="CM72" s="347" t="s">
        <v>443</v>
      </c>
      <c r="CN72" s="320" t="s">
        <v>443</v>
      </c>
      <c r="CO72" s="320" t="s">
        <v>443</v>
      </c>
      <c r="CP72" s="320" t="s">
        <v>443</v>
      </c>
      <c r="CQ72" s="320" t="s">
        <v>443</v>
      </c>
      <c r="CR72" s="346" t="s">
        <v>443</v>
      </c>
      <c r="CS72" s="353"/>
      <c r="CT72" s="330" t="s">
        <v>443</v>
      </c>
      <c r="CU72" s="248">
        <v>16000</v>
      </c>
      <c r="CV72" s="333" t="s">
        <v>443</v>
      </c>
      <c r="CW72" s="320" t="s">
        <v>443</v>
      </c>
      <c r="CX72" s="320" t="s">
        <v>443</v>
      </c>
      <c r="CY72" s="320" t="s">
        <v>443</v>
      </c>
      <c r="CZ72" s="346" t="s">
        <v>443</v>
      </c>
      <c r="DA72" s="353" t="s">
        <v>443</v>
      </c>
      <c r="DB72" s="347" t="s">
        <v>443</v>
      </c>
      <c r="DC72" s="320" t="s">
        <v>443</v>
      </c>
      <c r="DD72" s="320" t="s">
        <v>443</v>
      </c>
      <c r="DE72" s="320" t="s">
        <v>443</v>
      </c>
      <c r="DF72" s="320" t="s">
        <v>443</v>
      </c>
      <c r="DG72" s="346" t="s">
        <v>443</v>
      </c>
      <c r="DH72" s="353" t="s">
        <v>443</v>
      </c>
      <c r="DI72" s="347" t="s">
        <v>443</v>
      </c>
      <c r="DJ72" s="320" t="s">
        <v>443</v>
      </c>
      <c r="DK72" s="320" t="s">
        <v>443</v>
      </c>
      <c r="DL72" s="320" t="s">
        <v>443</v>
      </c>
      <c r="DM72" s="320" t="s">
        <v>443</v>
      </c>
      <c r="DN72" s="320" t="s">
        <v>443</v>
      </c>
      <c r="DO72" s="358" t="s">
        <v>443</v>
      </c>
      <c r="DP72" s="361" t="s">
        <v>443</v>
      </c>
      <c r="DQ72" s="320" t="s">
        <v>443</v>
      </c>
      <c r="DR72" s="320" t="s">
        <v>443</v>
      </c>
      <c r="DS72" s="320" t="s">
        <v>443</v>
      </c>
      <c r="DT72" s="320" t="s">
        <v>443</v>
      </c>
      <c r="DU72" s="346" t="s">
        <v>443</v>
      </c>
      <c r="DV72" s="353" t="s">
        <v>443</v>
      </c>
      <c r="DW72" s="347" t="s">
        <v>443</v>
      </c>
      <c r="DX72" s="347" t="s">
        <v>443</v>
      </c>
      <c r="DY72" s="347" t="s">
        <v>443</v>
      </c>
      <c r="DZ72" s="248">
        <v>16000</v>
      </c>
      <c r="EA72" s="353"/>
      <c r="EB72" s="347" t="s">
        <v>443</v>
      </c>
      <c r="EC72" s="347" t="s">
        <v>443</v>
      </c>
      <c r="ED72" s="353"/>
      <c r="EE72" s="347" t="s">
        <v>443</v>
      </c>
      <c r="EF72" s="347" t="s">
        <v>443</v>
      </c>
      <c r="EG72" s="347" t="s">
        <v>443</v>
      </c>
      <c r="EH72" s="347" t="s">
        <v>443</v>
      </c>
      <c r="EI72" s="347" t="s">
        <v>443</v>
      </c>
      <c r="EJ72" s="347" t="s">
        <v>443</v>
      </c>
      <c r="EK72" s="353"/>
      <c r="EL72" s="347" t="s">
        <v>443</v>
      </c>
      <c r="EM72" s="347" t="s">
        <v>443</v>
      </c>
      <c r="EN72" s="347" t="s">
        <v>443</v>
      </c>
      <c r="EO72" s="347" t="s">
        <v>443</v>
      </c>
      <c r="EP72" s="347" t="s">
        <v>443</v>
      </c>
      <c r="EQ72" s="347" t="s">
        <v>443</v>
      </c>
      <c r="ER72" s="353"/>
      <c r="ES72" s="347" t="s">
        <v>443</v>
      </c>
      <c r="ET72" s="347" t="s">
        <v>443</v>
      </c>
      <c r="EU72" s="347" t="s">
        <v>443</v>
      </c>
      <c r="EV72" s="347" t="s">
        <v>443</v>
      </c>
      <c r="EW72" s="347" t="s">
        <v>443</v>
      </c>
      <c r="EX72" s="347" t="s">
        <v>443</v>
      </c>
      <c r="EY72" s="353"/>
      <c r="EZ72" s="347" t="s">
        <v>443</v>
      </c>
      <c r="FA72" s="347" t="s">
        <v>443</v>
      </c>
      <c r="FB72" s="347" t="s">
        <v>443</v>
      </c>
      <c r="FC72" s="347" t="s">
        <v>443</v>
      </c>
      <c r="FD72" s="347" t="s">
        <v>443</v>
      </c>
      <c r="FE72" s="347" t="s">
        <v>443</v>
      </c>
      <c r="FF72" s="248">
        <v>16000</v>
      </c>
      <c r="FG72" s="353"/>
      <c r="FH72" s="347" t="s">
        <v>443</v>
      </c>
      <c r="FI72" s="347" t="s">
        <v>443</v>
      </c>
      <c r="FJ72" s="347" t="s">
        <v>443</v>
      </c>
      <c r="FK72" s="347" t="s">
        <v>443</v>
      </c>
      <c r="FL72" s="347" t="s">
        <v>443</v>
      </c>
      <c r="FM72" s="347" t="s">
        <v>443</v>
      </c>
      <c r="FN72" s="353"/>
      <c r="FO72" s="347" t="s">
        <v>443</v>
      </c>
      <c r="FP72" s="347" t="s">
        <v>443</v>
      </c>
      <c r="FQ72" s="347" t="s">
        <v>443</v>
      </c>
      <c r="FR72" s="347" t="s">
        <v>443</v>
      </c>
      <c r="FS72" s="347" t="s">
        <v>443</v>
      </c>
      <c r="FT72" s="347" t="s">
        <v>443</v>
      </c>
      <c r="FU72" s="353"/>
      <c r="FV72" s="347" t="s">
        <v>443</v>
      </c>
      <c r="FW72" s="347" t="s">
        <v>443</v>
      </c>
      <c r="FX72" s="347" t="s">
        <v>443</v>
      </c>
      <c r="FY72" s="347" t="s">
        <v>443</v>
      </c>
      <c r="FZ72" s="347" t="s">
        <v>443</v>
      </c>
      <c r="GA72" s="347" t="s">
        <v>443</v>
      </c>
      <c r="GB72" s="353"/>
      <c r="GC72" s="347" t="s">
        <v>443</v>
      </c>
      <c r="GD72" s="347" t="s">
        <v>443</v>
      </c>
      <c r="GE72" s="347" t="s">
        <v>443</v>
      </c>
      <c r="GF72" s="347" t="s">
        <v>443</v>
      </c>
      <c r="GG72" s="347" t="s">
        <v>443</v>
      </c>
      <c r="GH72" s="347" t="s">
        <v>443</v>
      </c>
      <c r="GI72" s="353"/>
      <c r="GJ72" s="347" t="s">
        <v>443</v>
      </c>
      <c r="GK72" s="248">
        <v>16000</v>
      </c>
      <c r="GL72" s="347" t="s">
        <v>443</v>
      </c>
      <c r="GM72" s="347" t="s">
        <v>443</v>
      </c>
      <c r="GN72" s="347" t="s">
        <v>443</v>
      </c>
      <c r="GO72" s="347" t="s">
        <v>443</v>
      </c>
      <c r="GP72" s="347" t="s">
        <v>443</v>
      </c>
      <c r="GQ72" s="353"/>
      <c r="GR72" s="347" t="s">
        <v>443</v>
      </c>
    </row>
    <row r="73" spans="1:200" s="9" customFormat="1" ht="57" customHeight="1" x14ac:dyDescent="0.35">
      <c r="A73" s="244"/>
      <c r="B73" s="245">
        <v>34</v>
      </c>
      <c r="C73" s="254" t="s">
        <v>370</v>
      </c>
      <c r="D73" s="343"/>
      <c r="E73" s="255" t="s">
        <v>371</v>
      </c>
      <c r="F73" s="248">
        <v>18250</v>
      </c>
      <c r="G73" s="262"/>
      <c r="H73" s="250" t="s">
        <v>443</v>
      </c>
      <c r="I73" s="250" t="s">
        <v>443</v>
      </c>
      <c r="J73" s="251" t="s">
        <v>443</v>
      </c>
      <c r="K73" s="314"/>
      <c r="L73" s="250" t="s">
        <v>443</v>
      </c>
      <c r="M73" s="250" t="s">
        <v>443</v>
      </c>
      <c r="N73" s="252" t="s">
        <v>443</v>
      </c>
      <c r="O73" s="250" t="s">
        <v>443</v>
      </c>
      <c r="P73" s="250" t="s">
        <v>443</v>
      </c>
      <c r="Q73" s="251" t="s">
        <v>443</v>
      </c>
      <c r="R73" s="314"/>
      <c r="S73" s="250" t="s">
        <v>443</v>
      </c>
      <c r="T73" s="250" t="s">
        <v>443</v>
      </c>
      <c r="U73" s="252" t="s">
        <v>443</v>
      </c>
      <c r="V73" s="250" t="s">
        <v>443</v>
      </c>
      <c r="W73" s="250" t="s">
        <v>443</v>
      </c>
      <c r="X73" s="251" t="s">
        <v>443</v>
      </c>
      <c r="Y73" s="314"/>
      <c r="Z73" s="250" t="s">
        <v>443</v>
      </c>
      <c r="AA73" s="250" t="s">
        <v>443</v>
      </c>
      <c r="AB73" s="252" t="s">
        <v>443</v>
      </c>
      <c r="AC73" s="250" t="s">
        <v>443</v>
      </c>
      <c r="AD73" s="250" t="s">
        <v>443</v>
      </c>
      <c r="AE73" s="250"/>
      <c r="AF73" s="265"/>
      <c r="AG73" s="260"/>
      <c r="AH73" s="251"/>
      <c r="AI73" s="252"/>
      <c r="AJ73" s="273"/>
      <c r="AK73" s="251"/>
      <c r="AL73" s="248">
        <v>18250</v>
      </c>
      <c r="AM73" s="249"/>
      <c r="AN73" s="265"/>
      <c r="AO73" s="250" t="s">
        <v>443</v>
      </c>
      <c r="AP73" s="250" t="s">
        <v>443</v>
      </c>
      <c r="AQ73" s="252" t="s">
        <v>443</v>
      </c>
      <c r="AR73" s="250" t="s">
        <v>443</v>
      </c>
      <c r="AS73" s="250" t="s">
        <v>443</v>
      </c>
      <c r="AT73" s="251" t="s">
        <v>443</v>
      </c>
      <c r="AU73" s="314"/>
      <c r="AV73" s="250" t="s">
        <v>443</v>
      </c>
      <c r="AW73" s="250" t="s">
        <v>443</v>
      </c>
      <c r="AX73" s="252"/>
      <c r="AY73" s="250"/>
      <c r="AZ73" s="250" t="s">
        <v>443</v>
      </c>
      <c r="BA73" s="251" t="s">
        <v>443</v>
      </c>
      <c r="BB73" s="314"/>
      <c r="BC73" s="250" t="s">
        <v>443</v>
      </c>
      <c r="BD73" s="250" t="s">
        <v>443</v>
      </c>
      <c r="BE73" s="250" t="s">
        <v>443</v>
      </c>
      <c r="BF73" s="250" t="s">
        <v>443</v>
      </c>
      <c r="BG73" s="250"/>
      <c r="BH73" s="251" t="s">
        <v>443</v>
      </c>
      <c r="BI73" s="314"/>
      <c r="BJ73" s="250" t="s">
        <v>443</v>
      </c>
      <c r="BK73" s="250"/>
      <c r="BL73" s="252"/>
      <c r="BM73" s="250" t="s">
        <v>443</v>
      </c>
      <c r="BN73" s="250" t="s">
        <v>443</v>
      </c>
      <c r="BO73" s="325">
        <v>18250</v>
      </c>
      <c r="BP73" s="330" t="s">
        <v>443</v>
      </c>
      <c r="BQ73" s="335"/>
      <c r="BR73" s="347" t="s">
        <v>443</v>
      </c>
      <c r="BS73" s="320" t="s">
        <v>443</v>
      </c>
      <c r="BT73" s="320" t="s">
        <v>443</v>
      </c>
      <c r="BU73" s="320" t="s">
        <v>443</v>
      </c>
      <c r="BV73" s="320" t="s">
        <v>443</v>
      </c>
      <c r="BW73" s="346" t="s">
        <v>443</v>
      </c>
      <c r="BX73" s="353"/>
      <c r="BY73" s="347" t="s">
        <v>443</v>
      </c>
      <c r="BZ73" s="320" t="s">
        <v>443</v>
      </c>
      <c r="CA73" s="320"/>
      <c r="CB73" s="320" t="s">
        <v>443</v>
      </c>
      <c r="CC73" s="320" t="s">
        <v>443</v>
      </c>
      <c r="CD73" s="346" t="s">
        <v>443</v>
      </c>
      <c r="CE73" s="353"/>
      <c r="CF73" s="347" t="s">
        <v>443</v>
      </c>
      <c r="CG73" s="333"/>
      <c r="CH73" s="333" t="s">
        <v>443</v>
      </c>
      <c r="CI73" s="333" t="s">
        <v>443</v>
      </c>
      <c r="CJ73" s="333" t="s">
        <v>443</v>
      </c>
      <c r="CK73" s="346" t="s">
        <v>443</v>
      </c>
      <c r="CL73" s="353"/>
      <c r="CM73" s="347" t="s">
        <v>443</v>
      </c>
      <c r="CN73" s="320" t="s">
        <v>443</v>
      </c>
      <c r="CO73" s="320" t="s">
        <v>443</v>
      </c>
      <c r="CP73" s="320" t="s">
        <v>443</v>
      </c>
      <c r="CQ73" s="320">
        <v>18250</v>
      </c>
      <c r="CR73" s="346" t="s">
        <v>443</v>
      </c>
      <c r="CS73" s="353"/>
      <c r="CT73" s="330" t="s">
        <v>443</v>
      </c>
      <c r="CU73" s="248">
        <v>18250</v>
      </c>
      <c r="CV73" s="333" t="s">
        <v>443</v>
      </c>
      <c r="CW73" s="320" t="s">
        <v>443</v>
      </c>
      <c r="CX73" s="320" t="s">
        <v>443</v>
      </c>
      <c r="CY73" s="320" t="s">
        <v>443</v>
      </c>
      <c r="CZ73" s="346" t="s">
        <v>443</v>
      </c>
      <c r="DA73" s="353" t="s">
        <v>443</v>
      </c>
      <c r="DB73" s="347" t="s">
        <v>443</v>
      </c>
      <c r="DC73" s="320" t="s">
        <v>443</v>
      </c>
      <c r="DD73" s="320" t="s">
        <v>443</v>
      </c>
      <c r="DE73" s="320" t="s">
        <v>443</v>
      </c>
      <c r="DF73" s="320" t="s">
        <v>443</v>
      </c>
      <c r="DG73" s="346" t="s">
        <v>443</v>
      </c>
      <c r="DH73" s="353" t="s">
        <v>443</v>
      </c>
      <c r="DI73" s="347" t="s">
        <v>443</v>
      </c>
      <c r="DJ73" s="320" t="s">
        <v>443</v>
      </c>
      <c r="DK73" s="320" t="s">
        <v>443</v>
      </c>
      <c r="DL73" s="320" t="s">
        <v>443</v>
      </c>
      <c r="DM73" s="320" t="s">
        <v>443</v>
      </c>
      <c r="DN73" s="320" t="s">
        <v>443</v>
      </c>
      <c r="DO73" s="358" t="s">
        <v>443</v>
      </c>
      <c r="DP73" s="361" t="s">
        <v>443</v>
      </c>
      <c r="DQ73" s="320" t="s">
        <v>443</v>
      </c>
      <c r="DR73" s="320" t="s">
        <v>443</v>
      </c>
      <c r="DS73" s="320" t="s">
        <v>443</v>
      </c>
      <c r="DT73" s="320" t="s">
        <v>443</v>
      </c>
      <c r="DU73" s="346" t="s">
        <v>443</v>
      </c>
      <c r="DV73" s="353" t="s">
        <v>443</v>
      </c>
      <c r="DW73" s="347" t="s">
        <v>443</v>
      </c>
      <c r="DX73" s="347" t="s">
        <v>443</v>
      </c>
      <c r="DY73" s="347" t="s">
        <v>443</v>
      </c>
      <c r="DZ73" s="248">
        <v>18250</v>
      </c>
      <c r="EA73" s="353"/>
      <c r="EB73" s="347" t="s">
        <v>443</v>
      </c>
      <c r="EC73" s="347" t="s">
        <v>443</v>
      </c>
      <c r="ED73" s="353"/>
      <c r="EE73" s="347" t="s">
        <v>443</v>
      </c>
      <c r="EF73" s="347" t="s">
        <v>443</v>
      </c>
      <c r="EG73" s="347" t="s">
        <v>443</v>
      </c>
      <c r="EH73" s="347" t="s">
        <v>443</v>
      </c>
      <c r="EI73" s="347" t="s">
        <v>443</v>
      </c>
      <c r="EJ73" s="347" t="s">
        <v>443</v>
      </c>
      <c r="EK73" s="353"/>
      <c r="EL73" s="347" t="s">
        <v>443</v>
      </c>
      <c r="EM73" s="347" t="s">
        <v>443</v>
      </c>
      <c r="EN73" s="347" t="s">
        <v>443</v>
      </c>
      <c r="EO73" s="347">
        <v>19909.261074962116</v>
      </c>
      <c r="EP73" s="347" t="s">
        <v>443</v>
      </c>
      <c r="EQ73" s="347" t="s">
        <v>443</v>
      </c>
      <c r="ER73" s="353"/>
      <c r="ES73" s="347" t="s">
        <v>443</v>
      </c>
      <c r="ET73" s="347" t="s">
        <v>443</v>
      </c>
      <c r="EU73" s="347" t="s">
        <v>443</v>
      </c>
      <c r="EV73" s="347" t="s">
        <v>443</v>
      </c>
      <c r="EW73" s="347" t="s">
        <v>443</v>
      </c>
      <c r="EX73" s="347" t="s">
        <v>443</v>
      </c>
      <c r="EY73" s="353"/>
      <c r="EZ73" s="347" t="s">
        <v>443</v>
      </c>
      <c r="FA73" s="347" t="s">
        <v>443</v>
      </c>
      <c r="FB73" s="347" t="s">
        <v>443</v>
      </c>
      <c r="FC73" s="347" t="s">
        <v>443</v>
      </c>
      <c r="FD73" s="347" t="s">
        <v>443</v>
      </c>
      <c r="FE73" s="347">
        <v>19500</v>
      </c>
      <c r="FF73" s="248">
        <v>18250</v>
      </c>
      <c r="FG73" s="353"/>
      <c r="FH73" s="347" t="s">
        <v>443</v>
      </c>
      <c r="FI73" s="347" t="s">
        <v>443</v>
      </c>
      <c r="FJ73" s="347" t="s">
        <v>443</v>
      </c>
      <c r="FK73" s="347" t="s">
        <v>443</v>
      </c>
      <c r="FL73" s="347" t="s">
        <v>443</v>
      </c>
      <c r="FM73" s="347" t="s">
        <v>443</v>
      </c>
      <c r="FN73" s="353"/>
      <c r="FO73" s="347" t="s">
        <v>443</v>
      </c>
      <c r="FP73" s="347" t="s">
        <v>443</v>
      </c>
      <c r="FQ73" s="347" t="s">
        <v>443</v>
      </c>
      <c r="FR73" s="347" t="s">
        <v>443</v>
      </c>
      <c r="FS73" s="347" t="s">
        <v>443</v>
      </c>
      <c r="FT73" s="347" t="s">
        <v>443</v>
      </c>
      <c r="FU73" s="353"/>
      <c r="FV73" s="347" t="s">
        <v>443</v>
      </c>
      <c r="FW73" s="347" t="s">
        <v>443</v>
      </c>
      <c r="FX73" s="347" t="s">
        <v>443</v>
      </c>
      <c r="FY73" s="347" t="s">
        <v>443</v>
      </c>
      <c r="FZ73" s="347" t="s">
        <v>443</v>
      </c>
      <c r="GA73" s="347" t="s">
        <v>443</v>
      </c>
      <c r="GB73" s="353"/>
      <c r="GC73" s="347" t="s">
        <v>443</v>
      </c>
      <c r="GD73" s="347" t="s">
        <v>443</v>
      </c>
      <c r="GE73" s="347" t="s">
        <v>443</v>
      </c>
      <c r="GF73" s="347" t="s">
        <v>443</v>
      </c>
      <c r="GG73" s="347" t="s">
        <v>443</v>
      </c>
      <c r="GH73" s="347" t="s">
        <v>443</v>
      </c>
      <c r="GI73" s="353"/>
      <c r="GJ73" s="347" t="s">
        <v>443</v>
      </c>
      <c r="GK73" s="248">
        <v>18250</v>
      </c>
      <c r="GL73" s="347" t="s">
        <v>443</v>
      </c>
      <c r="GM73" s="347" t="s">
        <v>443</v>
      </c>
      <c r="GN73" s="347" t="s">
        <v>443</v>
      </c>
      <c r="GO73" s="347" t="s">
        <v>443</v>
      </c>
      <c r="GP73" s="347" t="s">
        <v>443</v>
      </c>
      <c r="GQ73" s="353"/>
      <c r="GR73" s="347" t="s">
        <v>443</v>
      </c>
    </row>
    <row r="74" spans="1:200" s="9" customFormat="1" ht="57" customHeight="1" x14ac:dyDescent="0.35">
      <c r="A74" s="244"/>
      <c r="B74" s="245">
        <v>35</v>
      </c>
      <c r="C74" s="254" t="s">
        <v>400</v>
      </c>
      <c r="D74" s="343"/>
      <c r="E74" s="255" t="s">
        <v>399</v>
      </c>
      <c r="F74" s="248">
        <v>20000</v>
      </c>
      <c r="G74" s="262"/>
      <c r="H74" s="250" t="s">
        <v>443</v>
      </c>
      <c r="I74" s="250" t="s">
        <v>443</v>
      </c>
      <c r="J74" s="251" t="s">
        <v>443</v>
      </c>
      <c r="K74" s="314"/>
      <c r="L74" s="250" t="s">
        <v>443</v>
      </c>
      <c r="M74" s="250" t="s">
        <v>443</v>
      </c>
      <c r="N74" s="252" t="s">
        <v>443</v>
      </c>
      <c r="O74" s="250" t="s">
        <v>443</v>
      </c>
      <c r="P74" s="250" t="s">
        <v>443</v>
      </c>
      <c r="Q74" s="251" t="s">
        <v>443</v>
      </c>
      <c r="R74" s="314"/>
      <c r="S74" s="250" t="s">
        <v>443</v>
      </c>
      <c r="T74" s="250" t="s">
        <v>443</v>
      </c>
      <c r="U74" s="252" t="s">
        <v>443</v>
      </c>
      <c r="V74" s="250" t="s">
        <v>443</v>
      </c>
      <c r="W74" s="250" t="s">
        <v>443</v>
      </c>
      <c r="X74" s="251" t="s">
        <v>443</v>
      </c>
      <c r="Y74" s="314"/>
      <c r="Z74" s="250" t="s">
        <v>443</v>
      </c>
      <c r="AA74" s="250" t="s">
        <v>443</v>
      </c>
      <c r="AB74" s="252" t="s">
        <v>443</v>
      </c>
      <c r="AC74" s="250" t="s">
        <v>443</v>
      </c>
      <c r="AD74" s="250" t="s">
        <v>443</v>
      </c>
      <c r="AE74" s="250"/>
      <c r="AF74" s="265"/>
      <c r="AG74" s="260"/>
      <c r="AH74" s="251"/>
      <c r="AI74" s="252"/>
      <c r="AJ74" s="273"/>
      <c r="AK74" s="251"/>
      <c r="AL74" s="248">
        <v>20000</v>
      </c>
      <c r="AM74" s="249"/>
      <c r="AN74" s="265"/>
      <c r="AO74" s="250" t="s">
        <v>443</v>
      </c>
      <c r="AP74" s="250" t="s">
        <v>443</v>
      </c>
      <c r="AQ74" s="252" t="s">
        <v>443</v>
      </c>
      <c r="AR74" s="250" t="s">
        <v>443</v>
      </c>
      <c r="AS74" s="250" t="s">
        <v>443</v>
      </c>
      <c r="AT74" s="251" t="s">
        <v>443</v>
      </c>
      <c r="AU74" s="314"/>
      <c r="AV74" s="250" t="s">
        <v>443</v>
      </c>
      <c r="AW74" s="250" t="s">
        <v>443</v>
      </c>
      <c r="AX74" s="252"/>
      <c r="AY74" s="250"/>
      <c r="AZ74" s="250" t="s">
        <v>443</v>
      </c>
      <c r="BA74" s="251" t="s">
        <v>443</v>
      </c>
      <c r="BB74" s="314"/>
      <c r="BC74" s="250" t="s">
        <v>443</v>
      </c>
      <c r="BD74" s="250" t="s">
        <v>443</v>
      </c>
      <c r="BE74" s="250" t="s">
        <v>443</v>
      </c>
      <c r="BF74" s="250" t="s">
        <v>443</v>
      </c>
      <c r="BG74" s="250"/>
      <c r="BH74" s="251" t="s">
        <v>443</v>
      </c>
      <c r="BI74" s="314"/>
      <c r="BJ74" s="250" t="s">
        <v>443</v>
      </c>
      <c r="BK74" s="250"/>
      <c r="BL74" s="252"/>
      <c r="BM74" s="250" t="s">
        <v>443</v>
      </c>
      <c r="BN74" s="250" t="s">
        <v>443</v>
      </c>
      <c r="BO74" s="325">
        <v>20000</v>
      </c>
      <c r="BP74" s="330" t="s">
        <v>443</v>
      </c>
      <c r="BQ74" s="335"/>
      <c r="BR74" s="347" t="s">
        <v>443</v>
      </c>
      <c r="BS74" s="320" t="s">
        <v>443</v>
      </c>
      <c r="BT74" s="320" t="s">
        <v>443</v>
      </c>
      <c r="BU74" s="320" t="s">
        <v>443</v>
      </c>
      <c r="BV74" s="320" t="s">
        <v>443</v>
      </c>
      <c r="BW74" s="346" t="s">
        <v>443</v>
      </c>
      <c r="BX74" s="353"/>
      <c r="BY74" s="347" t="s">
        <v>443</v>
      </c>
      <c r="BZ74" s="320" t="s">
        <v>443</v>
      </c>
      <c r="CA74" s="320"/>
      <c r="CB74" s="320" t="s">
        <v>443</v>
      </c>
      <c r="CC74" s="320" t="s">
        <v>443</v>
      </c>
      <c r="CD74" s="346" t="s">
        <v>443</v>
      </c>
      <c r="CE74" s="353"/>
      <c r="CF74" s="347" t="s">
        <v>443</v>
      </c>
      <c r="CG74" s="333"/>
      <c r="CH74" s="333" t="s">
        <v>443</v>
      </c>
      <c r="CI74" s="333" t="s">
        <v>443</v>
      </c>
      <c r="CJ74" s="333" t="s">
        <v>443</v>
      </c>
      <c r="CK74" s="346" t="s">
        <v>443</v>
      </c>
      <c r="CL74" s="353"/>
      <c r="CM74" s="347" t="s">
        <v>443</v>
      </c>
      <c r="CN74" s="320" t="s">
        <v>443</v>
      </c>
      <c r="CO74" s="320" t="s">
        <v>443</v>
      </c>
      <c r="CP74" s="320" t="s">
        <v>443</v>
      </c>
      <c r="CQ74" s="320" t="s">
        <v>443</v>
      </c>
      <c r="CR74" s="346" t="s">
        <v>443</v>
      </c>
      <c r="CS74" s="353"/>
      <c r="CT74" s="330" t="s">
        <v>443</v>
      </c>
      <c r="CU74" s="248">
        <v>20000</v>
      </c>
      <c r="CV74" s="333" t="s">
        <v>443</v>
      </c>
      <c r="CW74" s="320" t="s">
        <v>443</v>
      </c>
      <c r="CX74" s="320" t="s">
        <v>443</v>
      </c>
      <c r="CY74" s="320" t="s">
        <v>443</v>
      </c>
      <c r="CZ74" s="346" t="s">
        <v>443</v>
      </c>
      <c r="DA74" s="353" t="s">
        <v>443</v>
      </c>
      <c r="DB74" s="347" t="s">
        <v>443</v>
      </c>
      <c r="DC74" s="320" t="s">
        <v>443</v>
      </c>
      <c r="DD74" s="320" t="s">
        <v>443</v>
      </c>
      <c r="DE74" s="320" t="s">
        <v>443</v>
      </c>
      <c r="DF74" s="320" t="s">
        <v>443</v>
      </c>
      <c r="DG74" s="346" t="s">
        <v>443</v>
      </c>
      <c r="DH74" s="353" t="s">
        <v>443</v>
      </c>
      <c r="DI74" s="347" t="s">
        <v>443</v>
      </c>
      <c r="DJ74" s="320" t="s">
        <v>443</v>
      </c>
      <c r="DK74" s="320" t="s">
        <v>443</v>
      </c>
      <c r="DL74" s="320" t="s">
        <v>443</v>
      </c>
      <c r="DM74" s="320" t="s">
        <v>443</v>
      </c>
      <c r="DN74" s="320" t="s">
        <v>443</v>
      </c>
      <c r="DO74" s="358" t="s">
        <v>443</v>
      </c>
      <c r="DP74" s="361" t="s">
        <v>443</v>
      </c>
      <c r="DQ74" s="320" t="s">
        <v>443</v>
      </c>
      <c r="DR74" s="320" t="s">
        <v>443</v>
      </c>
      <c r="DS74" s="320" t="s">
        <v>443</v>
      </c>
      <c r="DT74" s="320" t="s">
        <v>443</v>
      </c>
      <c r="DU74" s="346" t="s">
        <v>443</v>
      </c>
      <c r="DV74" s="353" t="s">
        <v>443</v>
      </c>
      <c r="DW74" s="347" t="s">
        <v>443</v>
      </c>
      <c r="DX74" s="347" t="s">
        <v>443</v>
      </c>
      <c r="DY74" s="347" t="s">
        <v>443</v>
      </c>
      <c r="DZ74" s="248">
        <v>20000</v>
      </c>
      <c r="EA74" s="353"/>
      <c r="EB74" s="347" t="s">
        <v>443</v>
      </c>
      <c r="EC74" s="347" t="s">
        <v>443</v>
      </c>
      <c r="ED74" s="353"/>
      <c r="EE74" s="347" t="s">
        <v>443</v>
      </c>
      <c r="EF74" s="347" t="s">
        <v>443</v>
      </c>
      <c r="EG74" s="347" t="s">
        <v>443</v>
      </c>
      <c r="EH74" s="347" t="s">
        <v>443</v>
      </c>
      <c r="EI74" s="347" t="s">
        <v>443</v>
      </c>
      <c r="EJ74" s="347" t="s">
        <v>443</v>
      </c>
      <c r="EK74" s="353"/>
      <c r="EL74" s="347" t="s">
        <v>443</v>
      </c>
      <c r="EM74" s="347" t="s">
        <v>443</v>
      </c>
      <c r="EN74" s="347" t="s">
        <v>443</v>
      </c>
      <c r="EO74" s="347" t="s">
        <v>443</v>
      </c>
      <c r="EP74" s="347" t="s">
        <v>443</v>
      </c>
      <c r="EQ74" s="347" t="s">
        <v>443</v>
      </c>
      <c r="ER74" s="353"/>
      <c r="ES74" s="347" t="s">
        <v>443</v>
      </c>
      <c r="ET74" s="347" t="s">
        <v>443</v>
      </c>
      <c r="EU74" s="347" t="s">
        <v>443</v>
      </c>
      <c r="EV74" s="347" t="s">
        <v>443</v>
      </c>
      <c r="EW74" s="347" t="s">
        <v>443</v>
      </c>
      <c r="EX74" s="347" t="s">
        <v>443</v>
      </c>
      <c r="EY74" s="353"/>
      <c r="EZ74" s="347" t="s">
        <v>443</v>
      </c>
      <c r="FA74" s="347" t="s">
        <v>443</v>
      </c>
      <c r="FB74" s="347" t="s">
        <v>443</v>
      </c>
      <c r="FC74" s="347" t="s">
        <v>443</v>
      </c>
      <c r="FD74" s="347" t="s">
        <v>443</v>
      </c>
      <c r="FE74" s="347" t="s">
        <v>443</v>
      </c>
      <c r="FF74" s="248">
        <v>20000</v>
      </c>
      <c r="FG74" s="353"/>
      <c r="FH74" s="347" t="s">
        <v>443</v>
      </c>
      <c r="FI74" s="347" t="s">
        <v>443</v>
      </c>
      <c r="FJ74" s="347" t="s">
        <v>443</v>
      </c>
      <c r="FK74" s="347" t="s">
        <v>443</v>
      </c>
      <c r="FL74" s="347" t="s">
        <v>443</v>
      </c>
      <c r="FM74" s="347" t="s">
        <v>443</v>
      </c>
      <c r="FN74" s="353"/>
      <c r="FO74" s="347" t="s">
        <v>443</v>
      </c>
      <c r="FP74" s="347" t="s">
        <v>443</v>
      </c>
      <c r="FQ74" s="347" t="s">
        <v>443</v>
      </c>
      <c r="FR74" s="347" t="s">
        <v>443</v>
      </c>
      <c r="FS74" s="347" t="s">
        <v>443</v>
      </c>
      <c r="FT74" s="347" t="s">
        <v>443</v>
      </c>
      <c r="FU74" s="353"/>
      <c r="FV74" s="347" t="s">
        <v>443</v>
      </c>
      <c r="FW74" s="347" t="s">
        <v>443</v>
      </c>
      <c r="FX74" s="347" t="s">
        <v>443</v>
      </c>
      <c r="FY74" s="347" t="s">
        <v>443</v>
      </c>
      <c r="FZ74" s="347" t="s">
        <v>443</v>
      </c>
      <c r="GA74" s="347" t="s">
        <v>443</v>
      </c>
      <c r="GB74" s="353"/>
      <c r="GC74" s="347" t="s">
        <v>443</v>
      </c>
      <c r="GD74" s="347" t="s">
        <v>443</v>
      </c>
      <c r="GE74" s="347" t="s">
        <v>443</v>
      </c>
      <c r="GF74" s="347" t="s">
        <v>443</v>
      </c>
      <c r="GG74" s="347" t="s">
        <v>443</v>
      </c>
      <c r="GH74" s="347" t="s">
        <v>443</v>
      </c>
      <c r="GI74" s="353"/>
      <c r="GJ74" s="347" t="s">
        <v>443</v>
      </c>
      <c r="GK74" s="248">
        <v>20000</v>
      </c>
      <c r="GL74" s="347" t="s">
        <v>443</v>
      </c>
      <c r="GM74" s="347" t="s">
        <v>443</v>
      </c>
      <c r="GN74" s="347" t="s">
        <v>443</v>
      </c>
      <c r="GO74" s="347" t="s">
        <v>443</v>
      </c>
      <c r="GP74" s="347" t="s">
        <v>443</v>
      </c>
      <c r="GQ74" s="353"/>
      <c r="GR74" s="347" t="s">
        <v>443</v>
      </c>
    </row>
    <row r="75" spans="1:200" s="9" customFormat="1" ht="57" customHeight="1" x14ac:dyDescent="0.35">
      <c r="A75" s="244"/>
      <c r="B75" s="245">
        <v>13</v>
      </c>
      <c r="C75" s="254" t="s">
        <v>396</v>
      </c>
      <c r="D75" s="343"/>
      <c r="E75" s="255" t="s">
        <v>397</v>
      </c>
      <c r="F75" s="248">
        <v>20000</v>
      </c>
      <c r="G75" s="262"/>
      <c r="H75" s="250" t="s">
        <v>443</v>
      </c>
      <c r="I75" s="250" t="s">
        <v>443</v>
      </c>
      <c r="J75" s="251" t="s">
        <v>443</v>
      </c>
      <c r="K75" s="314"/>
      <c r="L75" s="250" t="s">
        <v>443</v>
      </c>
      <c r="M75" s="250" t="s">
        <v>443</v>
      </c>
      <c r="N75" s="252" t="s">
        <v>443</v>
      </c>
      <c r="O75" s="250" t="s">
        <v>443</v>
      </c>
      <c r="P75" s="250" t="s">
        <v>443</v>
      </c>
      <c r="Q75" s="251" t="s">
        <v>443</v>
      </c>
      <c r="R75" s="314"/>
      <c r="S75" s="250" t="s">
        <v>443</v>
      </c>
      <c r="T75" s="250" t="s">
        <v>443</v>
      </c>
      <c r="U75" s="252" t="s">
        <v>443</v>
      </c>
      <c r="V75" s="250" t="s">
        <v>443</v>
      </c>
      <c r="W75" s="250" t="s">
        <v>443</v>
      </c>
      <c r="X75" s="251" t="s">
        <v>443</v>
      </c>
      <c r="Y75" s="314"/>
      <c r="Z75" s="250" t="s">
        <v>443</v>
      </c>
      <c r="AA75" s="250" t="s">
        <v>443</v>
      </c>
      <c r="AB75" s="252" t="s">
        <v>443</v>
      </c>
      <c r="AC75" s="250" t="s">
        <v>443</v>
      </c>
      <c r="AD75" s="250">
        <v>20000</v>
      </c>
      <c r="AE75" s="250"/>
      <c r="AF75" s="265"/>
      <c r="AG75" s="260"/>
      <c r="AH75" s="251"/>
      <c r="AI75" s="252"/>
      <c r="AJ75" s="273"/>
      <c r="AK75" s="251"/>
      <c r="AL75" s="248">
        <v>20000</v>
      </c>
      <c r="AM75" s="249"/>
      <c r="AN75" s="265"/>
      <c r="AO75" s="250" t="s">
        <v>443</v>
      </c>
      <c r="AP75" s="250" t="s">
        <v>443</v>
      </c>
      <c r="AQ75" s="252" t="s">
        <v>443</v>
      </c>
      <c r="AR75" s="250" t="s">
        <v>443</v>
      </c>
      <c r="AS75" s="250" t="s">
        <v>443</v>
      </c>
      <c r="AT75" s="251" t="s">
        <v>443</v>
      </c>
      <c r="AU75" s="314"/>
      <c r="AV75" s="250" t="s">
        <v>443</v>
      </c>
      <c r="AW75" s="250" t="s">
        <v>443</v>
      </c>
      <c r="AX75" s="252" t="s">
        <v>443</v>
      </c>
      <c r="AY75" s="250" t="s">
        <v>443</v>
      </c>
      <c r="AZ75" s="250" t="s">
        <v>443</v>
      </c>
      <c r="BA75" s="251" t="s">
        <v>443</v>
      </c>
      <c r="BB75" s="314"/>
      <c r="BC75" s="250" t="s">
        <v>443</v>
      </c>
      <c r="BD75" s="250" t="s">
        <v>443</v>
      </c>
      <c r="BE75" s="250" t="s">
        <v>443</v>
      </c>
      <c r="BF75" s="250" t="s">
        <v>443</v>
      </c>
      <c r="BG75" s="250" t="s">
        <v>443</v>
      </c>
      <c r="BH75" s="251" t="s">
        <v>443</v>
      </c>
      <c r="BI75" s="314"/>
      <c r="BJ75" s="250" t="s">
        <v>443</v>
      </c>
      <c r="BK75" s="250">
        <v>20000</v>
      </c>
      <c r="BL75" s="252">
        <v>20000</v>
      </c>
      <c r="BM75" s="250" t="s">
        <v>443</v>
      </c>
      <c r="BN75" s="250" t="s">
        <v>443</v>
      </c>
      <c r="BO75" s="325">
        <v>20000</v>
      </c>
      <c r="BP75" s="330" t="s">
        <v>443</v>
      </c>
      <c r="BQ75" s="335"/>
      <c r="BR75" s="347" t="s">
        <v>443</v>
      </c>
      <c r="BS75" s="320" t="s">
        <v>443</v>
      </c>
      <c r="BT75" s="320" t="s">
        <v>443</v>
      </c>
      <c r="BU75" s="320" t="s">
        <v>443</v>
      </c>
      <c r="BV75" s="320" t="s">
        <v>443</v>
      </c>
      <c r="BW75" s="346" t="s">
        <v>443</v>
      </c>
      <c r="BX75" s="353"/>
      <c r="BY75" s="347" t="s">
        <v>443</v>
      </c>
      <c r="BZ75" s="320" t="s">
        <v>443</v>
      </c>
      <c r="CA75" s="320" t="s">
        <v>443</v>
      </c>
      <c r="CB75" s="320" t="s">
        <v>443</v>
      </c>
      <c r="CC75" s="320" t="s">
        <v>443</v>
      </c>
      <c r="CD75" s="346" t="s">
        <v>443</v>
      </c>
      <c r="CE75" s="353"/>
      <c r="CF75" s="347" t="s">
        <v>443</v>
      </c>
      <c r="CG75" s="333" t="s">
        <v>443</v>
      </c>
      <c r="CH75" s="333" t="s">
        <v>443</v>
      </c>
      <c r="CI75" s="333" t="s">
        <v>443</v>
      </c>
      <c r="CJ75" s="333" t="s">
        <v>443</v>
      </c>
      <c r="CK75" s="346" t="s">
        <v>443</v>
      </c>
      <c r="CL75" s="353"/>
      <c r="CM75" s="347" t="s">
        <v>443</v>
      </c>
      <c r="CN75" s="320" t="s">
        <v>443</v>
      </c>
      <c r="CO75" s="320" t="s">
        <v>443</v>
      </c>
      <c r="CP75" s="320" t="s">
        <v>443</v>
      </c>
      <c r="CQ75" s="320" t="s">
        <v>443</v>
      </c>
      <c r="CR75" s="346" t="s">
        <v>443</v>
      </c>
      <c r="CS75" s="353"/>
      <c r="CT75" s="330" t="s">
        <v>443</v>
      </c>
      <c r="CU75" s="248">
        <v>20000</v>
      </c>
      <c r="CV75" s="333" t="s">
        <v>443</v>
      </c>
      <c r="CW75" s="320" t="s">
        <v>443</v>
      </c>
      <c r="CX75" s="320" t="s">
        <v>443</v>
      </c>
      <c r="CY75" s="320" t="s">
        <v>443</v>
      </c>
      <c r="CZ75" s="346" t="s">
        <v>443</v>
      </c>
      <c r="DA75" s="353" t="s">
        <v>443</v>
      </c>
      <c r="DB75" s="347" t="s">
        <v>443</v>
      </c>
      <c r="DC75" s="320" t="s">
        <v>443</v>
      </c>
      <c r="DD75" s="320" t="s">
        <v>443</v>
      </c>
      <c r="DE75" s="320" t="s">
        <v>443</v>
      </c>
      <c r="DF75" s="320" t="s">
        <v>443</v>
      </c>
      <c r="DG75" s="346" t="s">
        <v>443</v>
      </c>
      <c r="DH75" s="353" t="s">
        <v>443</v>
      </c>
      <c r="DI75" s="347" t="s">
        <v>443</v>
      </c>
      <c r="DJ75" s="320" t="s">
        <v>443</v>
      </c>
      <c r="DK75" s="320" t="s">
        <v>443</v>
      </c>
      <c r="DL75" s="320" t="s">
        <v>443</v>
      </c>
      <c r="DM75" s="320" t="s">
        <v>443</v>
      </c>
      <c r="DN75" s="320" t="s">
        <v>443</v>
      </c>
      <c r="DO75" s="358" t="s">
        <v>443</v>
      </c>
      <c r="DP75" s="361" t="s">
        <v>443</v>
      </c>
      <c r="DQ75" s="320" t="s">
        <v>443</v>
      </c>
      <c r="DR75" s="320" t="s">
        <v>443</v>
      </c>
      <c r="DS75" s="320" t="s">
        <v>443</v>
      </c>
      <c r="DT75" s="320" t="s">
        <v>443</v>
      </c>
      <c r="DU75" s="346" t="s">
        <v>443</v>
      </c>
      <c r="DV75" s="353" t="s">
        <v>443</v>
      </c>
      <c r="DW75" s="347" t="s">
        <v>443</v>
      </c>
      <c r="DX75" s="347" t="s">
        <v>443</v>
      </c>
      <c r="DY75" s="347" t="s">
        <v>443</v>
      </c>
      <c r="DZ75" s="248">
        <v>20000</v>
      </c>
      <c r="EA75" s="353"/>
      <c r="EB75" s="347" t="s">
        <v>443</v>
      </c>
      <c r="EC75" s="347" t="s">
        <v>443</v>
      </c>
      <c r="ED75" s="353"/>
      <c r="EE75" s="347" t="s">
        <v>443</v>
      </c>
      <c r="EF75" s="347" t="s">
        <v>443</v>
      </c>
      <c r="EG75" s="347" t="s">
        <v>443</v>
      </c>
      <c r="EH75" s="347" t="s">
        <v>443</v>
      </c>
      <c r="EI75" s="347" t="s">
        <v>443</v>
      </c>
      <c r="EJ75" s="347" t="s">
        <v>443</v>
      </c>
      <c r="EK75" s="353"/>
      <c r="EL75" s="347" t="s">
        <v>443</v>
      </c>
      <c r="EM75" s="347" t="s">
        <v>443</v>
      </c>
      <c r="EN75" s="347" t="s">
        <v>443</v>
      </c>
      <c r="EO75" s="347" t="s">
        <v>443</v>
      </c>
      <c r="EP75" s="347" t="s">
        <v>443</v>
      </c>
      <c r="EQ75" s="347" t="s">
        <v>443</v>
      </c>
      <c r="ER75" s="353"/>
      <c r="ES75" s="347" t="s">
        <v>443</v>
      </c>
      <c r="ET75" s="347" t="s">
        <v>443</v>
      </c>
      <c r="EU75" s="347" t="s">
        <v>443</v>
      </c>
      <c r="EV75" s="347" t="s">
        <v>443</v>
      </c>
      <c r="EW75" s="347" t="s">
        <v>443</v>
      </c>
      <c r="EX75" s="347" t="s">
        <v>443</v>
      </c>
      <c r="EY75" s="353"/>
      <c r="EZ75" s="347" t="s">
        <v>443</v>
      </c>
      <c r="FA75" s="347" t="s">
        <v>443</v>
      </c>
      <c r="FB75" s="347" t="s">
        <v>443</v>
      </c>
      <c r="FC75" s="347" t="s">
        <v>443</v>
      </c>
      <c r="FD75" s="347" t="s">
        <v>443</v>
      </c>
      <c r="FE75" s="347" t="s">
        <v>443</v>
      </c>
      <c r="FF75" s="248">
        <v>20000</v>
      </c>
      <c r="FG75" s="353"/>
      <c r="FH75" s="347" t="s">
        <v>443</v>
      </c>
      <c r="FI75" s="347" t="s">
        <v>443</v>
      </c>
      <c r="FJ75" s="347" t="s">
        <v>443</v>
      </c>
      <c r="FK75" s="347" t="s">
        <v>443</v>
      </c>
      <c r="FL75" s="347" t="s">
        <v>443</v>
      </c>
      <c r="FM75" s="347" t="s">
        <v>443</v>
      </c>
      <c r="FN75" s="353"/>
      <c r="FO75" s="347" t="s">
        <v>443</v>
      </c>
      <c r="FP75" s="347" t="s">
        <v>443</v>
      </c>
      <c r="FQ75" s="347" t="s">
        <v>443</v>
      </c>
      <c r="FR75" s="347" t="s">
        <v>443</v>
      </c>
      <c r="FS75" s="347" t="s">
        <v>443</v>
      </c>
      <c r="FT75" s="347" t="s">
        <v>443</v>
      </c>
      <c r="FU75" s="353"/>
      <c r="FV75" s="347" t="s">
        <v>443</v>
      </c>
      <c r="FW75" s="347" t="s">
        <v>443</v>
      </c>
      <c r="FX75" s="347" t="s">
        <v>443</v>
      </c>
      <c r="FY75" s="347" t="s">
        <v>443</v>
      </c>
      <c r="FZ75" s="347" t="s">
        <v>443</v>
      </c>
      <c r="GA75" s="347" t="s">
        <v>443</v>
      </c>
      <c r="GB75" s="353"/>
      <c r="GC75" s="347" t="s">
        <v>443</v>
      </c>
      <c r="GD75" s="347" t="s">
        <v>443</v>
      </c>
      <c r="GE75" s="347" t="s">
        <v>443</v>
      </c>
      <c r="GF75" s="347" t="s">
        <v>443</v>
      </c>
      <c r="GG75" s="347" t="s">
        <v>443</v>
      </c>
      <c r="GH75" s="347" t="s">
        <v>443</v>
      </c>
      <c r="GI75" s="353"/>
      <c r="GJ75" s="347" t="s">
        <v>443</v>
      </c>
      <c r="GK75" s="248">
        <v>20000</v>
      </c>
      <c r="GL75" s="347" t="s">
        <v>443</v>
      </c>
      <c r="GM75" s="347" t="s">
        <v>443</v>
      </c>
      <c r="GN75" s="347" t="s">
        <v>443</v>
      </c>
      <c r="GO75" s="347" t="s">
        <v>443</v>
      </c>
      <c r="GP75" s="347" t="s">
        <v>443</v>
      </c>
      <c r="GQ75" s="353"/>
      <c r="GR75" s="347" t="s">
        <v>443</v>
      </c>
    </row>
    <row r="76" spans="1:200" ht="15" customHeight="1" x14ac:dyDescent="0.35">
      <c r="A76" s="228" t="s">
        <v>150</v>
      </c>
      <c r="B76" s="229" t="s">
        <v>431</v>
      </c>
      <c r="C76" s="230"/>
      <c r="D76" s="231"/>
      <c r="E76" s="232"/>
      <c r="F76" s="233"/>
      <c r="G76" s="234"/>
      <c r="H76" s="235"/>
      <c r="I76" s="235"/>
      <c r="J76" s="232"/>
      <c r="K76" s="269"/>
      <c r="L76" s="235"/>
      <c r="M76" s="235"/>
      <c r="N76" s="269"/>
      <c r="O76" s="235"/>
      <c r="P76" s="235"/>
      <c r="Q76" s="232"/>
      <c r="R76" s="269"/>
      <c r="S76" s="258"/>
      <c r="T76" s="235"/>
      <c r="U76" s="269"/>
      <c r="V76" s="235"/>
      <c r="W76" s="235"/>
      <c r="X76" s="232"/>
      <c r="Y76" s="269"/>
      <c r="Z76" s="258"/>
      <c r="AA76" s="235"/>
      <c r="AB76" s="269"/>
      <c r="AC76" s="235"/>
      <c r="AD76" s="235"/>
      <c r="AE76" s="235"/>
      <c r="AF76" s="235"/>
      <c r="AG76" s="258"/>
      <c r="AH76" s="232"/>
      <c r="AI76" s="269"/>
      <c r="AJ76" s="271"/>
      <c r="AK76" s="232"/>
      <c r="AL76" s="233"/>
      <c r="AM76" s="234"/>
      <c r="AN76" s="235"/>
      <c r="AO76" s="235"/>
      <c r="AP76" s="235"/>
      <c r="AQ76" s="269"/>
      <c r="AR76" s="235"/>
      <c r="AS76" s="235"/>
      <c r="AT76" s="232"/>
      <c r="AU76" s="315"/>
      <c r="AV76" s="235"/>
      <c r="AW76" s="235"/>
      <c r="AX76" s="269"/>
      <c r="AY76" s="227"/>
      <c r="AZ76" s="235"/>
      <c r="BA76" s="232"/>
      <c r="BB76" s="315"/>
      <c r="BC76" s="235"/>
      <c r="BD76" s="235"/>
      <c r="BE76" s="269"/>
      <c r="BF76" s="235"/>
      <c r="BG76" s="235"/>
      <c r="BH76" s="232"/>
      <c r="BI76" s="315"/>
      <c r="BJ76" s="235"/>
      <c r="BK76" s="235"/>
      <c r="BL76" s="269"/>
      <c r="BM76" s="235"/>
      <c r="BN76" s="235"/>
      <c r="BO76" s="323"/>
      <c r="BP76" s="328"/>
      <c r="BQ76" s="334"/>
      <c r="BR76" s="234"/>
      <c r="BS76" s="235"/>
      <c r="BT76" s="235"/>
      <c r="BU76" s="235"/>
      <c r="BV76" s="235"/>
      <c r="BW76" s="258"/>
      <c r="BX76" s="352"/>
      <c r="BY76" s="234"/>
      <c r="BZ76" s="235"/>
      <c r="CA76" s="235"/>
      <c r="CB76" s="235"/>
      <c r="CC76" s="235"/>
      <c r="CD76" s="258"/>
      <c r="CE76" s="352"/>
      <c r="CF76" s="234"/>
      <c r="CG76" s="269"/>
      <c r="CH76" s="269"/>
      <c r="CI76" s="269"/>
      <c r="CJ76" s="269"/>
      <c r="CK76" s="258"/>
      <c r="CL76" s="352"/>
      <c r="CM76" s="234"/>
      <c r="CN76" s="235"/>
      <c r="CO76" s="235"/>
      <c r="CP76" s="235"/>
      <c r="CQ76" s="235"/>
      <c r="CR76" s="258"/>
      <c r="CS76" s="352"/>
      <c r="CT76" s="328"/>
      <c r="CU76" s="233"/>
      <c r="CV76" s="269"/>
      <c r="CW76" s="235"/>
      <c r="CX76" s="235"/>
      <c r="CY76" s="235"/>
      <c r="CZ76" s="258"/>
      <c r="DA76" s="352"/>
      <c r="DB76" s="234"/>
      <c r="DC76" s="235"/>
      <c r="DD76" s="235"/>
      <c r="DE76" s="235"/>
      <c r="DF76" s="235"/>
      <c r="DG76" s="258"/>
      <c r="DH76" s="352"/>
      <c r="DI76" s="234"/>
      <c r="DJ76" s="235"/>
      <c r="DK76" s="235"/>
      <c r="DL76" s="235"/>
      <c r="DM76" s="235"/>
      <c r="DN76" s="235"/>
      <c r="DO76" s="357"/>
      <c r="DP76" s="359"/>
      <c r="DQ76" s="235"/>
      <c r="DR76" s="235"/>
      <c r="DS76" s="235"/>
      <c r="DT76" s="235"/>
      <c r="DU76" s="258"/>
      <c r="DV76" s="352"/>
      <c r="DW76" s="234"/>
      <c r="DX76" s="234"/>
      <c r="DY76" s="234"/>
      <c r="DZ76" s="233"/>
      <c r="EA76" s="352"/>
      <c r="EB76" s="234"/>
      <c r="EC76" s="234"/>
      <c r="ED76" s="352"/>
      <c r="EE76" s="234"/>
      <c r="EF76" s="234"/>
      <c r="EG76" s="234"/>
      <c r="EH76" s="234"/>
      <c r="EI76" s="234"/>
      <c r="EJ76" s="234"/>
      <c r="EK76" s="352"/>
      <c r="EL76" s="234"/>
      <c r="EM76" s="234"/>
      <c r="EN76" s="234"/>
      <c r="EO76" s="234"/>
      <c r="EP76" s="234"/>
      <c r="EQ76" s="234"/>
      <c r="ER76" s="352"/>
      <c r="ES76" s="234"/>
      <c r="ET76" s="234"/>
      <c r="EU76" s="234"/>
      <c r="EV76" s="234"/>
      <c r="EW76" s="234"/>
      <c r="EX76" s="234"/>
      <c r="EY76" s="352"/>
      <c r="EZ76" s="234"/>
      <c r="FA76" s="234"/>
      <c r="FB76" s="234"/>
      <c r="FC76" s="234"/>
      <c r="FD76" s="234"/>
      <c r="FE76" s="234"/>
      <c r="FF76" s="233"/>
      <c r="FG76" s="352"/>
      <c r="FH76" s="234"/>
      <c r="FI76" s="234"/>
      <c r="FJ76" s="234"/>
      <c r="FK76" s="234"/>
      <c r="FL76" s="234"/>
      <c r="FM76" s="234"/>
      <c r="FN76" s="352"/>
      <c r="FO76" s="234"/>
      <c r="FP76" s="234"/>
      <c r="FQ76" s="234"/>
      <c r="FR76" s="234"/>
      <c r="FS76" s="234"/>
      <c r="FT76" s="234"/>
      <c r="FU76" s="352"/>
      <c r="FV76" s="234"/>
      <c r="FW76" s="234"/>
      <c r="FX76" s="234"/>
      <c r="FY76" s="234"/>
      <c r="FZ76" s="234"/>
      <c r="GA76" s="234"/>
      <c r="GB76" s="352"/>
      <c r="GC76" s="234"/>
      <c r="GD76" s="234"/>
      <c r="GE76" s="234"/>
      <c r="GF76" s="234"/>
      <c r="GG76" s="234"/>
      <c r="GH76" s="234"/>
      <c r="GI76" s="352"/>
      <c r="GJ76" s="234"/>
      <c r="GK76" s="233"/>
      <c r="GL76" s="234"/>
      <c r="GM76" s="234"/>
      <c r="GN76" s="234"/>
      <c r="GO76" s="234"/>
      <c r="GP76" s="234"/>
      <c r="GQ76" s="352"/>
      <c r="GR76" s="234"/>
    </row>
    <row r="77" spans="1:200" s="9" customFormat="1" ht="57" customHeight="1" x14ac:dyDescent="0.35">
      <c r="A77" s="244"/>
      <c r="B77" s="245">
        <v>1</v>
      </c>
      <c r="C77" s="254">
        <v>150000010</v>
      </c>
      <c r="D77" s="343" t="s">
        <v>13</v>
      </c>
      <c r="E77" s="261" t="s">
        <v>14</v>
      </c>
      <c r="F77" s="345">
        <v>6742.424242424242</v>
      </c>
      <c r="G77" s="262"/>
      <c r="H77" s="320">
        <f>4450/0.66</f>
        <v>6742.424242424242</v>
      </c>
      <c r="I77" s="320">
        <f>4450/0.66</f>
        <v>6742.424242424242</v>
      </c>
      <c r="J77" s="336">
        <f>4450/0.66</f>
        <v>6742.424242424242</v>
      </c>
      <c r="K77" s="314"/>
      <c r="L77" s="320">
        <f t="shared" ref="L77:Q77" si="95">4450/0.66</f>
        <v>6742.424242424242</v>
      </c>
      <c r="M77" s="320">
        <f t="shared" si="95"/>
        <v>6742.424242424242</v>
      </c>
      <c r="N77" s="333">
        <f t="shared" si="95"/>
        <v>6742.424242424242</v>
      </c>
      <c r="O77" s="320">
        <f t="shared" si="95"/>
        <v>6742.424242424242</v>
      </c>
      <c r="P77" s="320">
        <f t="shared" si="95"/>
        <v>6742.424242424242</v>
      </c>
      <c r="Q77" s="336">
        <f t="shared" si="95"/>
        <v>6742.424242424242</v>
      </c>
      <c r="R77" s="314"/>
      <c r="S77" s="320">
        <f>4450/0.66</f>
        <v>6742.424242424242</v>
      </c>
      <c r="T77" s="320">
        <f>4450/0.66</f>
        <v>6742.424242424242</v>
      </c>
      <c r="U77" s="333">
        <v>6742.424242424242</v>
      </c>
      <c r="V77" s="320">
        <v>6742.424242424242</v>
      </c>
      <c r="W77" s="320">
        <v>6742.424242424242</v>
      </c>
      <c r="X77" s="336">
        <v>6742.424242424242</v>
      </c>
      <c r="Y77" s="314"/>
      <c r="Z77" s="320">
        <v>6742.424242424242</v>
      </c>
      <c r="AA77" s="320">
        <v>6742.424242424242</v>
      </c>
      <c r="AB77" s="333">
        <v>6742.424242424242</v>
      </c>
      <c r="AC77" s="320">
        <v>6742.424242424242</v>
      </c>
      <c r="AD77" s="320" t="s">
        <v>443</v>
      </c>
      <c r="AE77" s="320"/>
      <c r="AF77" s="265"/>
      <c r="AG77" s="346"/>
      <c r="AH77" s="336"/>
      <c r="AI77" s="333"/>
      <c r="AJ77" s="337"/>
      <c r="AK77" s="336"/>
      <c r="AL77" s="345">
        <v>6742.424242424242</v>
      </c>
      <c r="AM77" s="347"/>
      <c r="AN77" s="265"/>
      <c r="AO77" s="320">
        <v>6742.424242424242</v>
      </c>
      <c r="AP77" s="320">
        <v>6742.424242424242</v>
      </c>
      <c r="AQ77" s="333">
        <v>6742.424242424242</v>
      </c>
      <c r="AR77" s="320">
        <v>6742.424242424242</v>
      </c>
      <c r="AS77" s="320">
        <v>6742.424242424242</v>
      </c>
      <c r="AT77" s="336">
        <v>6742.424242424242</v>
      </c>
      <c r="AU77" s="314"/>
      <c r="AV77" s="320">
        <v>6742.424242424242</v>
      </c>
      <c r="AW77" s="320">
        <v>6742.424242424242</v>
      </c>
      <c r="AX77" s="333">
        <v>6742.424242424242</v>
      </c>
      <c r="AY77" s="320">
        <v>6742.424242424242</v>
      </c>
      <c r="AZ77" s="320">
        <v>6742.424242424242</v>
      </c>
      <c r="BA77" s="336">
        <v>6742.424242424242</v>
      </c>
      <c r="BB77" s="314"/>
      <c r="BC77" s="320" t="s">
        <v>443</v>
      </c>
      <c r="BD77" s="320">
        <v>6742.424242424242</v>
      </c>
      <c r="BE77" s="320">
        <v>6742.424242424242</v>
      </c>
      <c r="BF77" s="320">
        <v>6742.424242424242</v>
      </c>
      <c r="BG77" s="320">
        <v>6742.424242424242</v>
      </c>
      <c r="BH77" s="336">
        <v>6742.424242424242</v>
      </c>
      <c r="BI77" s="314"/>
      <c r="BJ77" s="320" t="s">
        <v>443</v>
      </c>
      <c r="BK77" s="320">
        <v>6742.424242424242</v>
      </c>
      <c r="BL77" s="333">
        <v>6742.424242424242</v>
      </c>
      <c r="BM77" s="320">
        <v>6742.424242424242</v>
      </c>
      <c r="BN77" s="320">
        <v>6742.424242424242</v>
      </c>
      <c r="BO77" s="348">
        <v>6742.424242424242</v>
      </c>
      <c r="BP77" s="330">
        <v>6742.424242424242</v>
      </c>
      <c r="BQ77" s="335"/>
      <c r="BR77" s="347">
        <v>6742.424242424242</v>
      </c>
      <c r="BS77" s="320">
        <v>6742.424242424242</v>
      </c>
      <c r="BT77" s="320">
        <v>6742.424242424242</v>
      </c>
      <c r="BU77" s="320">
        <v>6742.424242424242</v>
      </c>
      <c r="BV77" s="320">
        <v>6742.424242424242</v>
      </c>
      <c r="BW77" s="346">
        <v>6742.424242424242</v>
      </c>
      <c r="BX77" s="353"/>
      <c r="BY77" s="347" t="s">
        <v>443</v>
      </c>
      <c r="BZ77" s="320">
        <v>6742.424242424242</v>
      </c>
      <c r="CA77" s="320">
        <v>6742.424242424242</v>
      </c>
      <c r="CB77" s="320" t="s">
        <v>443</v>
      </c>
      <c r="CC77" s="320" t="s">
        <v>443</v>
      </c>
      <c r="CD77" s="346">
        <v>6742.424242424242</v>
      </c>
      <c r="CE77" s="353"/>
      <c r="CF77" s="347" t="s">
        <v>443</v>
      </c>
      <c r="CG77" s="333">
        <v>6742.424242424242</v>
      </c>
      <c r="CH77" s="333" t="s">
        <v>443</v>
      </c>
      <c r="CI77" s="333">
        <v>6742.424242424242</v>
      </c>
      <c r="CJ77" s="333">
        <v>6742.424242424242</v>
      </c>
      <c r="CK77" s="346">
        <v>6742.424242424242</v>
      </c>
      <c r="CL77" s="353"/>
      <c r="CM77" s="347" t="s">
        <v>443</v>
      </c>
      <c r="CN77" s="320">
        <v>6742.424242424242</v>
      </c>
      <c r="CO77" s="320">
        <v>6742.424242424242</v>
      </c>
      <c r="CP77" s="320">
        <v>6742.424242424242</v>
      </c>
      <c r="CQ77" s="320" t="s">
        <v>443</v>
      </c>
      <c r="CR77" s="346">
        <v>6742.424242424242</v>
      </c>
      <c r="CS77" s="353"/>
      <c r="CT77" s="330" t="s">
        <v>443</v>
      </c>
      <c r="CU77" s="345">
        <v>6742.424242424242</v>
      </c>
      <c r="CV77" s="333" t="s">
        <v>443</v>
      </c>
      <c r="CW77" s="320">
        <v>6742.424242424242</v>
      </c>
      <c r="CX77" s="320">
        <v>6742.424242424242</v>
      </c>
      <c r="CY77" s="320">
        <v>6742.424242424242</v>
      </c>
      <c r="CZ77" s="346">
        <v>6742.424242424242</v>
      </c>
      <c r="DA77" s="353" t="s">
        <v>443</v>
      </c>
      <c r="DB77" s="347" t="s">
        <v>443</v>
      </c>
      <c r="DC77" s="320" t="s">
        <v>443</v>
      </c>
      <c r="DD77" s="320">
        <v>6742.424242424242</v>
      </c>
      <c r="DE77" s="320">
        <v>6742.424242424242</v>
      </c>
      <c r="DF77" s="320">
        <v>6742.424242424242</v>
      </c>
      <c r="DG77" s="346">
        <v>6742.424242424242</v>
      </c>
      <c r="DH77" s="353" t="s">
        <v>443</v>
      </c>
      <c r="DI77" s="347" t="s">
        <v>443</v>
      </c>
      <c r="DJ77" s="320">
        <v>6742.424242424242</v>
      </c>
      <c r="DK77" s="320">
        <v>6742.424242424242</v>
      </c>
      <c r="DL77" s="320">
        <v>6742.424242424242</v>
      </c>
      <c r="DM77" s="320" t="s">
        <v>443</v>
      </c>
      <c r="DN77" s="320">
        <v>6742.424242424242</v>
      </c>
      <c r="DO77" s="358" t="s">
        <v>443</v>
      </c>
      <c r="DP77" s="361" t="s">
        <v>443</v>
      </c>
      <c r="DQ77" s="320">
        <v>6742.424242424242</v>
      </c>
      <c r="DR77" s="320" t="s">
        <v>443</v>
      </c>
      <c r="DS77" s="320">
        <v>6742.424242424242</v>
      </c>
      <c r="DT77" s="320">
        <v>6742.424242424242</v>
      </c>
      <c r="DU77" s="346" t="s">
        <v>443</v>
      </c>
      <c r="DV77" s="353" t="s">
        <v>443</v>
      </c>
      <c r="DW77" s="347">
        <v>6742.424242424242</v>
      </c>
      <c r="DX77" s="347">
        <v>6742.424242424242</v>
      </c>
      <c r="DY77" s="347" t="s">
        <v>443</v>
      </c>
      <c r="DZ77" s="345">
        <v>6742.424242424242</v>
      </c>
      <c r="EA77" s="353"/>
      <c r="EB77" s="347" t="s">
        <v>443</v>
      </c>
      <c r="EC77" s="347">
        <v>6742.424242424242</v>
      </c>
      <c r="ED77" s="353"/>
      <c r="EE77" s="347">
        <v>6742.424242424242</v>
      </c>
      <c r="EF77" s="347" t="s">
        <v>443</v>
      </c>
      <c r="EG77" s="347">
        <v>6742.424242424242</v>
      </c>
      <c r="EH77" s="347">
        <v>6742.424242424242</v>
      </c>
      <c r="EI77" s="347">
        <v>6742.424242424242</v>
      </c>
      <c r="EJ77" s="347" t="s">
        <v>443</v>
      </c>
      <c r="EK77" s="353"/>
      <c r="EL77" s="347">
        <v>6742.424242424242</v>
      </c>
      <c r="EM77" s="347">
        <v>6742.424242424242</v>
      </c>
      <c r="EN77" s="347">
        <v>6742.424242424242</v>
      </c>
      <c r="EO77" s="347">
        <v>6742.424242424242</v>
      </c>
      <c r="EP77" s="347">
        <v>6742.424242424242</v>
      </c>
      <c r="EQ77" s="347">
        <v>6742.424242424242</v>
      </c>
      <c r="ER77" s="353"/>
      <c r="ES77" s="347">
        <v>6742.424242424242</v>
      </c>
      <c r="ET77" s="347">
        <v>6742.424242424242</v>
      </c>
      <c r="EU77" s="347">
        <v>6742.424242424242</v>
      </c>
      <c r="EV77" s="347">
        <v>6742.424242424242</v>
      </c>
      <c r="EW77" s="347">
        <v>6742.424242424242</v>
      </c>
      <c r="EX77" s="347" t="s">
        <v>443</v>
      </c>
      <c r="EY77" s="353"/>
      <c r="EZ77" s="347">
        <v>6742.424242424242</v>
      </c>
      <c r="FA77" s="347">
        <v>6742.424242424242</v>
      </c>
      <c r="FB77" s="347">
        <v>6742.424242424242</v>
      </c>
      <c r="FC77" s="347">
        <v>6742.424242424242</v>
      </c>
      <c r="FD77" s="347">
        <v>6742.424242424242</v>
      </c>
      <c r="FE77" s="347" t="s">
        <v>443</v>
      </c>
      <c r="FF77" s="345">
        <v>6742.424242424242</v>
      </c>
      <c r="FG77" s="353"/>
      <c r="FH77" s="347">
        <v>6742.424242424242</v>
      </c>
      <c r="FI77" s="347">
        <v>6742.424242424242</v>
      </c>
      <c r="FJ77" s="347" t="s">
        <v>443</v>
      </c>
      <c r="FK77" s="347">
        <v>6742.424242424242</v>
      </c>
      <c r="FL77" s="347">
        <v>6742.424242424242</v>
      </c>
      <c r="FM77" s="347">
        <v>6742.424242424242</v>
      </c>
      <c r="FN77" s="353"/>
      <c r="FO77" s="347">
        <v>6742.424242424242</v>
      </c>
      <c r="FP77" s="347">
        <v>6742.424242424242</v>
      </c>
      <c r="FQ77" s="347">
        <v>6742.424242424242</v>
      </c>
      <c r="FR77" s="347">
        <v>6742.424242424242</v>
      </c>
      <c r="FS77" s="347">
        <v>6742.424242424242</v>
      </c>
      <c r="FT77" s="347" t="s">
        <v>443</v>
      </c>
      <c r="FU77" s="353"/>
      <c r="FV77" s="347">
        <v>6742.424242424242</v>
      </c>
      <c r="FW77" s="347">
        <v>6742.424242424242</v>
      </c>
      <c r="FX77" s="347">
        <v>6742.424242424242</v>
      </c>
      <c r="FY77" s="347">
        <v>6742.424242424242</v>
      </c>
      <c r="FZ77" s="347">
        <v>6742.424242424242</v>
      </c>
      <c r="GA77" s="347" t="s">
        <v>443</v>
      </c>
      <c r="GB77" s="353"/>
      <c r="GC77" s="347">
        <v>6742.424242424242</v>
      </c>
      <c r="GD77" s="347">
        <v>6742.424242424242</v>
      </c>
      <c r="GE77" s="347">
        <v>6742.424242424242</v>
      </c>
      <c r="GF77" s="347">
        <v>6742.424242424242</v>
      </c>
      <c r="GG77" s="347">
        <v>6742.424242424242</v>
      </c>
      <c r="GH77" s="347">
        <v>6742.424242424242</v>
      </c>
      <c r="GI77" s="353"/>
      <c r="GJ77" s="347">
        <v>6742.424242424242</v>
      </c>
      <c r="GK77" s="345">
        <v>6742.424242424242</v>
      </c>
      <c r="GL77" s="347" t="s">
        <v>443</v>
      </c>
      <c r="GM77" s="347" t="s">
        <v>443</v>
      </c>
      <c r="GN77" s="347">
        <v>6742.424242424242</v>
      </c>
      <c r="GO77" s="347">
        <v>6742.424242424242</v>
      </c>
      <c r="GP77" s="347">
        <v>6742.424242424242</v>
      </c>
      <c r="GQ77" s="353"/>
      <c r="GR77" s="347">
        <v>6742.424242424242</v>
      </c>
    </row>
    <row r="78" spans="1:200" ht="15" customHeight="1" x14ac:dyDescent="0.35">
      <c r="A78" s="228"/>
      <c r="B78" s="229" t="s">
        <v>441</v>
      </c>
      <c r="C78" s="230"/>
      <c r="D78" s="231"/>
      <c r="E78" s="232"/>
      <c r="F78" s="233"/>
      <c r="G78" s="234"/>
      <c r="H78" s="235"/>
      <c r="I78" s="235"/>
      <c r="J78" s="232"/>
      <c r="K78" s="269"/>
      <c r="L78" s="235"/>
      <c r="M78" s="235"/>
      <c r="N78" s="269"/>
      <c r="O78" s="235"/>
      <c r="P78" s="235"/>
      <c r="Q78" s="232"/>
      <c r="R78" s="269"/>
      <c r="S78" s="258"/>
      <c r="T78" s="235"/>
      <c r="U78" s="269"/>
      <c r="V78" s="235"/>
      <c r="W78" s="235"/>
      <c r="X78" s="232"/>
      <c r="Y78" s="269"/>
      <c r="Z78" s="258"/>
      <c r="AA78" s="235"/>
      <c r="AB78" s="269"/>
      <c r="AC78" s="235"/>
      <c r="AD78" s="235"/>
      <c r="AE78" s="235"/>
      <c r="AF78" s="235"/>
      <c r="AG78" s="258"/>
      <c r="AH78" s="232"/>
      <c r="AI78" s="269"/>
      <c r="AJ78" s="271"/>
      <c r="AK78" s="232"/>
      <c r="AL78" s="233"/>
      <c r="AM78" s="234"/>
      <c r="AN78" s="235"/>
      <c r="AO78" s="235"/>
      <c r="AP78" s="235"/>
      <c r="AQ78" s="269"/>
      <c r="AR78" s="235"/>
      <c r="AS78" s="235"/>
      <c r="AT78" s="232"/>
      <c r="AU78" s="315"/>
      <c r="AV78" s="235"/>
      <c r="AW78" s="235"/>
      <c r="AX78" s="269"/>
      <c r="AY78" s="227"/>
      <c r="AZ78" s="235"/>
      <c r="BA78" s="232"/>
      <c r="BB78" s="315"/>
      <c r="BC78" s="235"/>
      <c r="BD78" s="235"/>
      <c r="BE78" s="269"/>
      <c r="BF78" s="235"/>
      <c r="BG78" s="235"/>
      <c r="BH78" s="232"/>
      <c r="BI78" s="315"/>
      <c r="BJ78" s="235"/>
      <c r="BK78" s="235"/>
      <c r="BL78" s="269"/>
      <c r="BM78" s="235"/>
      <c r="BN78" s="235"/>
      <c r="BO78" s="323"/>
      <c r="BP78" s="328"/>
      <c r="BQ78" s="334"/>
      <c r="BR78" s="234"/>
      <c r="BS78" s="235"/>
      <c r="BT78" s="235"/>
      <c r="BU78" s="235"/>
      <c r="BV78" s="235"/>
      <c r="BW78" s="258"/>
      <c r="BX78" s="352"/>
      <c r="BY78" s="234"/>
      <c r="BZ78" s="235"/>
      <c r="CA78" s="235"/>
      <c r="CB78" s="235"/>
      <c r="CC78" s="235"/>
      <c r="CD78" s="258"/>
      <c r="CE78" s="352"/>
      <c r="CF78" s="234"/>
      <c r="CG78" s="269"/>
      <c r="CH78" s="269"/>
      <c r="CI78" s="269"/>
      <c r="CJ78" s="269"/>
      <c r="CK78" s="258"/>
      <c r="CL78" s="352"/>
      <c r="CM78" s="234"/>
      <c r="CN78" s="235"/>
      <c r="CO78" s="235"/>
      <c r="CP78" s="235"/>
      <c r="CQ78" s="235"/>
      <c r="CR78" s="258"/>
      <c r="CS78" s="352"/>
      <c r="CT78" s="328"/>
      <c r="CU78" s="233"/>
      <c r="CV78" s="269"/>
      <c r="CW78" s="235"/>
      <c r="CX78" s="235"/>
      <c r="CY78" s="235"/>
      <c r="CZ78" s="258"/>
      <c r="DA78" s="352"/>
      <c r="DB78" s="234"/>
      <c r="DC78" s="235"/>
      <c r="DD78" s="235"/>
      <c r="DE78" s="235"/>
      <c r="DF78" s="235"/>
      <c r="DG78" s="258"/>
      <c r="DH78" s="352"/>
      <c r="DI78" s="234"/>
      <c r="DJ78" s="235"/>
      <c r="DK78" s="235"/>
      <c r="DL78" s="235"/>
      <c r="DM78" s="235"/>
      <c r="DN78" s="235"/>
      <c r="DO78" s="357"/>
      <c r="DP78" s="359"/>
      <c r="DQ78" s="235"/>
      <c r="DR78" s="235"/>
      <c r="DS78" s="235"/>
      <c r="DT78" s="235"/>
      <c r="DU78" s="258"/>
      <c r="DV78" s="352"/>
      <c r="DW78" s="234"/>
      <c r="DX78" s="234"/>
      <c r="DY78" s="234"/>
      <c r="DZ78" s="233"/>
      <c r="EA78" s="352"/>
      <c r="EB78" s="234"/>
      <c r="EC78" s="234"/>
      <c r="ED78" s="352"/>
      <c r="EE78" s="234"/>
      <c r="EF78" s="234"/>
      <c r="EG78" s="234"/>
      <c r="EH78" s="234"/>
      <c r="EI78" s="234"/>
      <c r="EJ78" s="234"/>
      <c r="EK78" s="352"/>
      <c r="EL78" s="234"/>
      <c r="EM78" s="234"/>
      <c r="EN78" s="234"/>
      <c r="EO78" s="234"/>
      <c r="EP78" s="234"/>
      <c r="EQ78" s="234"/>
      <c r="ER78" s="352"/>
      <c r="ES78" s="234"/>
      <c r="ET78" s="234"/>
      <c r="EU78" s="234"/>
      <c r="EV78" s="234"/>
      <c r="EW78" s="234"/>
      <c r="EX78" s="234"/>
      <c r="EY78" s="352"/>
      <c r="EZ78" s="234"/>
      <c r="FA78" s="234"/>
      <c r="FB78" s="234"/>
      <c r="FC78" s="234"/>
      <c r="FD78" s="234"/>
      <c r="FE78" s="234"/>
      <c r="FF78" s="233"/>
      <c r="FG78" s="352"/>
      <c r="FH78" s="234"/>
      <c r="FI78" s="234"/>
      <c r="FJ78" s="234"/>
      <c r="FK78" s="234"/>
      <c r="FL78" s="234"/>
      <c r="FM78" s="234"/>
      <c r="FN78" s="352"/>
      <c r="FO78" s="234"/>
      <c r="FP78" s="234"/>
      <c r="FQ78" s="234"/>
      <c r="FR78" s="234"/>
      <c r="FS78" s="234"/>
      <c r="FT78" s="234"/>
      <c r="FU78" s="352"/>
      <c r="FV78" s="234"/>
      <c r="FW78" s="234"/>
      <c r="FX78" s="234"/>
      <c r="FY78" s="234"/>
      <c r="FZ78" s="234"/>
      <c r="GA78" s="234"/>
      <c r="GB78" s="352"/>
      <c r="GC78" s="234"/>
      <c r="GD78" s="234"/>
      <c r="GE78" s="234"/>
      <c r="GF78" s="234"/>
      <c r="GG78" s="234"/>
      <c r="GH78" s="234"/>
      <c r="GI78" s="352"/>
      <c r="GJ78" s="234"/>
      <c r="GK78" s="233"/>
      <c r="GL78" s="234"/>
      <c r="GM78" s="234"/>
      <c r="GN78" s="234"/>
      <c r="GO78" s="234"/>
      <c r="GP78" s="234"/>
      <c r="GQ78" s="352"/>
      <c r="GR78" s="234"/>
    </row>
    <row r="79" spans="1:200" s="9" customFormat="1" ht="17.149999999999999" hidden="1" customHeight="1" x14ac:dyDescent="0.35">
      <c r="A79" s="244">
        <f t="shared" ref="A79" si="96">A78+1</f>
        <v>1</v>
      </c>
      <c r="B79" s="245">
        <f>ROW()-ROW($B$78)</f>
        <v>1</v>
      </c>
      <c r="C79" s="254" t="s">
        <v>121</v>
      </c>
      <c r="D79" s="343"/>
      <c r="E79" s="255" t="s">
        <v>122</v>
      </c>
      <c r="F79" s="248"/>
      <c r="G79" s="262"/>
      <c r="H79" s="250" t="s">
        <v>443</v>
      </c>
      <c r="I79" s="250" t="s">
        <v>443</v>
      </c>
      <c r="J79" s="251" t="s">
        <v>443</v>
      </c>
      <c r="K79" s="252" t="s">
        <v>443</v>
      </c>
      <c r="L79" s="250" t="s">
        <v>443</v>
      </c>
      <c r="M79" s="250" t="s">
        <v>443</v>
      </c>
      <c r="N79" s="252" t="s">
        <v>443</v>
      </c>
      <c r="O79" s="250" t="s">
        <v>443</v>
      </c>
      <c r="P79" s="250" t="s">
        <v>443</v>
      </c>
      <c r="Q79" s="251" t="s">
        <v>443</v>
      </c>
      <c r="R79" s="252" t="s">
        <v>443</v>
      </c>
      <c r="S79" s="250" t="s">
        <v>443</v>
      </c>
      <c r="T79" s="250" t="s">
        <v>443</v>
      </c>
      <c r="U79" s="252" t="s">
        <v>443</v>
      </c>
      <c r="V79" s="250" t="s">
        <v>443</v>
      </c>
      <c r="W79" s="250" t="s">
        <v>443</v>
      </c>
      <c r="X79" s="251" t="s">
        <v>443</v>
      </c>
      <c r="Y79" s="252" t="s">
        <v>443</v>
      </c>
      <c r="Z79" s="250" t="s">
        <v>443</v>
      </c>
      <c r="AA79" s="250"/>
      <c r="AB79" s="252"/>
      <c r="AC79" s="250"/>
      <c r="AD79" s="250"/>
      <c r="AE79" s="250"/>
      <c r="AF79" s="250" t="s">
        <v>443</v>
      </c>
      <c r="AG79" s="260"/>
      <c r="AH79" s="251"/>
      <c r="AI79" s="252"/>
      <c r="AJ79" s="273"/>
      <c r="AK79" s="251"/>
      <c r="AL79" s="248"/>
      <c r="AM79" s="249"/>
      <c r="AN79" s="250" t="s">
        <v>443</v>
      </c>
      <c r="AO79" s="250"/>
      <c r="AP79" s="250"/>
      <c r="AQ79" s="252"/>
      <c r="AR79" s="250"/>
      <c r="AS79" s="250"/>
      <c r="AT79" s="251"/>
      <c r="AU79" s="314"/>
      <c r="AV79" s="250"/>
      <c r="AW79" s="250"/>
      <c r="AX79" s="252"/>
      <c r="AY79" s="250"/>
      <c r="AZ79" s="250"/>
      <c r="BA79" s="251"/>
      <c r="BB79" s="314"/>
      <c r="BC79" s="250"/>
      <c r="BD79" s="250"/>
      <c r="BE79" s="252"/>
      <c r="BF79" s="250"/>
      <c r="BG79" s="250"/>
      <c r="BH79" s="251"/>
      <c r="BI79" s="314"/>
      <c r="BJ79" s="250"/>
      <c r="BK79" s="250"/>
      <c r="BL79" s="252"/>
      <c r="BM79" s="250"/>
      <c r="BN79" s="250"/>
      <c r="BO79" s="325"/>
      <c r="BP79" s="330"/>
      <c r="BQ79" s="335"/>
      <c r="BR79" s="347"/>
      <c r="BS79" s="320"/>
      <c r="BT79" s="320"/>
      <c r="BU79" s="320"/>
      <c r="BV79" s="320"/>
      <c r="BW79" s="346"/>
      <c r="BX79" s="353"/>
      <c r="BY79" s="347"/>
      <c r="BZ79" s="320"/>
      <c r="CA79" s="320"/>
      <c r="CB79" s="320"/>
      <c r="CC79" s="320"/>
      <c r="CD79" s="346"/>
      <c r="CE79" s="353"/>
      <c r="CF79" s="347"/>
      <c r="CG79" s="333"/>
      <c r="CH79" s="333"/>
      <c r="CI79" s="333"/>
      <c r="CJ79" s="333"/>
      <c r="CK79" s="346"/>
      <c r="CL79" s="353"/>
      <c r="CM79" s="347"/>
      <c r="CN79" s="320"/>
      <c r="CO79" s="320"/>
      <c r="CP79" s="320"/>
      <c r="CQ79" s="320"/>
      <c r="CR79" s="346"/>
      <c r="CS79" s="353"/>
      <c r="CT79" s="330"/>
      <c r="CU79" s="248"/>
      <c r="CV79" s="333"/>
      <c r="CW79" s="320"/>
      <c r="CX79" s="320"/>
      <c r="CY79" s="320"/>
      <c r="CZ79" s="346"/>
      <c r="DA79" s="353"/>
      <c r="DB79" s="347"/>
      <c r="DC79" s="320"/>
      <c r="DD79" s="320"/>
      <c r="DE79" s="320"/>
      <c r="DF79" s="320"/>
      <c r="DG79" s="346"/>
      <c r="DH79" s="353"/>
      <c r="DI79" s="347"/>
      <c r="DJ79" s="320"/>
      <c r="DK79" s="320"/>
      <c r="DL79" s="320"/>
      <c r="DM79" s="320"/>
      <c r="DN79" s="320"/>
      <c r="DO79" s="358"/>
      <c r="DP79" s="361"/>
      <c r="DQ79" s="320"/>
      <c r="DR79" s="320"/>
      <c r="DS79" s="320"/>
      <c r="DT79" s="320"/>
      <c r="DU79" s="346"/>
      <c r="DV79" s="353"/>
      <c r="DW79" s="347"/>
      <c r="DX79" s="347"/>
      <c r="DY79" s="347"/>
      <c r="DZ79" s="248"/>
      <c r="EA79" s="353"/>
      <c r="EB79" s="347"/>
      <c r="EC79" s="347"/>
      <c r="ED79" s="353"/>
      <c r="EE79" s="347"/>
      <c r="EF79" s="347"/>
      <c r="EG79" s="347"/>
      <c r="EH79" s="347"/>
      <c r="EI79" s="347"/>
      <c r="EJ79" s="347"/>
      <c r="EK79" s="353"/>
      <c r="EL79" s="347"/>
      <c r="EM79" s="347"/>
      <c r="EN79" s="347"/>
      <c r="EO79" s="347"/>
      <c r="EP79" s="347"/>
      <c r="EQ79" s="347"/>
      <c r="ER79" s="353"/>
      <c r="ES79" s="347"/>
      <c r="ET79" s="347"/>
      <c r="EU79" s="347"/>
      <c r="EV79" s="347"/>
      <c r="EW79" s="347"/>
      <c r="EX79" s="347"/>
      <c r="EY79" s="353"/>
      <c r="EZ79" s="347"/>
      <c r="FA79" s="347"/>
      <c r="FB79" s="347"/>
      <c r="FC79" s="347"/>
      <c r="FD79" s="347"/>
      <c r="FE79" s="347"/>
      <c r="FF79" s="248"/>
      <c r="FG79" s="353"/>
      <c r="FH79" s="347"/>
      <c r="FI79" s="347"/>
      <c r="FJ79" s="347"/>
      <c r="FK79" s="347"/>
      <c r="FL79" s="347"/>
      <c r="FM79" s="347"/>
      <c r="FN79" s="353"/>
      <c r="FO79" s="347"/>
      <c r="FP79" s="347"/>
      <c r="FQ79" s="347"/>
      <c r="FR79" s="347"/>
      <c r="FS79" s="347"/>
      <c r="FT79" s="347"/>
      <c r="FU79" s="353"/>
      <c r="FV79" s="347"/>
      <c r="FW79" s="347"/>
      <c r="FX79" s="347"/>
      <c r="FY79" s="347"/>
      <c r="FZ79" s="347"/>
      <c r="GA79" s="347"/>
      <c r="GB79" s="353"/>
      <c r="GC79" s="347"/>
      <c r="GD79" s="347"/>
      <c r="GE79" s="347"/>
      <c r="GF79" s="347"/>
      <c r="GG79" s="347"/>
      <c r="GH79" s="347"/>
      <c r="GI79" s="353"/>
      <c r="GJ79" s="347"/>
      <c r="GK79" s="248"/>
      <c r="GL79" s="347"/>
      <c r="GM79" s="347"/>
      <c r="GN79" s="347"/>
      <c r="GO79" s="347"/>
      <c r="GP79" s="347"/>
      <c r="GQ79" s="353"/>
      <c r="GR79" s="347"/>
    </row>
    <row r="80" spans="1:200" s="9" customFormat="1" ht="17.149999999999999" hidden="1" customHeight="1" x14ac:dyDescent="0.35">
      <c r="A80" s="244"/>
      <c r="B80" s="245">
        <f t="shared" ref="B80:B94" si="97">ROW()-ROW($B$78)</f>
        <v>2</v>
      </c>
      <c r="C80" s="254" t="s">
        <v>125</v>
      </c>
      <c r="D80" s="343"/>
      <c r="E80" s="261" t="s">
        <v>126</v>
      </c>
      <c r="F80" s="248"/>
      <c r="G80" s="262"/>
      <c r="H80" s="250" t="s">
        <v>443</v>
      </c>
      <c r="I80" s="250" t="s">
        <v>443</v>
      </c>
      <c r="J80" s="251" t="s">
        <v>443</v>
      </c>
      <c r="K80" s="252" t="s">
        <v>443</v>
      </c>
      <c r="L80" s="250" t="s">
        <v>443</v>
      </c>
      <c r="M80" s="250" t="s">
        <v>443</v>
      </c>
      <c r="N80" s="252" t="s">
        <v>443</v>
      </c>
      <c r="O80" s="250" t="s">
        <v>443</v>
      </c>
      <c r="P80" s="250" t="s">
        <v>443</v>
      </c>
      <c r="Q80" s="251" t="s">
        <v>443</v>
      </c>
      <c r="R80" s="252" t="s">
        <v>443</v>
      </c>
      <c r="S80" s="250" t="s">
        <v>443</v>
      </c>
      <c r="T80" s="250" t="s">
        <v>443</v>
      </c>
      <c r="U80" s="252" t="s">
        <v>443</v>
      </c>
      <c r="V80" s="250" t="s">
        <v>443</v>
      </c>
      <c r="W80" s="250" t="s">
        <v>443</v>
      </c>
      <c r="X80" s="251" t="s">
        <v>443</v>
      </c>
      <c r="Y80" s="252" t="s">
        <v>443</v>
      </c>
      <c r="Z80" s="250" t="s">
        <v>443</v>
      </c>
      <c r="AA80" s="250"/>
      <c r="AB80" s="252"/>
      <c r="AC80" s="250"/>
      <c r="AD80" s="250"/>
      <c r="AE80" s="250"/>
      <c r="AF80" s="250" t="s">
        <v>443</v>
      </c>
      <c r="AG80" s="260"/>
      <c r="AH80" s="251"/>
      <c r="AI80" s="252"/>
      <c r="AJ80" s="273"/>
      <c r="AK80" s="251"/>
      <c r="AL80" s="248"/>
      <c r="AM80" s="249"/>
      <c r="AN80" s="250" t="s">
        <v>443</v>
      </c>
      <c r="AO80" s="250"/>
      <c r="AP80" s="250"/>
      <c r="AQ80" s="252"/>
      <c r="AR80" s="250"/>
      <c r="AS80" s="250"/>
      <c r="AT80" s="251"/>
      <c r="AU80" s="314"/>
      <c r="AV80" s="250"/>
      <c r="AW80" s="250"/>
      <c r="AX80" s="252"/>
      <c r="AY80" s="250"/>
      <c r="AZ80" s="250"/>
      <c r="BA80" s="251"/>
      <c r="BB80" s="314"/>
      <c r="BC80" s="250"/>
      <c r="BD80" s="250"/>
      <c r="BE80" s="252"/>
      <c r="BF80" s="250"/>
      <c r="BG80" s="250"/>
      <c r="BH80" s="251"/>
      <c r="BI80" s="314"/>
      <c r="BJ80" s="250"/>
      <c r="BK80" s="250"/>
      <c r="BL80" s="252"/>
      <c r="BM80" s="250"/>
      <c r="BN80" s="250"/>
      <c r="BO80" s="325"/>
      <c r="BP80" s="330"/>
      <c r="BQ80" s="335"/>
      <c r="BR80" s="347"/>
      <c r="BS80" s="320"/>
      <c r="BT80" s="320"/>
      <c r="BU80" s="320"/>
      <c r="BV80" s="320"/>
      <c r="BW80" s="346"/>
      <c r="BX80" s="353"/>
      <c r="BY80" s="347"/>
      <c r="BZ80" s="320"/>
      <c r="CA80" s="320"/>
      <c r="CB80" s="320"/>
      <c r="CC80" s="320"/>
      <c r="CD80" s="346"/>
      <c r="CE80" s="353"/>
      <c r="CF80" s="347"/>
      <c r="CG80" s="333"/>
      <c r="CH80" s="333"/>
      <c r="CI80" s="333"/>
      <c r="CJ80" s="333"/>
      <c r="CK80" s="346"/>
      <c r="CL80" s="353"/>
      <c r="CM80" s="347"/>
      <c r="CN80" s="320"/>
      <c r="CO80" s="320"/>
      <c r="CP80" s="320"/>
      <c r="CQ80" s="320"/>
      <c r="CR80" s="346"/>
      <c r="CS80" s="353"/>
      <c r="CT80" s="330"/>
      <c r="CU80" s="248"/>
      <c r="CV80" s="333"/>
      <c r="CW80" s="320"/>
      <c r="CX80" s="320"/>
      <c r="CY80" s="320"/>
      <c r="CZ80" s="346"/>
      <c r="DA80" s="353"/>
      <c r="DB80" s="347"/>
      <c r="DC80" s="320"/>
      <c r="DD80" s="320"/>
      <c r="DE80" s="320"/>
      <c r="DF80" s="320"/>
      <c r="DG80" s="346"/>
      <c r="DH80" s="353"/>
      <c r="DI80" s="347"/>
      <c r="DJ80" s="320"/>
      <c r="DK80" s="320"/>
      <c r="DL80" s="320"/>
      <c r="DM80" s="320"/>
      <c r="DN80" s="320"/>
      <c r="DO80" s="358"/>
      <c r="DP80" s="361"/>
      <c r="DQ80" s="320"/>
      <c r="DR80" s="320"/>
      <c r="DS80" s="320"/>
      <c r="DT80" s="320"/>
      <c r="DU80" s="346"/>
      <c r="DV80" s="353"/>
      <c r="DW80" s="347"/>
      <c r="DX80" s="347"/>
      <c r="DY80" s="347"/>
      <c r="DZ80" s="248"/>
      <c r="EA80" s="353"/>
      <c r="EB80" s="347"/>
      <c r="EC80" s="347"/>
      <c r="ED80" s="353"/>
      <c r="EE80" s="347"/>
      <c r="EF80" s="347"/>
      <c r="EG80" s="347"/>
      <c r="EH80" s="347"/>
      <c r="EI80" s="347"/>
      <c r="EJ80" s="347"/>
      <c r="EK80" s="353"/>
      <c r="EL80" s="347"/>
      <c r="EM80" s="347"/>
      <c r="EN80" s="347"/>
      <c r="EO80" s="347"/>
      <c r="EP80" s="347"/>
      <c r="EQ80" s="347"/>
      <c r="ER80" s="353"/>
      <c r="ES80" s="347"/>
      <c r="ET80" s="347"/>
      <c r="EU80" s="347"/>
      <c r="EV80" s="347"/>
      <c r="EW80" s="347"/>
      <c r="EX80" s="347"/>
      <c r="EY80" s="353"/>
      <c r="EZ80" s="347"/>
      <c r="FA80" s="347"/>
      <c r="FB80" s="347"/>
      <c r="FC80" s="347"/>
      <c r="FD80" s="347"/>
      <c r="FE80" s="347"/>
      <c r="FF80" s="248"/>
      <c r="FG80" s="353"/>
      <c r="FH80" s="347"/>
      <c r="FI80" s="347"/>
      <c r="FJ80" s="347"/>
      <c r="FK80" s="347"/>
      <c r="FL80" s="347"/>
      <c r="FM80" s="347"/>
      <c r="FN80" s="353"/>
      <c r="FO80" s="347"/>
      <c r="FP80" s="347"/>
      <c r="FQ80" s="347"/>
      <c r="FR80" s="347"/>
      <c r="FS80" s="347"/>
      <c r="FT80" s="347"/>
      <c r="FU80" s="353"/>
      <c r="FV80" s="347"/>
      <c r="FW80" s="347"/>
      <c r="FX80" s="347"/>
      <c r="FY80" s="347"/>
      <c r="FZ80" s="347"/>
      <c r="GA80" s="347"/>
      <c r="GB80" s="353"/>
      <c r="GC80" s="347"/>
      <c r="GD80" s="347"/>
      <c r="GE80" s="347"/>
      <c r="GF80" s="347"/>
      <c r="GG80" s="347"/>
      <c r="GH80" s="347"/>
      <c r="GI80" s="353"/>
      <c r="GJ80" s="347"/>
      <c r="GK80" s="248"/>
      <c r="GL80" s="347"/>
      <c r="GM80" s="347"/>
      <c r="GN80" s="347"/>
      <c r="GO80" s="347"/>
      <c r="GP80" s="347"/>
      <c r="GQ80" s="353"/>
      <c r="GR80" s="347"/>
    </row>
    <row r="81" spans="1:200" s="9" customFormat="1" ht="17.149999999999999" hidden="1" customHeight="1" x14ac:dyDescent="0.35">
      <c r="A81" s="244"/>
      <c r="B81" s="245">
        <f t="shared" si="97"/>
        <v>3</v>
      </c>
      <c r="C81" s="254" t="s">
        <v>123</v>
      </c>
      <c r="D81" s="343"/>
      <c r="E81" s="261" t="s">
        <v>124</v>
      </c>
      <c r="F81" s="248"/>
      <c r="G81" s="262"/>
      <c r="H81" s="250" t="s">
        <v>443</v>
      </c>
      <c r="I81" s="250" t="s">
        <v>443</v>
      </c>
      <c r="J81" s="251" t="s">
        <v>443</v>
      </c>
      <c r="K81" s="252" t="s">
        <v>443</v>
      </c>
      <c r="L81" s="250" t="s">
        <v>443</v>
      </c>
      <c r="M81" s="250" t="s">
        <v>443</v>
      </c>
      <c r="N81" s="252" t="s">
        <v>443</v>
      </c>
      <c r="O81" s="250" t="s">
        <v>443</v>
      </c>
      <c r="P81" s="250" t="s">
        <v>443</v>
      </c>
      <c r="Q81" s="251" t="s">
        <v>443</v>
      </c>
      <c r="R81" s="252" t="s">
        <v>443</v>
      </c>
      <c r="S81" s="250" t="s">
        <v>443</v>
      </c>
      <c r="T81" s="250" t="s">
        <v>443</v>
      </c>
      <c r="U81" s="252" t="s">
        <v>443</v>
      </c>
      <c r="V81" s="250" t="s">
        <v>443</v>
      </c>
      <c r="W81" s="250" t="s">
        <v>443</v>
      </c>
      <c r="X81" s="251" t="s">
        <v>443</v>
      </c>
      <c r="Y81" s="252" t="s">
        <v>443</v>
      </c>
      <c r="Z81" s="250" t="s">
        <v>443</v>
      </c>
      <c r="AA81" s="250"/>
      <c r="AB81" s="252"/>
      <c r="AC81" s="250"/>
      <c r="AD81" s="250"/>
      <c r="AE81" s="250"/>
      <c r="AF81" s="250" t="s">
        <v>443</v>
      </c>
      <c r="AG81" s="260"/>
      <c r="AH81" s="251"/>
      <c r="AI81" s="252"/>
      <c r="AJ81" s="273"/>
      <c r="AK81" s="251"/>
      <c r="AL81" s="248"/>
      <c r="AM81" s="249"/>
      <c r="AN81" s="250" t="s">
        <v>443</v>
      </c>
      <c r="AO81" s="250"/>
      <c r="AP81" s="250"/>
      <c r="AQ81" s="252"/>
      <c r="AR81" s="250"/>
      <c r="AS81" s="250"/>
      <c r="AT81" s="251"/>
      <c r="AU81" s="314"/>
      <c r="AV81" s="250"/>
      <c r="AW81" s="250"/>
      <c r="AX81" s="252"/>
      <c r="AY81" s="250"/>
      <c r="AZ81" s="250"/>
      <c r="BA81" s="251"/>
      <c r="BB81" s="314"/>
      <c r="BC81" s="250"/>
      <c r="BD81" s="250"/>
      <c r="BE81" s="252"/>
      <c r="BF81" s="250"/>
      <c r="BG81" s="250"/>
      <c r="BH81" s="251"/>
      <c r="BI81" s="314"/>
      <c r="BJ81" s="250"/>
      <c r="BK81" s="250"/>
      <c r="BL81" s="252"/>
      <c r="BM81" s="250"/>
      <c r="BN81" s="250"/>
      <c r="BO81" s="325"/>
      <c r="BP81" s="330"/>
      <c r="BQ81" s="335"/>
      <c r="BR81" s="347"/>
      <c r="BS81" s="320"/>
      <c r="BT81" s="320"/>
      <c r="BU81" s="320"/>
      <c r="BV81" s="320"/>
      <c r="BW81" s="346"/>
      <c r="BX81" s="353"/>
      <c r="BY81" s="347"/>
      <c r="BZ81" s="320"/>
      <c r="CA81" s="320"/>
      <c r="CB81" s="320"/>
      <c r="CC81" s="320"/>
      <c r="CD81" s="346"/>
      <c r="CE81" s="353"/>
      <c r="CF81" s="347"/>
      <c r="CG81" s="333"/>
      <c r="CH81" s="333"/>
      <c r="CI81" s="333"/>
      <c r="CJ81" s="333"/>
      <c r="CK81" s="346"/>
      <c r="CL81" s="353"/>
      <c r="CM81" s="347"/>
      <c r="CN81" s="320"/>
      <c r="CO81" s="320"/>
      <c r="CP81" s="320"/>
      <c r="CQ81" s="320"/>
      <c r="CR81" s="346"/>
      <c r="CS81" s="353"/>
      <c r="CT81" s="330"/>
      <c r="CU81" s="248"/>
      <c r="CV81" s="333"/>
      <c r="CW81" s="320"/>
      <c r="CX81" s="320"/>
      <c r="CY81" s="320"/>
      <c r="CZ81" s="346"/>
      <c r="DA81" s="353"/>
      <c r="DB81" s="347"/>
      <c r="DC81" s="320"/>
      <c r="DD81" s="320"/>
      <c r="DE81" s="320"/>
      <c r="DF81" s="320"/>
      <c r="DG81" s="346"/>
      <c r="DH81" s="353"/>
      <c r="DI81" s="347"/>
      <c r="DJ81" s="320"/>
      <c r="DK81" s="320"/>
      <c r="DL81" s="320"/>
      <c r="DM81" s="320"/>
      <c r="DN81" s="320"/>
      <c r="DO81" s="358"/>
      <c r="DP81" s="361"/>
      <c r="DQ81" s="320"/>
      <c r="DR81" s="320"/>
      <c r="DS81" s="320"/>
      <c r="DT81" s="320"/>
      <c r="DU81" s="346"/>
      <c r="DV81" s="353"/>
      <c r="DW81" s="347"/>
      <c r="DX81" s="347"/>
      <c r="DY81" s="347"/>
      <c r="DZ81" s="248"/>
      <c r="EA81" s="353"/>
      <c r="EB81" s="347"/>
      <c r="EC81" s="347"/>
      <c r="ED81" s="353"/>
      <c r="EE81" s="347"/>
      <c r="EF81" s="347"/>
      <c r="EG81" s="347"/>
      <c r="EH81" s="347"/>
      <c r="EI81" s="347"/>
      <c r="EJ81" s="347"/>
      <c r="EK81" s="353"/>
      <c r="EL81" s="347"/>
      <c r="EM81" s="347"/>
      <c r="EN81" s="347"/>
      <c r="EO81" s="347"/>
      <c r="EP81" s="347"/>
      <c r="EQ81" s="347"/>
      <c r="ER81" s="353"/>
      <c r="ES81" s="347"/>
      <c r="ET81" s="347"/>
      <c r="EU81" s="347"/>
      <c r="EV81" s="347"/>
      <c r="EW81" s="347"/>
      <c r="EX81" s="347"/>
      <c r="EY81" s="353"/>
      <c r="EZ81" s="347"/>
      <c r="FA81" s="347"/>
      <c r="FB81" s="347"/>
      <c r="FC81" s="347"/>
      <c r="FD81" s="347"/>
      <c r="FE81" s="347"/>
      <c r="FF81" s="248"/>
      <c r="FG81" s="353"/>
      <c r="FH81" s="347"/>
      <c r="FI81" s="347"/>
      <c r="FJ81" s="347"/>
      <c r="FK81" s="347"/>
      <c r="FL81" s="347"/>
      <c r="FM81" s="347"/>
      <c r="FN81" s="353"/>
      <c r="FO81" s="347"/>
      <c r="FP81" s="347"/>
      <c r="FQ81" s="347"/>
      <c r="FR81" s="347"/>
      <c r="FS81" s="347"/>
      <c r="FT81" s="347"/>
      <c r="FU81" s="353"/>
      <c r="FV81" s="347"/>
      <c r="FW81" s="347"/>
      <c r="FX81" s="347"/>
      <c r="FY81" s="347"/>
      <c r="FZ81" s="347"/>
      <c r="GA81" s="347"/>
      <c r="GB81" s="353"/>
      <c r="GC81" s="347"/>
      <c r="GD81" s="347"/>
      <c r="GE81" s="347"/>
      <c r="GF81" s="347"/>
      <c r="GG81" s="347"/>
      <c r="GH81" s="347"/>
      <c r="GI81" s="353"/>
      <c r="GJ81" s="347"/>
      <c r="GK81" s="248"/>
      <c r="GL81" s="347"/>
      <c r="GM81" s="347"/>
      <c r="GN81" s="347"/>
      <c r="GO81" s="347"/>
      <c r="GP81" s="347"/>
      <c r="GQ81" s="353"/>
      <c r="GR81" s="347"/>
    </row>
    <row r="82" spans="1:200" s="9" customFormat="1" ht="17.149999999999999" hidden="1" customHeight="1" x14ac:dyDescent="0.35">
      <c r="A82" s="244"/>
      <c r="B82" s="245">
        <f t="shared" si="97"/>
        <v>4</v>
      </c>
      <c r="C82" s="254" t="s">
        <v>127</v>
      </c>
      <c r="D82" s="343"/>
      <c r="E82" s="261" t="s">
        <v>128</v>
      </c>
      <c r="F82" s="248"/>
      <c r="G82" s="262"/>
      <c r="H82" s="250" t="s">
        <v>443</v>
      </c>
      <c r="I82" s="250" t="s">
        <v>443</v>
      </c>
      <c r="J82" s="251" t="s">
        <v>443</v>
      </c>
      <c r="K82" s="252" t="s">
        <v>443</v>
      </c>
      <c r="L82" s="250" t="s">
        <v>443</v>
      </c>
      <c r="M82" s="250" t="s">
        <v>443</v>
      </c>
      <c r="N82" s="252" t="s">
        <v>443</v>
      </c>
      <c r="O82" s="250" t="s">
        <v>443</v>
      </c>
      <c r="P82" s="250" t="s">
        <v>443</v>
      </c>
      <c r="Q82" s="251" t="s">
        <v>443</v>
      </c>
      <c r="R82" s="252" t="s">
        <v>443</v>
      </c>
      <c r="S82" s="250" t="s">
        <v>443</v>
      </c>
      <c r="T82" s="250" t="s">
        <v>443</v>
      </c>
      <c r="U82" s="252" t="s">
        <v>443</v>
      </c>
      <c r="V82" s="250" t="s">
        <v>443</v>
      </c>
      <c r="W82" s="250" t="s">
        <v>443</v>
      </c>
      <c r="X82" s="251" t="s">
        <v>443</v>
      </c>
      <c r="Y82" s="252" t="s">
        <v>443</v>
      </c>
      <c r="Z82" s="250" t="s">
        <v>443</v>
      </c>
      <c r="AA82" s="250"/>
      <c r="AB82" s="252"/>
      <c r="AC82" s="250"/>
      <c r="AD82" s="250"/>
      <c r="AE82" s="250"/>
      <c r="AF82" s="250" t="s">
        <v>443</v>
      </c>
      <c r="AG82" s="260"/>
      <c r="AH82" s="251"/>
      <c r="AI82" s="252"/>
      <c r="AJ82" s="273"/>
      <c r="AK82" s="251"/>
      <c r="AL82" s="248"/>
      <c r="AM82" s="249"/>
      <c r="AN82" s="250" t="s">
        <v>443</v>
      </c>
      <c r="AO82" s="250"/>
      <c r="AP82" s="250"/>
      <c r="AQ82" s="252"/>
      <c r="AR82" s="250"/>
      <c r="AS82" s="250"/>
      <c r="AT82" s="251"/>
      <c r="AU82" s="314"/>
      <c r="AV82" s="250"/>
      <c r="AW82" s="250"/>
      <c r="AX82" s="252"/>
      <c r="AY82" s="250"/>
      <c r="AZ82" s="250"/>
      <c r="BA82" s="251"/>
      <c r="BB82" s="314"/>
      <c r="BC82" s="250"/>
      <c r="BD82" s="250"/>
      <c r="BE82" s="252"/>
      <c r="BF82" s="250"/>
      <c r="BG82" s="250"/>
      <c r="BH82" s="251"/>
      <c r="BI82" s="314"/>
      <c r="BJ82" s="250"/>
      <c r="BK82" s="250"/>
      <c r="BL82" s="252"/>
      <c r="BM82" s="250"/>
      <c r="BN82" s="250"/>
      <c r="BO82" s="325"/>
      <c r="BP82" s="330"/>
      <c r="BQ82" s="335"/>
      <c r="BR82" s="347"/>
      <c r="BS82" s="320"/>
      <c r="BT82" s="320"/>
      <c r="BU82" s="320"/>
      <c r="BV82" s="320"/>
      <c r="BW82" s="346"/>
      <c r="BX82" s="353"/>
      <c r="BY82" s="347"/>
      <c r="BZ82" s="320"/>
      <c r="CA82" s="320"/>
      <c r="CB82" s="320"/>
      <c r="CC82" s="320"/>
      <c r="CD82" s="346"/>
      <c r="CE82" s="353"/>
      <c r="CF82" s="347"/>
      <c r="CG82" s="333"/>
      <c r="CH82" s="333"/>
      <c r="CI82" s="333"/>
      <c r="CJ82" s="333"/>
      <c r="CK82" s="346"/>
      <c r="CL82" s="353"/>
      <c r="CM82" s="347"/>
      <c r="CN82" s="320"/>
      <c r="CO82" s="320"/>
      <c r="CP82" s="320"/>
      <c r="CQ82" s="320"/>
      <c r="CR82" s="346"/>
      <c r="CS82" s="353"/>
      <c r="CT82" s="330"/>
      <c r="CU82" s="248"/>
      <c r="CV82" s="333"/>
      <c r="CW82" s="320"/>
      <c r="CX82" s="320"/>
      <c r="CY82" s="320"/>
      <c r="CZ82" s="346"/>
      <c r="DA82" s="353"/>
      <c r="DB82" s="347"/>
      <c r="DC82" s="320"/>
      <c r="DD82" s="320"/>
      <c r="DE82" s="320"/>
      <c r="DF82" s="320"/>
      <c r="DG82" s="346"/>
      <c r="DH82" s="353"/>
      <c r="DI82" s="347"/>
      <c r="DJ82" s="320"/>
      <c r="DK82" s="320"/>
      <c r="DL82" s="320"/>
      <c r="DM82" s="320"/>
      <c r="DN82" s="320"/>
      <c r="DO82" s="358"/>
      <c r="DP82" s="361"/>
      <c r="DQ82" s="320"/>
      <c r="DR82" s="320"/>
      <c r="DS82" s="320"/>
      <c r="DT82" s="320"/>
      <c r="DU82" s="346"/>
      <c r="DV82" s="353"/>
      <c r="DW82" s="347"/>
      <c r="DX82" s="347"/>
      <c r="DY82" s="347"/>
      <c r="DZ82" s="248"/>
      <c r="EA82" s="353"/>
      <c r="EB82" s="347"/>
      <c r="EC82" s="347"/>
      <c r="ED82" s="353"/>
      <c r="EE82" s="347"/>
      <c r="EF82" s="347"/>
      <c r="EG82" s="347"/>
      <c r="EH82" s="347"/>
      <c r="EI82" s="347"/>
      <c r="EJ82" s="347"/>
      <c r="EK82" s="353"/>
      <c r="EL82" s="347"/>
      <c r="EM82" s="347"/>
      <c r="EN82" s="347"/>
      <c r="EO82" s="347"/>
      <c r="EP82" s="347"/>
      <c r="EQ82" s="347"/>
      <c r="ER82" s="353"/>
      <c r="ES82" s="347"/>
      <c r="ET82" s="347"/>
      <c r="EU82" s="347"/>
      <c r="EV82" s="347"/>
      <c r="EW82" s="347"/>
      <c r="EX82" s="347"/>
      <c r="EY82" s="353"/>
      <c r="EZ82" s="347"/>
      <c r="FA82" s="347"/>
      <c r="FB82" s="347"/>
      <c r="FC82" s="347"/>
      <c r="FD82" s="347"/>
      <c r="FE82" s="347"/>
      <c r="FF82" s="248"/>
      <c r="FG82" s="353"/>
      <c r="FH82" s="347"/>
      <c r="FI82" s="347"/>
      <c r="FJ82" s="347"/>
      <c r="FK82" s="347"/>
      <c r="FL82" s="347"/>
      <c r="FM82" s="347"/>
      <c r="FN82" s="353"/>
      <c r="FO82" s="347"/>
      <c r="FP82" s="347"/>
      <c r="FQ82" s="347"/>
      <c r="FR82" s="347"/>
      <c r="FS82" s="347"/>
      <c r="FT82" s="347"/>
      <c r="FU82" s="353"/>
      <c r="FV82" s="347"/>
      <c r="FW82" s="347"/>
      <c r="FX82" s="347"/>
      <c r="FY82" s="347"/>
      <c r="FZ82" s="347"/>
      <c r="GA82" s="347"/>
      <c r="GB82" s="353"/>
      <c r="GC82" s="347"/>
      <c r="GD82" s="347"/>
      <c r="GE82" s="347"/>
      <c r="GF82" s="347"/>
      <c r="GG82" s="347"/>
      <c r="GH82" s="347"/>
      <c r="GI82" s="353"/>
      <c r="GJ82" s="347"/>
      <c r="GK82" s="248"/>
      <c r="GL82" s="347"/>
      <c r="GM82" s="347"/>
      <c r="GN82" s="347"/>
      <c r="GO82" s="347"/>
      <c r="GP82" s="347"/>
      <c r="GQ82" s="353"/>
      <c r="GR82" s="347"/>
    </row>
    <row r="83" spans="1:200" s="9" customFormat="1" ht="17.149999999999999" hidden="1" customHeight="1" x14ac:dyDescent="0.35">
      <c r="A83" s="244"/>
      <c r="B83" s="245">
        <f t="shared" si="97"/>
        <v>5</v>
      </c>
      <c r="C83" s="254" t="s">
        <v>129</v>
      </c>
      <c r="D83" s="343"/>
      <c r="E83" s="261" t="s">
        <v>130</v>
      </c>
      <c r="F83" s="248"/>
      <c r="G83" s="262"/>
      <c r="H83" s="250" t="s">
        <v>443</v>
      </c>
      <c r="I83" s="250" t="s">
        <v>443</v>
      </c>
      <c r="J83" s="251" t="s">
        <v>443</v>
      </c>
      <c r="K83" s="252" t="s">
        <v>443</v>
      </c>
      <c r="L83" s="250" t="s">
        <v>443</v>
      </c>
      <c r="M83" s="250" t="s">
        <v>443</v>
      </c>
      <c r="N83" s="252" t="s">
        <v>443</v>
      </c>
      <c r="O83" s="250" t="s">
        <v>443</v>
      </c>
      <c r="P83" s="250" t="s">
        <v>443</v>
      </c>
      <c r="Q83" s="251" t="s">
        <v>443</v>
      </c>
      <c r="R83" s="252" t="s">
        <v>443</v>
      </c>
      <c r="S83" s="250" t="s">
        <v>443</v>
      </c>
      <c r="T83" s="250" t="s">
        <v>443</v>
      </c>
      <c r="U83" s="252" t="s">
        <v>443</v>
      </c>
      <c r="V83" s="250" t="s">
        <v>443</v>
      </c>
      <c r="W83" s="250" t="s">
        <v>443</v>
      </c>
      <c r="X83" s="251" t="s">
        <v>443</v>
      </c>
      <c r="Y83" s="252" t="s">
        <v>443</v>
      </c>
      <c r="Z83" s="250" t="s">
        <v>443</v>
      </c>
      <c r="AA83" s="250"/>
      <c r="AB83" s="252"/>
      <c r="AC83" s="250"/>
      <c r="AD83" s="250"/>
      <c r="AE83" s="250"/>
      <c r="AF83" s="250" t="s">
        <v>443</v>
      </c>
      <c r="AG83" s="260"/>
      <c r="AH83" s="251"/>
      <c r="AI83" s="252"/>
      <c r="AJ83" s="273"/>
      <c r="AK83" s="251"/>
      <c r="AL83" s="248"/>
      <c r="AM83" s="249"/>
      <c r="AN83" s="250" t="s">
        <v>443</v>
      </c>
      <c r="AO83" s="250"/>
      <c r="AP83" s="250"/>
      <c r="AQ83" s="252"/>
      <c r="AR83" s="250"/>
      <c r="AS83" s="250"/>
      <c r="AT83" s="251"/>
      <c r="AU83" s="314"/>
      <c r="AV83" s="250"/>
      <c r="AW83" s="250"/>
      <c r="AX83" s="252"/>
      <c r="AY83" s="250"/>
      <c r="AZ83" s="250"/>
      <c r="BA83" s="251"/>
      <c r="BB83" s="314"/>
      <c r="BC83" s="250"/>
      <c r="BD83" s="250"/>
      <c r="BE83" s="252"/>
      <c r="BF83" s="250"/>
      <c r="BG83" s="250"/>
      <c r="BH83" s="251"/>
      <c r="BI83" s="314"/>
      <c r="BJ83" s="250"/>
      <c r="BK83" s="250"/>
      <c r="BL83" s="252"/>
      <c r="BM83" s="250"/>
      <c r="BN83" s="250"/>
      <c r="BO83" s="325"/>
      <c r="BP83" s="330"/>
      <c r="BQ83" s="335"/>
      <c r="BR83" s="347"/>
      <c r="BS83" s="320"/>
      <c r="BT83" s="320"/>
      <c r="BU83" s="320"/>
      <c r="BV83" s="320"/>
      <c r="BW83" s="346"/>
      <c r="BX83" s="353"/>
      <c r="BY83" s="347"/>
      <c r="BZ83" s="320"/>
      <c r="CA83" s="320"/>
      <c r="CB83" s="320"/>
      <c r="CC83" s="320"/>
      <c r="CD83" s="346"/>
      <c r="CE83" s="353"/>
      <c r="CF83" s="347"/>
      <c r="CG83" s="333"/>
      <c r="CH83" s="333"/>
      <c r="CI83" s="333"/>
      <c r="CJ83" s="333"/>
      <c r="CK83" s="346"/>
      <c r="CL83" s="353"/>
      <c r="CM83" s="347"/>
      <c r="CN83" s="320"/>
      <c r="CO83" s="320"/>
      <c r="CP83" s="320"/>
      <c r="CQ83" s="320"/>
      <c r="CR83" s="346"/>
      <c r="CS83" s="353"/>
      <c r="CT83" s="330"/>
      <c r="CU83" s="248"/>
      <c r="CV83" s="333"/>
      <c r="CW83" s="320"/>
      <c r="CX83" s="320"/>
      <c r="CY83" s="320"/>
      <c r="CZ83" s="346"/>
      <c r="DA83" s="353"/>
      <c r="DB83" s="347"/>
      <c r="DC83" s="320"/>
      <c r="DD83" s="320"/>
      <c r="DE83" s="320"/>
      <c r="DF83" s="320"/>
      <c r="DG83" s="346"/>
      <c r="DH83" s="353"/>
      <c r="DI83" s="347"/>
      <c r="DJ83" s="320"/>
      <c r="DK83" s="320"/>
      <c r="DL83" s="320"/>
      <c r="DM83" s="320"/>
      <c r="DN83" s="320"/>
      <c r="DO83" s="358"/>
      <c r="DP83" s="361"/>
      <c r="DQ83" s="320"/>
      <c r="DR83" s="320"/>
      <c r="DS83" s="320"/>
      <c r="DT83" s="320"/>
      <c r="DU83" s="346"/>
      <c r="DV83" s="353"/>
      <c r="DW83" s="347"/>
      <c r="DX83" s="347"/>
      <c r="DY83" s="347"/>
      <c r="DZ83" s="248"/>
      <c r="EA83" s="353"/>
      <c r="EB83" s="347"/>
      <c r="EC83" s="347"/>
      <c r="ED83" s="353"/>
      <c r="EE83" s="347"/>
      <c r="EF83" s="347"/>
      <c r="EG83" s="347"/>
      <c r="EH83" s="347"/>
      <c r="EI83" s="347"/>
      <c r="EJ83" s="347"/>
      <c r="EK83" s="353"/>
      <c r="EL83" s="347"/>
      <c r="EM83" s="347"/>
      <c r="EN83" s="347"/>
      <c r="EO83" s="347"/>
      <c r="EP83" s="347"/>
      <c r="EQ83" s="347"/>
      <c r="ER83" s="353"/>
      <c r="ES83" s="347"/>
      <c r="ET83" s="347"/>
      <c r="EU83" s="347"/>
      <c r="EV83" s="347"/>
      <c r="EW83" s="347"/>
      <c r="EX83" s="347"/>
      <c r="EY83" s="353"/>
      <c r="EZ83" s="347"/>
      <c r="FA83" s="347"/>
      <c r="FB83" s="347"/>
      <c r="FC83" s="347"/>
      <c r="FD83" s="347"/>
      <c r="FE83" s="347"/>
      <c r="FF83" s="248"/>
      <c r="FG83" s="353"/>
      <c r="FH83" s="347"/>
      <c r="FI83" s="347"/>
      <c r="FJ83" s="347"/>
      <c r="FK83" s="347"/>
      <c r="FL83" s="347"/>
      <c r="FM83" s="347"/>
      <c r="FN83" s="353"/>
      <c r="FO83" s="347"/>
      <c r="FP83" s="347"/>
      <c r="FQ83" s="347"/>
      <c r="FR83" s="347"/>
      <c r="FS83" s="347"/>
      <c r="FT83" s="347"/>
      <c r="FU83" s="353"/>
      <c r="FV83" s="347"/>
      <c r="FW83" s="347"/>
      <c r="FX83" s="347"/>
      <c r="FY83" s="347"/>
      <c r="FZ83" s="347"/>
      <c r="GA83" s="347"/>
      <c r="GB83" s="353"/>
      <c r="GC83" s="347"/>
      <c r="GD83" s="347"/>
      <c r="GE83" s="347"/>
      <c r="GF83" s="347"/>
      <c r="GG83" s="347"/>
      <c r="GH83" s="347"/>
      <c r="GI83" s="353"/>
      <c r="GJ83" s="347"/>
      <c r="GK83" s="248"/>
      <c r="GL83" s="347"/>
      <c r="GM83" s="347"/>
      <c r="GN83" s="347"/>
      <c r="GO83" s="347"/>
      <c r="GP83" s="347"/>
      <c r="GQ83" s="353"/>
      <c r="GR83" s="347"/>
    </row>
    <row r="84" spans="1:200" s="9" customFormat="1" ht="17.149999999999999" hidden="1" customHeight="1" x14ac:dyDescent="0.35">
      <c r="A84" s="244"/>
      <c r="B84" s="245">
        <f t="shared" si="97"/>
        <v>6</v>
      </c>
      <c r="C84" s="254">
        <v>150000064</v>
      </c>
      <c r="D84" s="343"/>
      <c r="E84" s="261" t="s">
        <v>410</v>
      </c>
      <c r="F84" s="248"/>
      <c r="G84" s="262"/>
      <c r="H84" s="250" t="s">
        <v>443</v>
      </c>
      <c r="I84" s="250" t="s">
        <v>443</v>
      </c>
      <c r="J84" s="251" t="s">
        <v>443</v>
      </c>
      <c r="K84" s="252" t="s">
        <v>443</v>
      </c>
      <c r="L84" s="250" t="s">
        <v>443</v>
      </c>
      <c r="M84" s="250" t="s">
        <v>443</v>
      </c>
      <c r="N84" s="252" t="s">
        <v>443</v>
      </c>
      <c r="O84" s="250" t="s">
        <v>443</v>
      </c>
      <c r="P84" s="250" t="s">
        <v>443</v>
      </c>
      <c r="Q84" s="251" t="s">
        <v>443</v>
      </c>
      <c r="R84" s="252" t="s">
        <v>443</v>
      </c>
      <c r="S84" s="250" t="s">
        <v>443</v>
      </c>
      <c r="T84" s="250" t="s">
        <v>443</v>
      </c>
      <c r="U84" s="252" t="s">
        <v>443</v>
      </c>
      <c r="V84" s="250" t="s">
        <v>443</v>
      </c>
      <c r="W84" s="250" t="s">
        <v>443</v>
      </c>
      <c r="X84" s="251" t="s">
        <v>443</v>
      </c>
      <c r="Y84" s="252" t="s">
        <v>443</v>
      </c>
      <c r="Z84" s="250" t="s">
        <v>443</v>
      </c>
      <c r="AA84" s="250"/>
      <c r="AB84" s="252"/>
      <c r="AC84" s="250"/>
      <c r="AD84" s="250"/>
      <c r="AE84" s="250"/>
      <c r="AF84" s="250" t="s">
        <v>443</v>
      </c>
      <c r="AG84" s="260"/>
      <c r="AH84" s="251"/>
      <c r="AI84" s="252"/>
      <c r="AJ84" s="273"/>
      <c r="AK84" s="251"/>
      <c r="AL84" s="248"/>
      <c r="AM84" s="249"/>
      <c r="AN84" s="250" t="s">
        <v>443</v>
      </c>
      <c r="AO84" s="250"/>
      <c r="AP84" s="250"/>
      <c r="AQ84" s="252"/>
      <c r="AR84" s="250"/>
      <c r="AS84" s="250"/>
      <c r="AT84" s="251"/>
      <c r="AU84" s="314"/>
      <c r="AV84" s="250"/>
      <c r="AW84" s="250"/>
      <c r="AX84" s="252"/>
      <c r="AY84" s="250"/>
      <c r="AZ84" s="250"/>
      <c r="BA84" s="251"/>
      <c r="BB84" s="314"/>
      <c r="BC84" s="250"/>
      <c r="BD84" s="250"/>
      <c r="BE84" s="252"/>
      <c r="BF84" s="250"/>
      <c r="BG84" s="250"/>
      <c r="BH84" s="251"/>
      <c r="BI84" s="314"/>
      <c r="BJ84" s="250"/>
      <c r="BK84" s="250"/>
      <c r="BL84" s="252"/>
      <c r="BM84" s="250"/>
      <c r="BN84" s="250"/>
      <c r="BO84" s="325"/>
      <c r="BP84" s="330"/>
      <c r="BQ84" s="335"/>
      <c r="BR84" s="347"/>
      <c r="BS84" s="320"/>
      <c r="BT84" s="320"/>
      <c r="BU84" s="320"/>
      <c r="BV84" s="320"/>
      <c r="BW84" s="346"/>
      <c r="BX84" s="353"/>
      <c r="BY84" s="347"/>
      <c r="BZ84" s="320"/>
      <c r="CA84" s="320"/>
      <c r="CB84" s="320"/>
      <c r="CC84" s="320"/>
      <c r="CD84" s="346"/>
      <c r="CE84" s="353"/>
      <c r="CF84" s="347"/>
      <c r="CG84" s="333"/>
      <c r="CH84" s="333"/>
      <c r="CI84" s="333"/>
      <c r="CJ84" s="333"/>
      <c r="CK84" s="346"/>
      <c r="CL84" s="353"/>
      <c r="CM84" s="347"/>
      <c r="CN84" s="320"/>
      <c r="CO84" s="320"/>
      <c r="CP84" s="320"/>
      <c r="CQ84" s="320"/>
      <c r="CR84" s="346"/>
      <c r="CS84" s="353"/>
      <c r="CT84" s="330"/>
      <c r="CU84" s="248"/>
      <c r="CV84" s="333"/>
      <c r="CW84" s="320"/>
      <c r="CX84" s="320"/>
      <c r="CY84" s="320"/>
      <c r="CZ84" s="346"/>
      <c r="DA84" s="353"/>
      <c r="DB84" s="347"/>
      <c r="DC84" s="320"/>
      <c r="DD84" s="320"/>
      <c r="DE84" s="320"/>
      <c r="DF84" s="320"/>
      <c r="DG84" s="346"/>
      <c r="DH84" s="353"/>
      <c r="DI84" s="347"/>
      <c r="DJ84" s="320"/>
      <c r="DK84" s="320"/>
      <c r="DL84" s="320"/>
      <c r="DM84" s="320"/>
      <c r="DN84" s="320"/>
      <c r="DO84" s="358"/>
      <c r="DP84" s="361"/>
      <c r="DQ84" s="320"/>
      <c r="DR84" s="320"/>
      <c r="DS84" s="320"/>
      <c r="DT84" s="320"/>
      <c r="DU84" s="346"/>
      <c r="DV84" s="353"/>
      <c r="DW84" s="347"/>
      <c r="DX84" s="347"/>
      <c r="DY84" s="347"/>
      <c r="DZ84" s="248"/>
      <c r="EA84" s="353"/>
      <c r="EB84" s="347"/>
      <c r="EC84" s="347"/>
      <c r="ED84" s="353"/>
      <c r="EE84" s="347"/>
      <c r="EF84" s="347"/>
      <c r="EG84" s="347"/>
      <c r="EH84" s="347"/>
      <c r="EI84" s="347"/>
      <c r="EJ84" s="347"/>
      <c r="EK84" s="353"/>
      <c r="EL84" s="347"/>
      <c r="EM84" s="347"/>
      <c r="EN84" s="347"/>
      <c r="EO84" s="347"/>
      <c r="EP84" s="347"/>
      <c r="EQ84" s="347"/>
      <c r="ER84" s="353"/>
      <c r="ES84" s="347"/>
      <c r="ET84" s="347"/>
      <c r="EU84" s="347"/>
      <c r="EV84" s="347"/>
      <c r="EW84" s="347"/>
      <c r="EX84" s="347"/>
      <c r="EY84" s="353"/>
      <c r="EZ84" s="347"/>
      <c r="FA84" s="347"/>
      <c r="FB84" s="347"/>
      <c r="FC84" s="347"/>
      <c r="FD84" s="347"/>
      <c r="FE84" s="347"/>
      <c r="FF84" s="248"/>
      <c r="FG84" s="353"/>
      <c r="FH84" s="347"/>
      <c r="FI84" s="347"/>
      <c r="FJ84" s="347"/>
      <c r="FK84" s="347"/>
      <c r="FL84" s="347"/>
      <c r="FM84" s="347"/>
      <c r="FN84" s="353"/>
      <c r="FO84" s="347"/>
      <c r="FP84" s="347"/>
      <c r="FQ84" s="347"/>
      <c r="FR84" s="347"/>
      <c r="FS84" s="347"/>
      <c r="FT84" s="347"/>
      <c r="FU84" s="353"/>
      <c r="FV84" s="347"/>
      <c r="FW84" s="347"/>
      <c r="FX84" s="347"/>
      <c r="FY84" s="347"/>
      <c r="FZ84" s="347"/>
      <c r="GA84" s="347"/>
      <c r="GB84" s="353"/>
      <c r="GC84" s="347"/>
      <c r="GD84" s="347"/>
      <c r="GE84" s="347"/>
      <c r="GF84" s="347"/>
      <c r="GG84" s="347"/>
      <c r="GH84" s="347"/>
      <c r="GI84" s="353"/>
      <c r="GJ84" s="347"/>
      <c r="GK84" s="248"/>
      <c r="GL84" s="347"/>
      <c r="GM84" s="347"/>
      <c r="GN84" s="347"/>
      <c r="GO84" s="347"/>
      <c r="GP84" s="347"/>
      <c r="GQ84" s="353"/>
      <c r="GR84" s="347"/>
    </row>
    <row r="85" spans="1:200" s="9" customFormat="1" ht="17.149999999999999" hidden="1" customHeight="1" x14ac:dyDescent="0.35">
      <c r="A85" s="244"/>
      <c r="B85" s="245">
        <f t="shared" si="97"/>
        <v>7</v>
      </c>
      <c r="C85" s="254" t="s">
        <v>147</v>
      </c>
      <c r="D85" s="343"/>
      <c r="E85" s="261" t="s">
        <v>148</v>
      </c>
      <c r="F85" s="248"/>
      <c r="G85" s="262"/>
      <c r="H85" s="250" t="s">
        <v>443</v>
      </c>
      <c r="I85" s="250" t="s">
        <v>443</v>
      </c>
      <c r="J85" s="251" t="s">
        <v>443</v>
      </c>
      <c r="K85" s="252" t="s">
        <v>443</v>
      </c>
      <c r="L85" s="250" t="s">
        <v>443</v>
      </c>
      <c r="M85" s="250" t="s">
        <v>443</v>
      </c>
      <c r="N85" s="252" t="s">
        <v>443</v>
      </c>
      <c r="O85" s="250" t="s">
        <v>443</v>
      </c>
      <c r="P85" s="250" t="s">
        <v>443</v>
      </c>
      <c r="Q85" s="251" t="s">
        <v>443</v>
      </c>
      <c r="R85" s="252" t="s">
        <v>443</v>
      </c>
      <c r="S85" s="250" t="s">
        <v>443</v>
      </c>
      <c r="T85" s="250" t="s">
        <v>443</v>
      </c>
      <c r="U85" s="252" t="s">
        <v>443</v>
      </c>
      <c r="V85" s="250" t="s">
        <v>443</v>
      </c>
      <c r="W85" s="250" t="s">
        <v>443</v>
      </c>
      <c r="X85" s="251" t="s">
        <v>443</v>
      </c>
      <c r="Y85" s="252" t="s">
        <v>443</v>
      </c>
      <c r="Z85" s="250" t="s">
        <v>443</v>
      </c>
      <c r="AA85" s="250"/>
      <c r="AB85" s="252"/>
      <c r="AC85" s="250"/>
      <c r="AD85" s="250"/>
      <c r="AE85" s="250"/>
      <c r="AF85" s="250" t="s">
        <v>443</v>
      </c>
      <c r="AG85" s="260"/>
      <c r="AH85" s="251"/>
      <c r="AI85" s="252"/>
      <c r="AJ85" s="273"/>
      <c r="AK85" s="251"/>
      <c r="AL85" s="248"/>
      <c r="AM85" s="249"/>
      <c r="AN85" s="250" t="s">
        <v>443</v>
      </c>
      <c r="AO85" s="250"/>
      <c r="AP85" s="250"/>
      <c r="AQ85" s="252"/>
      <c r="AR85" s="250"/>
      <c r="AS85" s="250"/>
      <c r="AT85" s="251"/>
      <c r="AU85" s="314"/>
      <c r="AV85" s="250"/>
      <c r="AW85" s="250"/>
      <c r="AX85" s="252"/>
      <c r="AY85" s="250"/>
      <c r="AZ85" s="250"/>
      <c r="BA85" s="251"/>
      <c r="BB85" s="314"/>
      <c r="BC85" s="250"/>
      <c r="BD85" s="250"/>
      <c r="BE85" s="252"/>
      <c r="BF85" s="250"/>
      <c r="BG85" s="250"/>
      <c r="BH85" s="251"/>
      <c r="BI85" s="314"/>
      <c r="BJ85" s="250"/>
      <c r="BK85" s="250"/>
      <c r="BL85" s="252"/>
      <c r="BM85" s="250"/>
      <c r="BN85" s="250"/>
      <c r="BO85" s="325"/>
      <c r="BP85" s="330"/>
      <c r="BQ85" s="335"/>
      <c r="BR85" s="347"/>
      <c r="BS85" s="320"/>
      <c r="BT85" s="320"/>
      <c r="BU85" s="320"/>
      <c r="BV85" s="320"/>
      <c r="BW85" s="346"/>
      <c r="BX85" s="353"/>
      <c r="BY85" s="347"/>
      <c r="BZ85" s="320"/>
      <c r="CA85" s="320"/>
      <c r="CB85" s="320"/>
      <c r="CC85" s="320"/>
      <c r="CD85" s="346"/>
      <c r="CE85" s="353"/>
      <c r="CF85" s="347"/>
      <c r="CG85" s="333"/>
      <c r="CH85" s="333"/>
      <c r="CI85" s="333"/>
      <c r="CJ85" s="333"/>
      <c r="CK85" s="346"/>
      <c r="CL85" s="353"/>
      <c r="CM85" s="347"/>
      <c r="CN85" s="320"/>
      <c r="CO85" s="320"/>
      <c r="CP85" s="320"/>
      <c r="CQ85" s="320"/>
      <c r="CR85" s="346"/>
      <c r="CS85" s="353"/>
      <c r="CT85" s="330"/>
      <c r="CU85" s="248"/>
      <c r="CV85" s="333"/>
      <c r="CW85" s="320"/>
      <c r="CX85" s="320"/>
      <c r="CY85" s="320"/>
      <c r="CZ85" s="346"/>
      <c r="DA85" s="353"/>
      <c r="DB85" s="347"/>
      <c r="DC85" s="320"/>
      <c r="DD85" s="320"/>
      <c r="DE85" s="320"/>
      <c r="DF85" s="320"/>
      <c r="DG85" s="346"/>
      <c r="DH85" s="353"/>
      <c r="DI85" s="347"/>
      <c r="DJ85" s="320"/>
      <c r="DK85" s="320"/>
      <c r="DL85" s="320"/>
      <c r="DM85" s="320"/>
      <c r="DN85" s="320"/>
      <c r="DO85" s="358"/>
      <c r="DP85" s="361"/>
      <c r="DQ85" s="320"/>
      <c r="DR85" s="320"/>
      <c r="DS85" s="320"/>
      <c r="DT85" s="320"/>
      <c r="DU85" s="346"/>
      <c r="DV85" s="353"/>
      <c r="DW85" s="347"/>
      <c r="DX85" s="347"/>
      <c r="DY85" s="347"/>
      <c r="DZ85" s="248"/>
      <c r="EA85" s="353"/>
      <c r="EB85" s="347"/>
      <c r="EC85" s="347"/>
      <c r="ED85" s="353"/>
      <c r="EE85" s="347"/>
      <c r="EF85" s="347"/>
      <c r="EG85" s="347"/>
      <c r="EH85" s="347"/>
      <c r="EI85" s="347"/>
      <c r="EJ85" s="347"/>
      <c r="EK85" s="353"/>
      <c r="EL85" s="347"/>
      <c r="EM85" s="347"/>
      <c r="EN85" s="347"/>
      <c r="EO85" s="347"/>
      <c r="EP85" s="347"/>
      <c r="EQ85" s="347"/>
      <c r="ER85" s="353"/>
      <c r="ES85" s="347"/>
      <c r="ET85" s="347"/>
      <c r="EU85" s="347"/>
      <c r="EV85" s="347"/>
      <c r="EW85" s="347"/>
      <c r="EX85" s="347"/>
      <c r="EY85" s="353"/>
      <c r="EZ85" s="347"/>
      <c r="FA85" s="347"/>
      <c r="FB85" s="347"/>
      <c r="FC85" s="347"/>
      <c r="FD85" s="347"/>
      <c r="FE85" s="347"/>
      <c r="FF85" s="248"/>
      <c r="FG85" s="353"/>
      <c r="FH85" s="347"/>
      <c r="FI85" s="347"/>
      <c r="FJ85" s="347"/>
      <c r="FK85" s="347"/>
      <c r="FL85" s="347"/>
      <c r="FM85" s="347"/>
      <c r="FN85" s="353"/>
      <c r="FO85" s="347"/>
      <c r="FP85" s="347"/>
      <c r="FQ85" s="347"/>
      <c r="FR85" s="347"/>
      <c r="FS85" s="347"/>
      <c r="FT85" s="347"/>
      <c r="FU85" s="353"/>
      <c r="FV85" s="347"/>
      <c r="FW85" s="347"/>
      <c r="FX85" s="347"/>
      <c r="FY85" s="347"/>
      <c r="FZ85" s="347"/>
      <c r="GA85" s="347"/>
      <c r="GB85" s="353"/>
      <c r="GC85" s="347"/>
      <c r="GD85" s="347"/>
      <c r="GE85" s="347"/>
      <c r="GF85" s="347"/>
      <c r="GG85" s="347"/>
      <c r="GH85" s="347"/>
      <c r="GI85" s="353"/>
      <c r="GJ85" s="347"/>
      <c r="GK85" s="248"/>
      <c r="GL85" s="347"/>
      <c r="GM85" s="347"/>
      <c r="GN85" s="347"/>
      <c r="GO85" s="347"/>
      <c r="GP85" s="347"/>
      <c r="GQ85" s="353"/>
      <c r="GR85" s="347"/>
    </row>
    <row r="86" spans="1:200" s="9" customFormat="1" ht="17.149999999999999" hidden="1" customHeight="1" x14ac:dyDescent="0.35">
      <c r="A86" s="244"/>
      <c r="B86" s="245">
        <f t="shared" si="97"/>
        <v>8</v>
      </c>
      <c r="C86" s="254" t="s">
        <v>222</v>
      </c>
      <c r="D86" s="343"/>
      <c r="E86" s="261" t="s">
        <v>223</v>
      </c>
      <c r="F86" s="248"/>
      <c r="G86" s="262"/>
      <c r="H86" s="250" t="s">
        <v>443</v>
      </c>
      <c r="I86" s="250" t="s">
        <v>443</v>
      </c>
      <c r="J86" s="251" t="s">
        <v>443</v>
      </c>
      <c r="K86" s="252" t="s">
        <v>443</v>
      </c>
      <c r="L86" s="250" t="s">
        <v>443</v>
      </c>
      <c r="M86" s="250" t="s">
        <v>443</v>
      </c>
      <c r="N86" s="252" t="s">
        <v>443</v>
      </c>
      <c r="O86" s="250" t="s">
        <v>443</v>
      </c>
      <c r="P86" s="250" t="s">
        <v>443</v>
      </c>
      <c r="Q86" s="251" t="s">
        <v>443</v>
      </c>
      <c r="R86" s="252" t="s">
        <v>443</v>
      </c>
      <c r="S86" s="250" t="s">
        <v>443</v>
      </c>
      <c r="T86" s="250" t="s">
        <v>443</v>
      </c>
      <c r="U86" s="252" t="s">
        <v>443</v>
      </c>
      <c r="V86" s="250" t="s">
        <v>443</v>
      </c>
      <c r="W86" s="250" t="s">
        <v>443</v>
      </c>
      <c r="X86" s="251" t="s">
        <v>443</v>
      </c>
      <c r="Y86" s="252" t="s">
        <v>443</v>
      </c>
      <c r="Z86" s="250" t="s">
        <v>443</v>
      </c>
      <c r="AA86" s="250"/>
      <c r="AB86" s="252"/>
      <c r="AC86" s="250"/>
      <c r="AD86" s="250"/>
      <c r="AE86" s="250"/>
      <c r="AF86" s="250" t="s">
        <v>443</v>
      </c>
      <c r="AG86" s="260"/>
      <c r="AH86" s="251"/>
      <c r="AI86" s="252"/>
      <c r="AJ86" s="273"/>
      <c r="AK86" s="251"/>
      <c r="AL86" s="248"/>
      <c r="AM86" s="249"/>
      <c r="AN86" s="250" t="s">
        <v>443</v>
      </c>
      <c r="AO86" s="250"/>
      <c r="AP86" s="250"/>
      <c r="AQ86" s="252"/>
      <c r="AR86" s="250"/>
      <c r="AS86" s="250"/>
      <c r="AT86" s="251"/>
      <c r="AU86" s="314"/>
      <c r="AV86" s="250"/>
      <c r="AW86" s="250"/>
      <c r="AX86" s="252"/>
      <c r="AY86" s="250"/>
      <c r="AZ86" s="250"/>
      <c r="BA86" s="251"/>
      <c r="BB86" s="314"/>
      <c r="BC86" s="250"/>
      <c r="BD86" s="250"/>
      <c r="BE86" s="252"/>
      <c r="BF86" s="250"/>
      <c r="BG86" s="250"/>
      <c r="BH86" s="251"/>
      <c r="BI86" s="314"/>
      <c r="BJ86" s="250"/>
      <c r="BK86" s="250"/>
      <c r="BL86" s="252"/>
      <c r="BM86" s="250"/>
      <c r="BN86" s="250"/>
      <c r="BO86" s="325"/>
      <c r="BP86" s="330"/>
      <c r="BQ86" s="335"/>
      <c r="BR86" s="347"/>
      <c r="BS86" s="320"/>
      <c r="BT86" s="320"/>
      <c r="BU86" s="320"/>
      <c r="BV86" s="320"/>
      <c r="BW86" s="346"/>
      <c r="BX86" s="353"/>
      <c r="BY86" s="347"/>
      <c r="BZ86" s="320"/>
      <c r="CA86" s="320"/>
      <c r="CB86" s="320"/>
      <c r="CC86" s="320"/>
      <c r="CD86" s="346"/>
      <c r="CE86" s="353"/>
      <c r="CF86" s="347"/>
      <c r="CG86" s="333"/>
      <c r="CH86" s="333"/>
      <c r="CI86" s="333"/>
      <c r="CJ86" s="333"/>
      <c r="CK86" s="346"/>
      <c r="CL86" s="353"/>
      <c r="CM86" s="347"/>
      <c r="CN86" s="320"/>
      <c r="CO86" s="320"/>
      <c r="CP86" s="320"/>
      <c r="CQ86" s="320"/>
      <c r="CR86" s="346"/>
      <c r="CS86" s="353"/>
      <c r="CT86" s="330"/>
      <c r="CU86" s="248"/>
      <c r="CV86" s="333"/>
      <c r="CW86" s="320"/>
      <c r="CX86" s="320"/>
      <c r="CY86" s="320"/>
      <c r="CZ86" s="346"/>
      <c r="DA86" s="353"/>
      <c r="DB86" s="347"/>
      <c r="DC86" s="320"/>
      <c r="DD86" s="320"/>
      <c r="DE86" s="320"/>
      <c r="DF86" s="320"/>
      <c r="DG86" s="346"/>
      <c r="DH86" s="353"/>
      <c r="DI86" s="347"/>
      <c r="DJ86" s="320"/>
      <c r="DK86" s="320"/>
      <c r="DL86" s="320"/>
      <c r="DM86" s="320"/>
      <c r="DN86" s="320"/>
      <c r="DO86" s="358"/>
      <c r="DP86" s="361"/>
      <c r="DQ86" s="320"/>
      <c r="DR86" s="320"/>
      <c r="DS86" s="320"/>
      <c r="DT86" s="320"/>
      <c r="DU86" s="346"/>
      <c r="DV86" s="353"/>
      <c r="DW86" s="347"/>
      <c r="DX86" s="347"/>
      <c r="DY86" s="347"/>
      <c r="DZ86" s="248"/>
      <c r="EA86" s="353"/>
      <c r="EB86" s="347"/>
      <c r="EC86" s="347"/>
      <c r="ED86" s="353"/>
      <c r="EE86" s="347"/>
      <c r="EF86" s="347"/>
      <c r="EG86" s="347"/>
      <c r="EH86" s="347"/>
      <c r="EI86" s="347"/>
      <c r="EJ86" s="347"/>
      <c r="EK86" s="353"/>
      <c r="EL86" s="347"/>
      <c r="EM86" s="347"/>
      <c r="EN86" s="347"/>
      <c r="EO86" s="347"/>
      <c r="EP86" s="347"/>
      <c r="EQ86" s="347"/>
      <c r="ER86" s="353"/>
      <c r="ES86" s="347"/>
      <c r="ET86" s="347"/>
      <c r="EU86" s="347"/>
      <c r="EV86" s="347"/>
      <c r="EW86" s="347"/>
      <c r="EX86" s="347"/>
      <c r="EY86" s="353"/>
      <c r="EZ86" s="347"/>
      <c r="FA86" s="347"/>
      <c r="FB86" s="347"/>
      <c r="FC86" s="347"/>
      <c r="FD86" s="347"/>
      <c r="FE86" s="347"/>
      <c r="FF86" s="248"/>
      <c r="FG86" s="353"/>
      <c r="FH86" s="347"/>
      <c r="FI86" s="347"/>
      <c r="FJ86" s="347"/>
      <c r="FK86" s="347"/>
      <c r="FL86" s="347"/>
      <c r="FM86" s="347"/>
      <c r="FN86" s="353"/>
      <c r="FO86" s="347"/>
      <c r="FP86" s="347"/>
      <c r="FQ86" s="347"/>
      <c r="FR86" s="347"/>
      <c r="FS86" s="347"/>
      <c r="FT86" s="347"/>
      <c r="FU86" s="353"/>
      <c r="FV86" s="347"/>
      <c r="FW86" s="347"/>
      <c r="FX86" s="347"/>
      <c r="FY86" s="347"/>
      <c r="FZ86" s="347"/>
      <c r="GA86" s="347"/>
      <c r="GB86" s="353"/>
      <c r="GC86" s="347"/>
      <c r="GD86" s="347"/>
      <c r="GE86" s="347"/>
      <c r="GF86" s="347"/>
      <c r="GG86" s="347"/>
      <c r="GH86" s="347"/>
      <c r="GI86" s="353"/>
      <c r="GJ86" s="347"/>
      <c r="GK86" s="248"/>
      <c r="GL86" s="347"/>
      <c r="GM86" s="347"/>
      <c r="GN86" s="347"/>
      <c r="GO86" s="347"/>
      <c r="GP86" s="347"/>
      <c r="GQ86" s="353"/>
      <c r="GR86" s="347"/>
    </row>
    <row r="87" spans="1:200" s="9" customFormat="1" ht="17.149999999999999" hidden="1" customHeight="1" x14ac:dyDescent="0.35">
      <c r="A87" s="244"/>
      <c r="B87" s="245">
        <v>1</v>
      </c>
      <c r="C87" s="254">
        <v>150000054</v>
      </c>
      <c r="D87" s="343" t="s">
        <v>432</v>
      </c>
      <c r="E87" s="261" t="s">
        <v>264</v>
      </c>
      <c r="F87" s="248">
        <v>16000</v>
      </c>
      <c r="G87" s="262"/>
      <c r="H87" s="250" t="s">
        <v>443</v>
      </c>
      <c r="I87" s="250" t="s">
        <v>443</v>
      </c>
      <c r="J87" s="251" t="s">
        <v>443</v>
      </c>
      <c r="K87" s="314"/>
      <c r="L87" s="250" t="s">
        <v>443</v>
      </c>
      <c r="M87" s="250" t="s">
        <v>443</v>
      </c>
      <c r="N87" s="252" t="s">
        <v>443</v>
      </c>
      <c r="O87" s="250" t="s">
        <v>443</v>
      </c>
      <c r="P87" s="250" t="s">
        <v>443</v>
      </c>
      <c r="Q87" s="251" t="s">
        <v>443</v>
      </c>
      <c r="R87" s="314"/>
      <c r="S87" s="250" t="s">
        <v>443</v>
      </c>
      <c r="T87" s="250" t="s">
        <v>443</v>
      </c>
      <c r="U87" s="252" t="s">
        <v>443</v>
      </c>
      <c r="V87" s="250" t="s">
        <v>443</v>
      </c>
      <c r="W87" s="250" t="s">
        <v>443</v>
      </c>
      <c r="X87" s="251" t="s">
        <v>443</v>
      </c>
      <c r="Y87" s="314"/>
      <c r="Z87" s="250" t="s">
        <v>443</v>
      </c>
      <c r="AA87" s="250" t="s">
        <v>443</v>
      </c>
      <c r="AB87" s="252" t="s">
        <v>443</v>
      </c>
      <c r="AC87" s="250" t="s">
        <v>443</v>
      </c>
      <c r="AD87" s="250" t="s">
        <v>443</v>
      </c>
      <c r="AE87" s="250"/>
      <c r="AF87" s="265"/>
      <c r="AG87" s="260"/>
      <c r="AH87" s="251"/>
      <c r="AI87" s="252"/>
      <c r="AJ87" s="273"/>
      <c r="AK87" s="251"/>
      <c r="AL87" s="248"/>
      <c r="AM87" s="249"/>
      <c r="AN87" s="265"/>
      <c r="AO87" s="250"/>
      <c r="AP87" s="250"/>
      <c r="AQ87" s="252"/>
      <c r="AR87" s="250"/>
      <c r="AS87" s="250"/>
      <c r="AT87" s="251"/>
      <c r="AU87" s="314"/>
      <c r="AV87" s="250"/>
      <c r="AW87" s="250"/>
      <c r="AX87" s="252"/>
      <c r="AY87" s="250"/>
      <c r="AZ87" s="250"/>
      <c r="BA87" s="251"/>
      <c r="BB87" s="314"/>
      <c r="BC87" s="250"/>
      <c r="BD87" s="250"/>
      <c r="BE87" s="252"/>
      <c r="BF87" s="250"/>
      <c r="BG87" s="250"/>
      <c r="BH87" s="251"/>
      <c r="BI87" s="314"/>
      <c r="BJ87" s="250"/>
      <c r="BK87" s="250"/>
      <c r="BL87" s="252"/>
      <c r="BM87" s="250"/>
      <c r="BN87" s="250"/>
      <c r="BO87" s="325">
        <v>16000</v>
      </c>
      <c r="BP87" s="330"/>
      <c r="BQ87" s="335"/>
      <c r="BR87" s="347"/>
      <c r="BS87" s="320"/>
      <c r="BT87" s="320"/>
      <c r="BU87" s="320"/>
      <c r="BV87" s="320"/>
      <c r="BW87" s="346"/>
      <c r="BX87" s="353"/>
      <c r="BY87" s="347"/>
      <c r="BZ87" s="320"/>
      <c r="CA87" s="320"/>
      <c r="CB87" s="320"/>
      <c r="CC87" s="320"/>
      <c r="CD87" s="346"/>
      <c r="CE87" s="353"/>
      <c r="CF87" s="347"/>
      <c r="CG87" s="333"/>
      <c r="CH87" s="333"/>
      <c r="CI87" s="333"/>
      <c r="CJ87" s="333"/>
      <c r="CK87" s="346"/>
      <c r="CL87" s="353"/>
      <c r="CM87" s="347"/>
      <c r="CN87" s="320"/>
      <c r="CO87" s="320"/>
      <c r="CP87" s="320"/>
      <c r="CQ87" s="320"/>
      <c r="CR87" s="346"/>
      <c r="CS87" s="353"/>
      <c r="CT87" s="330"/>
      <c r="CU87" s="248">
        <v>16000</v>
      </c>
      <c r="CV87" s="333"/>
      <c r="CW87" s="320"/>
      <c r="CX87" s="320"/>
      <c r="CY87" s="320"/>
      <c r="CZ87" s="346"/>
      <c r="DA87" s="353"/>
      <c r="DB87" s="347"/>
      <c r="DC87" s="320"/>
      <c r="DD87" s="320"/>
      <c r="DE87" s="320"/>
      <c r="DF87" s="320"/>
      <c r="DG87" s="346"/>
      <c r="DH87" s="353"/>
      <c r="DI87" s="347"/>
      <c r="DJ87" s="320"/>
      <c r="DK87" s="320"/>
      <c r="DL87" s="320"/>
      <c r="DM87" s="320"/>
      <c r="DN87" s="320"/>
      <c r="DO87" s="358"/>
      <c r="DP87" s="361"/>
      <c r="DQ87" s="320"/>
      <c r="DR87" s="320"/>
      <c r="DS87" s="320"/>
      <c r="DT87" s="320"/>
      <c r="DU87" s="346"/>
      <c r="DV87" s="353"/>
      <c r="DW87" s="347"/>
      <c r="DX87" s="347"/>
      <c r="DY87" s="347"/>
      <c r="DZ87" s="248">
        <v>16000</v>
      </c>
      <c r="EA87" s="353"/>
      <c r="EB87" s="347"/>
      <c r="EC87" s="347"/>
      <c r="ED87" s="353"/>
      <c r="EE87" s="347"/>
      <c r="EF87" s="347"/>
      <c r="EG87" s="347"/>
      <c r="EH87" s="347"/>
      <c r="EI87" s="347"/>
      <c r="EJ87" s="347"/>
      <c r="EK87" s="353"/>
      <c r="EL87" s="347"/>
      <c r="EM87" s="347"/>
      <c r="EN87" s="347"/>
      <c r="EO87" s="347"/>
      <c r="EP87" s="347"/>
      <c r="EQ87" s="347"/>
      <c r="ER87" s="353"/>
      <c r="ES87" s="347"/>
      <c r="ET87" s="347"/>
      <c r="EU87" s="347"/>
      <c r="EV87" s="347"/>
      <c r="EW87" s="347"/>
      <c r="EX87" s="347"/>
      <c r="EY87" s="353"/>
      <c r="EZ87" s="347"/>
      <c r="FA87" s="347"/>
      <c r="FB87" s="347"/>
      <c r="FC87" s="347"/>
      <c r="FD87" s="347"/>
      <c r="FE87" s="347"/>
      <c r="FF87" s="248">
        <v>16000</v>
      </c>
      <c r="FG87" s="353"/>
      <c r="FH87" s="347"/>
      <c r="FI87" s="347"/>
      <c r="FJ87" s="347"/>
      <c r="FK87" s="347"/>
      <c r="FL87" s="347"/>
      <c r="FM87" s="347"/>
      <c r="FN87" s="353"/>
      <c r="FO87" s="347"/>
      <c r="FP87" s="347"/>
      <c r="FQ87" s="347"/>
      <c r="FR87" s="347"/>
      <c r="FS87" s="347"/>
      <c r="FT87" s="347"/>
      <c r="FU87" s="353"/>
      <c r="FV87" s="347"/>
      <c r="FW87" s="347"/>
      <c r="FX87" s="347"/>
      <c r="FY87" s="347"/>
      <c r="FZ87" s="347"/>
      <c r="GA87" s="347"/>
      <c r="GB87" s="353"/>
      <c r="GC87" s="347"/>
      <c r="GD87" s="347"/>
      <c r="GE87" s="347"/>
      <c r="GF87" s="347"/>
      <c r="GG87" s="347"/>
      <c r="GH87" s="347"/>
      <c r="GI87" s="353"/>
      <c r="GJ87" s="347"/>
      <c r="GK87" s="248">
        <v>16000</v>
      </c>
      <c r="GL87" s="347"/>
      <c r="GM87" s="347"/>
      <c r="GN87" s="347"/>
      <c r="GO87" s="347"/>
      <c r="GP87" s="347"/>
      <c r="GQ87" s="353"/>
      <c r="GR87" s="347"/>
    </row>
    <row r="88" spans="1:200" s="9" customFormat="1" ht="17.149999999999999" hidden="1" customHeight="1" x14ac:dyDescent="0.35">
      <c r="A88" s="244"/>
      <c r="B88" s="245">
        <v>2</v>
      </c>
      <c r="C88" s="254">
        <v>150000056</v>
      </c>
      <c r="D88" s="343" t="s">
        <v>433</v>
      </c>
      <c r="E88" s="261" t="s">
        <v>268</v>
      </c>
      <c r="F88" s="248">
        <v>15500</v>
      </c>
      <c r="G88" s="262"/>
      <c r="H88" s="250" t="s">
        <v>443</v>
      </c>
      <c r="I88" s="250" t="s">
        <v>443</v>
      </c>
      <c r="J88" s="251" t="s">
        <v>443</v>
      </c>
      <c r="K88" s="314"/>
      <c r="L88" s="250" t="s">
        <v>443</v>
      </c>
      <c r="M88" s="250" t="s">
        <v>443</v>
      </c>
      <c r="N88" s="252" t="s">
        <v>443</v>
      </c>
      <c r="O88" s="250" t="s">
        <v>443</v>
      </c>
      <c r="P88" s="250" t="s">
        <v>443</v>
      </c>
      <c r="Q88" s="251" t="s">
        <v>443</v>
      </c>
      <c r="R88" s="314"/>
      <c r="S88" s="250" t="s">
        <v>443</v>
      </c>
      <c r="T88" s="250" t="s">
        <v>443</v>
      </c>
      <c r="U88" s="252" t="s">
        <v>443</v>
      </c>
      <c r="V88" s="250" t="s">
        <v>443</v>
      </c>
      <c r="W88" s="250" t="s">
        <v>443</v>
      </c>
      <c r="X88" s="251" t="s">
        <v>443</v>
      </c>
      <c r="Y88" s="314"/>
      <c r="Z88" s="250" t="s">
        <v>443</v>
      </c>
      <c r="AA88" s="250" t="s">
        <v>443</v>
      </c>
      <c r="AB88" s="252" t="s">
        <v>443</v>
      </c>
      <c r="AC88" s="250" t="s">
        <v>443</v>
      </c>
      <c r="AD88" s="250" t="s">
        <v>443</v>
      </c>
      <c r="AE88" s="250"/>
      <c r="AF88" s="265"/>
      <c r="AG88" s="260"/>
      <c r="AH88" s="251"/>
      <c r="AI88" s="252"/>
      <c r="AJ88" s="273"/>
      <c r="AK88" s="251"/>
      <c r="AL88" s="248"/>
      <c r="AM88" s="249"/>
      <c r="AN88" s="265"/>
      <c r="AO88" s="250"/>
      <c r="AP88" s="250"/>
      <c r="AQ88" s="252"/>
      <c r="AR88" s="250"/>
      <c r="AS88" s="250"/>
      <c r="AT88" s="251"/>
      <c r="AU88" s="314"/>
      <c r="AV88" s="250"/>
      <c r="AW88" s="250"/>
      <c r="AX88" s="252"/>
      <c r="AY88" s="250"/>
      <c r="AZ88" s="250"/>
      <c r="BA88" s="251"/>
      <c r="BB88" s="314"/>
      <c r="BC88" s="250"/>
      <c r="BD88" s="250"/>
      <c r="BE88" s="252"/>
      <c r="BF88" s="250"/>
      <c r="BG88" s="250"/>
      <c r="BH88" s="251"/>
      <c r="BI88" s="314"/>
      <c r="BJ88" s="250"/>
      <c r="BK88" s="250"/>
      <c r="BL88" s="252"/>
      <c r="BM88" s="250"/>
      <c r="BN88" s="250"/>
      <c r="BO88" s="325">
        <v>15500</v>
      </c>
      <c r="BP88" s="330"/>
      <c r="BQ88" s="335"/>
      <c r="BR88" s="347"/>
      <c r="BS88" s="320"/>
      <c r="BT88" s="320"/>
      <c r="BU88" s="320"/>
      <c r="BV88" s="320"/>
      <c r="BW88" s="346"/>
      <c r="BX88" s="353"/>
      <c r="BY88" s="347"/>
      <c r="BZ88" s="320"/>
      <c r="CA88" s="320"/>
      <c r="CB88" s="320"/>
      <c r="CC88" s="320"/>
      <c r="CD88" s="346"/>
      <c r="CE88" s="353"/>
      <c r="CF88" s="347"/>
      <c r="CG88" s="333"/>
      <c r="CH88" s="333"/>
      <c r="CI88" s="333"/>
      <c r="CJ88" s="333"/>
      <c r="CK88" s="346"/>
      <c r="CL88" s="353"/>
      <c r="CM88" s="347"/>
      <c r="CN88" s="320"/>
      <c r="CO88" s="320"/>
      <c r="CP88" s="320"/>
      <c r="CQ88" s="320"/>
      <c r="CR88" s="346"/>
      <c r="CS88" s="353"/>
      <c r="CT88" s="330"/>
      <c r="CU88" s="248">
        <v>15500</v>
      </c>
      <c r="CV88" s="333"/>
      <c r="CW88" s="320"/>
      <c r="CX88" s="320"/>
      <c r="CY88" s="320"/>
      <c r="CZ88" s="346"/>
      <c r="DA88" s="353"/>
      <c r="DB88" s="347"/>
      <c r="DC88" s="320"/>
      <c r="DD88" s="320"/>
      <c r="DE88" s="320"/>
      <c r="DF88" s="320"/>
      <c r="DG88" s="346"/>
      <c r="DH88" s="353"/>
      <c r="DI88" s="347"/>
      <c r="DJ88" s="320"/>
      <c r="DK88" s="320"/>
      <c r="DL88" s="320"/>
      <c r="DM88" s="320"/>
      <c r="DN88" s="320"/>
      <c r="DO88" s="358"/>
      <c r="DP88" s="361"/>
      <c r="DQ88" s="320"/>
      <c r="DR88" s="320"/>
      <c r="DS88" s="320"/>
      <c r="DT88" s="320"/>
      <c r="DU88" s="346"/>
      <c r="DV88" s="353"/>
      <c r="DW88" s="347"/>
      <c r="DX88" s="347"/>
      <c r="DY88" s="347"/>
      <c r="DZ88" s="248">
        <v>15500</v>
      </c>
      <c r="EA88" s="353"/>
      <c r="EB88" s="347"/>
      <c r="EC88" s="347"/>
      <c r="ED88" s="353"/>
      <c r="EE88" s="347"/>
      <c r="EF88" s="347"/>
      <c r="EG88" s="347"/>
      <c r="EH88" s="347"/>
      <c r="EI88" s="347"/>
      <c r="EJ88" s="347"/>
      <c r="EK88" s="353"/>
      <c r="EL88" s="347"/>
      <c r="EM88" s="347"/>
      <c r="EN88" s="347"/>
      <c r="EO88" s="347"/>
      <c r="EP88" s="347"/>
      <c r="EQ88" s="347"/>
      <c r="ER88" s="353"/>
      <c r="ES88" s="347"/>
      <c r="ET88" s="347"/>
      <c r="EU88" s="347"/>
      <c r="EV88" s="347"/>
      <c r="EW88" s="347"/>
      <c r="EX88" s="347"/>
      <c r="EY88" s="353"/>
      <c r="EZ88" s="347"/>
      <c r="FA88" s="347"/>
      <c r="FB88" s="347"/>
      <c r="FC88" s="347"/>
      <c r="FD88" s="347"/>
      <c r="FE88" s="347"/>
      <c r="FF88" s="248">
        <v>15500</v>
      </c>
      <c r="FG88" s="353"/>
      <c r="FH88" s="347"/>
      <c r="FI88" s="347"/>
      <c r="FJ88" s="347"/>
      <c r="FK88" s="347"/>
      <c r="FL88" s="347"/>
      <c r="FM88" s="347"/>
      <c r="FN88" s="353"/>
      <c r="FO88" s="347"/>
      <c r="FP88" s="347"/>
      <c r="FQ88" s="347"/>
      <c r="FR88" s="347"/>
      <c r="FS88" s="347"/>
      <c r="FT88" s="347"/>
      <c r="FU88" s="353"/>
      <c r="FV88" s="347"/>
      <c r="FW88" s="347"/>
      <c r="FX88" s="347"/>
      <c r="FY88" s="347"/>
      <c r="FZ88" s="347"/>
      <c r="GA88" s="347"/>
      <c r="GB88" s="353"/>
      <c r="GC88" s="347"/>
      <c r="GD88" s="347"/>
      <c r="GE88" s="347"/>
      <c r="GF88" s="347"/>
      <c r="GG88" s="347"/>
      <c r="GH88" s="347"/>
      <c r="GI88" s="353"/>
      <c r="GJ88" s="347"/>
      <c r="GK88" s="248">
        <v>15500</v>
      </c>
      <c r="GL88" s="347"/>
      <c r="GM88" s="347"/>
      <c r="GN88" s="347"/>
      <c r="GO88" s="347"/>
      <c r="GP88" s="347"/>
      <c r="GQ88" s="353"/>
      <c r="GR88" s="347"/>
    </row>
    <row r="89" spans="1:200" s="9" customFormat="1" ht="34" customHeight="1" x14ac:dyDescent="0.35">
      <c r="A89" s="244"/>
      <c r="B89" s="245">
        <v>1</v>
      </c>
      <c r="C89" s="254">
        <v>150000076</v>
      </c>
      <c r="D89" s="343" t="s">
        <v>434</v>
      </c>
      <c r="E89" s="261" t="s">
        <v>257</v>
      </c>
      <c r="F89" s="248">
        <v>19000</v>
      </c>
      <c r="G89" s="262"/>
      <c r="H89" s="250" t="s">
        <v>443</v>
      </c>
      <c r="I89" s="250" t="s">
        <v>443</v>
      </c>
      <c r="J89" s="251" t="s">
        <v>443</v>
      </c>
      <c r="K89" s="314"/>
      <c r="L89" s="250" t="s">
        <v>443</v>
      </c>
      <c r="M89" s="250" t="s">
        <v>443</v>
      </c>
      <c r="N89" s="252" t="s">
        <v>443</v>
      </c>
      <c r="O89" s="250" t="s">
        <v>443</v>
      </c>
      <c r="P89" s="250" t="s">
        <v>443</v>
      </c>
      <c r="Q89" s="251" t="s">
        <v>443</v>
      </c>
      <c r="R89" s="314"/>
      <c r="S89" s="250" t="s">
        <v>443</v>
      </c>
      <c r="T89" s="250" t="s">
        <v>443</v>
      </c>
      <c r="U89" s="252" t="s">
        <v>443</v>
      </c>
      <c r="V89" s="250" t="s">
        <v>443</v>
      </c>
      <c r="W89" s="250" t="s">
        <v>443</v>
      </c>
      <c r="X89" s="251" t="s">
        <v>443</v>
      </c>
      <c r="Y89" s="314"/>
      <c r="Z89" s="250" t="s">
        <v>443</v>
      </c>
      <c r="AA89" s="250" t="s">
        <v>443</v>
      </c>
      <c r="AB89" s="252" t="s">
        <v>443</v>
      </c>
      <c r="AC89" s="250" t="s">
        <v>443</v>
      </c>
      <c r="AD89" s="250" t="s">
        <v>443</v>
      </c>
      <c r="AE89" s="250"/>
      <c r="AF89" s="265"/>
      <c r="AG89" s="260"/>
      <c r="AH89" s="251"/>
      <c r="AI89" s="252"/>
      <c r="AJ89" s="273"/>
      <c r="AK89" s="251"/>
      <c r="AL89" s="248">
        <v>19000</v>
      </c>
      <c r="AM89" s="249"/>
      <c r="AN89" s="265"/>
      <c r="AO89" s="250" t="s">
        <v>443</v>
      </c>
      <c r="AP89" s="250" t="s">
        <v>443</v>
      </c>
      <c r="AQ89" s="252" t="s">
        <v>443</v>
      </c>
      <c r="AR89" s="250" t="s">
        <v>443</v>
      </c>
      <c r="AS89" s="250" t="s">
        <v>443</v>
      </c>
      <c r="AT89" s="251" t="s">
        <v>443</v>
      </c>
      <c r="AU89" s="314"/>
      <c r="AV89" s="250" t="s">
        <v>443</v>
      </c>
      <c r="AW89" s="250" t="s">
        <v>443</v>
      </c>
      <c r="AX89" s="252" t="s">
        <v>443</v>
      </c>
      <c r="AY89" s="250" t="s">
        <v>443</v>
      </c>
      <c r="AZ89" s="250" t="s">
        <v>443</v>
      </c>
      <c r="BA89" s="251" t="s">
        <v>443</v>
      </c>
      <c r="BB89" s="314"/>
      <c r="BC89" s="250" t="s">
        <v>443</v>
      </c>
      <c r="BD89" s="250" t="s">
        <v>443</v>
      </c>
      <c r="BE89" s="250" t="s">
        <v>443</v>
      </c>
      <c r="BF89" s="250" t="s">
        <v>443</v>
      </c>
      <c r="BG89" s="250" t="s">
        <v>443</v>
      </c>
      <c r="BH89" s="251" t="s">
        <v>443</v>
      </c>
      <c r="BI89" s="314"/>
      <c r="BJ89" s="250" t="s">
        <v>443</v>
      </c>
      <c r="BK89" s="250" t="s">
        <v>443</v>
      </c>
      <c r="BL89" s="252" t="s">
        <v>443</v>
      </c>
      <c r="BM89" s="250" t="s">
        <v>443</v>
      </c>
      <c r="BN89" s="250" t="s">
        <v>443</v>
      </c>
      <c r="BO89" s="325">
        <v>19000</v>
      </c>
      <c r="BP89" s="330" t="s">
        <v>443</v>
      </c>
      <c r="BQ89" s="335"/>
      <c r="BR89" s="347" t="s">
        <v>443</v>
      </c>
      <c r="BS89" s="320" t="s">
        <v>443</v>
      </c>
      <c r="BT89" s="320" t="s">
        <v>443</v>
      </c>
      <c r="BU89" s="320" t="s">
        <v>443</v>
      </c>
      <c r="BV89" s="320" t="s">
        <v>443</v>
      </c>
      <c r="BW89" s="346" t="s">
        <v>443</v>
      </c>
      <c r="BX89" s="353"/>
      <c r="BY89" s="347" t="s">
        <v>443</v>
      </c>
      <c r="BZ89" s="320" t="s">
        <v>443</v>
      </c>
      <c r="CA89" s="320" t="s">
        <v>443</v>
      </c>
      <c r="CB89" s="320" t="s">
        <v>443</v>
      </c>
      <c r="CC89" s="320" t="s">
        <v>443</v>
      </c>
      <c r="CD89" s="346" t="s">
        <v>443</v>
      </c>
      <c r="CE89" s="353"/>
      <c r="CF89" s="347" t="s">
        <v>443</v>
      </c>
      <c r="CG89" s="333" t="s">
        <v>443</v>
      </c>
      <c r="CH89" s="333" t="s">
        <v>443</v>
      </c>
      <c r="CI89" s="333" t="s">
        <v>443</v>
      </c>
      <c r="CJ89" s="333" t="s">
        <v>443</v>
      </c>
      <c r="CK89" s="346" t="s">
        <v>443</v>
      </c>
      <c r="CL89" s="353"/>
      <c r="CM89" s="347" t="s">
        <v>443</v>
      </c>
      <c r="CN89" s="320" t="s">
        <v>443</v>
      </c>
      <c r="CO89" s="320" t="s">
        <v>443</v>
      </c>
      <c r="CP89" s="320" t="s">
        <v>443</v>
      </c>
      <c r="CQ89" s="320" t="s">
        <v>443</v>
      </c>
      <c r="CR89" s="346" t="s">
        <v>443</v>
      </c>
      <c r="CS89" s="353"/>
      <c r="CT89" s="330" t="s">
        <v>443</v>
      </c>
      <c r="CU89" s="248">
        <v>19000</v>
      </c>
      <c r="CV89" s="333" t="s">
        <v>443</v>
      </c>
      <c r="CW89" s="320" t="s">
        <v>443</v>
      </c>
      <c r="CX89" s="320" t="s">
        <v>443</v>
      </c>
      <c r="CY89" s="320" t="s">
        <v>443</v>
      </c>
      <c r="CZ89" s="346" t="s">
        <v>443</v>
      </c>
      <c r="DA89" s="353" t="s">
        <v>443</v>
      </c>
      <c r="DB89" s="347" t="s">
        <v>443</v>
      </c>
      <c r="DC89" s="320" t="s">
        <v>443</v>
      </c>
      <c r="DD89" s="320" t="s">
        <v>443</v>
      </c>
      <c r="DE89" s="320" t="s">
        <v>443</v>
      </c>
      <c r="DF89" s="320" t="s">
        <v>443</v>
      </c>
      <c r="DG89" s="346" t="s">
        <v>443</v>
      </c>
      <c r="DH89" s="353" t="s">
        <v>443</v>
      </c>
      <c r="DI89" s="347" t="s">
        <v>443</v>
      </c>
      <c r="DJ89" s="320" t="s">
        <v>443</v>
      </c>
      <c r="DK89" s="320" t="s">
        <v>443</v>
      </c>
      <c r="DL89" s="320" t="s">
        <v>443</v>
      </c>
      <c r="DM89" s="320" t="s">
        <v>443</v>
      </c>
      <c r="DN89" s="320" t="s">
        <v>443</v>
      </c>
      <c r="DO89" s="358" t="s">
        <v>443</v>
      </c>
      <c r="DP89" s="361" t="s">
        <v>443</v>
      </c>
      <c r="DQ89" s="320" t="s">
        <v>443</v>
      </c>
      <c r="DR89" s="320" t="s">
        <v>443</v>
      </c>
      <c r="DS89" s="320" t="s">
        <v>443</v>
      </c>
      <c r="DT89" s="320" t="s">
        <v>443</v>
      </c>
      <c r="DU89" s="346" t="s">
        <v>443</v>
      </c>
      <c r="DV89" s="353" t="s">
        <v>443</v>
      </c>
      <c r="DW89" s="347" t="s">
        <v>443</v>
      </c>
      <c r="DX89" s="347" t="s">
        <v>443</v>
      </c>
      <c r="DY89" s="347" t="s">
        <v>443</v>
      </c>
      <c r="DZ89" s="248">
        <v>19000</v>
      </c>
      <c r="EA89" s="353"/>
      <c r="EB89" s="347" t="s">
        <v>443</v>
      </c>
      <c r="EC89" s="347" t="s">
        <v>443</v>
      </c>
      <c r="ED89" s="353"/>
      <c r="EE89" s="347" t="s">
        <v>443</v>
      </c>
      <c r="EF89" s="347" t="s">
        <v>443</v>
      </c>
      <c r="EG89" s="347" t="s">
        <v>443</v>
      </c>
      <c r="EH89" s="347" t="s">
        <v>443</v>
      </c>
      <c r="EI89" s="347" t="s">
        <v>443</v>
      </c>
      <c r="EJ89" s="347" t="s">
        <v>443</v>
      </c>
      <c r="EK89" s="353"/>
      <c r="EL89" s="347" t="s">
        <v>443</v>
      </c>
      <c r="EM89" s="347" t="s">
        <v>443</v>
      </c>
      <c r="EN89" s="347" t="s">
        <v>443</v>
      </c>
      <c r="EO89" s="347" t="s">
        <v>443</v>
      </c>
      <c r="EP89" s="347" t="s">
        <v>443</v>
      </c>
      <c r="EQ89" s="347" t="s">
        <v>443</v>
      </c>
      <c r="ER89" s="353"/>
      <c r="ES89" s="347" t="s">
        <v>443</v>
      </c>
      <c r="ET89" s="347" t="s">
        <v>443</v>
      </c>
      <c r="EU89" s="347" t="s">
        <v>443</v>
      </c>
      <c r="EV89" s="347" t="s">
        <v>443</v>
      </c>
      <c r="EW89" s="347" t="s">
        <v>443</v>
      </c>
      <c r="EX89" s="347" t="s">
        <v>443</v>
      </c>
      <c r="EY89" s="353"/>
      <c r="EZ89" s="347" t="s">
        <v>443</v>
      </c>
      <c r="FA89" s="347" t="s">
        <v>443</v>
      </c>
      <c r="FB89" s="347" t="s">
        <v>443</v>
      </c>
      <c r="FC89" s="347" t="s">
        <v>443</v>
      </c>
      <c r="FD89" s="347" t="s">
        <v>443</v>
      </c>
      <c r="FE89" s="347" t="s">
        <v>443</v>
      </c>
      <c r="FF89" s="248">
        <v>19000</v>
      </c>
      <c r="FG89" s="353"/>
      <c r="FH89" s="347" t="s">
        <v>443</v>
      </c>
      <c r="FI89" s="347" t="s">
        <v>443</v>
      </c>
      <c r="FJ89" s="347" t="s">
        <v>443</v>
      </c>
      <c r="FK89" s="347" t="s">
        <v>443</v>
      </c>
      <c r="FL89" s="347" t="s">
        <v>443</v>
      </c>
      <c r="FM89" s="347" t="s">
        <v>443</v>
      </c>
      <c r="FN89" s="353"/>
      <c r="FO89" s="347" t="s">
        <v>443</v>
      </c>
      <c r="FP89" s="347" t="s">
        <v>443</v>
      </c>
      <c r="FQ89" s="347" t="s">
        <v>443</v>
      </c>
      <c r="FR89" s="347" t="s">
        <v>443</v>
      </c>
      <c r="FS89" s="347" t="s">
        <v>443</v>
      </c>
      <c r="FT89" s="347" t="s">
        <v>443</v>
      </c>
      <c r="FU89" s="353"/>
      <c r="FV89" s="347" t="s">
        <v>443</v>
      </c>
      <c r="FW89" s="347" t="s">
        <v>443</v>
      </c>
      <c r="FX89" s="347" t="s">
        <v>443</v>
      </c>
      <c r="FY89" s="347" t="s">
        <v>443</v>
      </c>
      <c r="FZ89" s="347" t="s">
        <v>443</v>
      </c>
      <c r="GA89" s="347" t="s">
        <v>443</v>
      </c>
      <c r="GB89" s="353"/>
      <c r="GC89" s="347" t="s">
        <v>443</v>
      </c>
      <c r="GD89" s="347" t="s">
        <v>443</v>
      </c>
      <c r="GE89" s="347" t="s">
        <v>443</v>
      </c>
      <c r="GF89" s="347" t="s">
        <v>443</v>
      </c>
      <c r="GG89" s="347" t="s">
        <v>443</v>
      </c>
      <c r="GH89" s="347" t="s">
        <v>443</v>
      </c>
      <c r="GI89" s="353"/>
      <c r="GJ89" s="347" t="s">
        <v>443</v>
      </c>
      <c r="GK89" s="248">
        <v>19000</v>
      </c>
      <c r="GL89" s="347" t="s">
        <v>443</v>
      </c>
      <c r="GM89" s="347" t="s">
        <v>443</v>
      </c>
      <c r="GN89" s="347" t="s">
        <v>443</v>
      </c>
      <c r="GO89" s="347" t="s">
        <v>443</v>
      </c>
      <c r="GP89" s="347" t="s">
        <v>443</v>
      </c>
      <c r="GQ89" s="353"/>
      <c r="GR89" s="347" t="s">
        <v>443</v>
      </c>
    </row>
    <row r="90" spans="1:200" s="9" customFormat="1" ht="42.65" customHeight="1" x14ac:dyDescent="0.35">
      <c r="A90" s="244"/>
      <c r="B90" s="245">
        <v>2</v>
      </c>
      <c r="C90" s="254" t="s">
        <v>402</v>
      </c>
      <c r="D90" s="343" t="s">
        <v>439</v>
      </c>
      <c r="E90" s="261" t="s">
        <v>401</v>
      </c>
      <c r="F90" s="248">
        <v>18500</v>
      </c>
      <c r="G90" s="262"/>
      <c r="H90" s="250" t="s">
        <v>443</v>
      </c>
      <c r="I90" s="250" t="s">
        <v>443</v>
      </c>
      <c r="J90" s="251" t="s">
        <v>443</v>
      </c>
      <c r="K90" s="314"/>
      <c r="L90" s="250" t="s">
        <v>443</v>
      </c>
      <c r="M90" s="250" t="s">
        <v>443</v>
      </c>
      <c r="N90" s="252" t="s">
        <v>443</v>
      </c>
      <c r="O90" s="250" t="s">
        <v>443</v>
      </c>
      <c r="P90" s="250" t="s">
        <v>443</v>
      </c>
      <c r="Q90" s="251" t="s">
        <v>443</v>
      </c>
      <c r="R90" s="314"/>
      <c r="S90" s="250" t="s">
        <v>443</v>
      </c>
      <c r="T90" s="250" t="s">
        <v>443</v>
      </c>
      <c r="U90" s="252" t="s">
        <v>443</v>
      </c>
      <c r="V90" s="250" t="s">
        <v>443</v>
      </c>
      <c r="W90" s="250" t="s">
        <v>443</v>
      </c>
      <c r="X90" s="251" t="s">
        <v>443</v>
      </c>
      <c r="Y90" s="314"/>
      <c r="Z90" s="250" t="s">
        <v>443</v>
      </c>
      <c r="AA90" s="250" t="s">
        <v>443</v>
      </c>
      <c r="AB90" s="252" t="s">
        <v>443</v>
      </c>
      <c r="AC90" s="250" t="s">
        <v>443</v>
      </c>
      <c r="AD90" s="250" t="s">
        <v>443</v>
      </c>
      <c r="AE90" s="250"/>
      <c r="AF90" s="265"/>
      <c r="AG90" s="260"/>
      <c r="AH90" s="251"/>
      <c r="AI90" s="252"/>
      <c r="AJ90" s="273"/>
      <c r="AK90" s="251"/>
      <c r="AL90" s="248">
        <v>19000</v>
      </c>
      <c r="AM90" s="249"/>
      <c r="AN90" s="265"/>
      <c r="AO90" s="250" t="s">
        <v>443</v>
      </c>
      <c r="AP90" s="250" t="s">
        <v>443</v>
      </c>
      <c r="AQ90" s="252" t="s">
        <v>443</v>
      </c>
      <c r="AR90" s="250" t="s">
        <v>443</v>
      </c>
      <c r="AS90" s="250" t="s">
        <v>443</v>
      </c>
      <c r="AT90" s="251" t="s">
        <v>443</v>
      </c>
      <c r="AU90" s="314"/>
      <c r="AV90" s="250" t="s">
        <v>443</v>
      </c>
      <c r="AW90" s="250" t="s">
        <v>443</v>
      </c>
      <c r="AX90" s="252" t="s">
        <v>443</v>
      </c>
      <c r="AY90" s="250" t="s">
        <v>443</v>
      </c>
      <c r="AZ90" s="250" t="s">
        <v>443</v>
      </c>
      <c r="BA90" s="251" t="s">
        <v>443</v>
      </c>
      <c r="BB90" s="314"/>
      <c r="BC90" s="250" t="s">
        <v>443</v>
      </c>
      <c r="BD90" s="250" t="s">
        <v>443</v>
      </c>
      <c r="BE90" s="250" t="s">
        <v>443</v>
      </c>
      <c r="BF90" s="250" t="s">
        <v>443</v>
      </c>
      <c r="BG90" s="250" t="s">
        <v>443</v>
      </c>
      <c r="BH90" s="251" t="s">
        <v>443</v>
      </c>
      <c r="BI90" s="314"/>
      <c r="BJ90" s="250" t="s">
        <v>443</v>
      </c>
      <c r="BK90" s="250" t="s">
        <v>443</v>
      </c>
      <c r="BL90" s="252" t="s">
        <v>443</v>
      </c>
      <c r="BM90" s="250">
        <v>18500</v>
      </c>
      <c r="BN90" s="250">
        <v>18500</v>
      </c>
      <c r="BO90" s="325">
        <v>19000</v>
      </c>
      <c r="BP90" s="330" t="s">
        <v>443</v>
      </c>
      <c r="BQ90" s="335"/>
      <c r="BR90" s="347" t="s">
        <v>443</v>
      </c>
      <c r="BS90" s="320" t="s">
        <v>443</v>
      </c>
      <c r="BT90" s="320" t="s">
        <v>443</v>
      </c>
      <c r="BU90" s="320">
        <v>19000</v>
      </c>
      <c r="BV90" s="320" t="s">
        <v>443</v>
      </c>
      <c r="BW90" s="346">
        <v>19000</v>
      </c>
      <c r="BX90" s="353"/>
      <c r="BY90" s="347" t="s">
        <v>443</v>
      </c>
      <c r="BZ90" s="320">
        <v>19000</v>
      </c>
      <c r="CA90" s="320">
        <v>19000</v>
      </c>
      <c r="CB90" s="320">
        <v>19000</v>
      </c>
      <c r="CC90" s="320" t="s">
        <v>443</v>
      </c>
      <c r="CD90" s="346" t="s">
        <v>443</v>
      </c>
      <c r="CE90" s="353"/>
      <c r="CF90" s="347" t="s">
        <v>443</v>
      </c>
      <c r="CG90" s="333" t="s">
        <v>443</v>
      </c>
      <c r="CH90" s="333" t="s">
        <v>443</v>
      </c>
      <c r="CI90" s="333" t="s">
        <v>443</v>
      </c>
      <c r="CJ90" s="333" t="s">
        <v>443</v>
      </c>
      <c r="CK90" s="346" t="s">
        <v>443</v>
      </c>
      <c r="CL90" s="353"/>
      <c r="CM90" s="347" t="s">
        <v>443</v>
      </c>
      <c r="CN90" s="320" t="s">
        <v>443</v>
      </c>
      <c r="CO90" s="320">
        <v>19000</v>
      </c>
      <c r="CP90" s="320">
        <v>19000</v>
      </c>
      <c r="CQ90" s="320">
        <v>19000</v>
      </c>
      <c r="CR90" s="346">
        <v>19000</v>
      </c>
      <c r="CS90" s="353"/>
      <c r="CT90" s="330" t="s">
        <v>443</v>
      </c>
      <c r="CU90" s="248">
        <v>19000</v>
      </c>
      <c r="CV90" s="333" t="s">
        <v>443</v>
      </c>
      <c r="CW90" s="320">
        <v>19000</v>
      </c>
      <c r="CX90" s="320" t="s">
        <v>443</v>
      </c>
      <c r="CY90" s="320" t="s">
        <v>443</v>
      </c>
      <c r="CZ90" s="346" t="s">
        <v>443</v>
      </c>
      <c r="DA90" s="353" t="s">
        <v>443</v>
      </c>
      <c r="DB90" s="347" t="s">
        <v>443</v>
      </c>
      <c r="DC90" s="320" t="s">
        <v>443</v>
      </c>
      <c r="DD90" s="320">
        <v>19000</v>
      </c>
      <c r="DE90" s="320" t="s">
        <v>443</v>
      </c>
      <c r="DF90" s="320">
        <v>19000</v>
      </c>
      <c r="DG90" s="346">
        <v>19000</v>
      </c>
      <c r="DH90" s="353" t="s">
        <v>443</v>
      </c>
      <c r="DI90" s="347" t="s">
        <v>443</v>
      </c>
      <c r="DJ90" s="320">
        <v>19000</v>
      </c>
      <c r="DK90" s="320" t="s">
        <v>443</v>
      </c>
      <c r="DL90" s="320" t="s">
        <v>443</v>
      </c>
      <c r="DM90" s="320" t="s">
        <v>443</v>
      </c>
      <c r="DN90" s="320" t="s">
        <v>443</v>
      </c>
      <c r="DO90" s="358" t="s">
        <v>443</v>
      </c>
      <c r="DP90" s="361" t="s">
        <v>443</v>
      </c>
      <c r="DQ90" s="320" t="s">
        <v>443</v>
      </c>
      <c r="DR90" s="320" t="s">
        <v>443</v>
      </c>
      <c r="DS90" s="320" t="s">
        <v>443</v>
      </c>
      <c r="DT90" s="320" t="s">
        <v>443</v>
      </c>
      <c r="DU90" s="346" t="s">
        <v>443</v>
      </c>
      <c r="DV90" s="353" t="s">
        <v>443</v>
      </c>
      <c r="DW90" s="347">
        <v>19000</v>
      </c>
      <c r="DX90" s="347" t="s">
        <v>443</v>
      </c>
      <c r="DY90" s="347" t="s">
        <v>443</v>
      </c>
      <c r="DZ90" s="248">
        <v>19000</v>
      </c>
      <c r="EA90" s="353"/>
      <c r="EB90" s="347" t="s">
        <v>443</v>
      </c>
      <c r="EC90" s="347" t="s">
        <v>443</v>
      </c>
      <c r="ED90" s="353"/>
      <c r="EE90" s="347" t="s">
        <v>443</v>
      </c>
      <c r="EF90" s="347" t="s">
        <v>443</v>
      </c>
      <c r="EG90" s="347" t="s">
        <v>443</v>
      </c>
      <c r="EH90" s="347" t="s">
        <v>443</v>
      </c>
      <c r="EI90" s="347" t="s">
        <v>443</v>
      </c>
      <c r="EJ90" s="347" t="s">
        <v>443</v>
      </c>
      <c r="EK90" s="353"/>
      <c r="EL90" s="347" t="s">
        <v>443</v>
      </c>
      <c r="EM90" s="347" t="s">
        <v>443</v>
      </c>
      <c r="EN90" s="347">
        <v>19000</v>
      </c>
      <c r="EO90" s="347">
        <v>19000</v>
      </c>
      <c r="EP90" s="347" t="s">
        <v>443</v>
      </c>
      <c r="EQ90" s="347">
        <v>19000</v>
      </c>
      <c r="ER90" s="353"/>
      <c r="ES90" s="347">
        <v>19000</v>
      </c>
      <c r="ET90" s="347" t="s">
        <v>443</v>
      </c>
      <c r="EU90" s="347">
        <v>19000</v>
      </c>
      <c r="EV90" s="347" t="s">
        <v>443</v>
      </c>
      <c r="EW90" s="347" t="s">
        <v>443</v>
      </c>
      <c r="EX90" s="347" t="s">
        <v>443</v>
      </c>
      <c r="EY90" s="353"/>
      <c r="EZ90" s="347" t="s">
        <v>443</v>
      </c>
      <c r="FA90" s="347" t="s">
        <v>443</v>
      </c>
      <c r="FB90" s="347" t="s">
        <v>443</v>
      </c>
      <c r="FC90" s="347">
        <v>19000</v>
      </c>
      <c r="FD90" s="347" t="s">
        <v>443</v>
      </c>
      <c r="FE90" s="347" t="s">
        <v>443</v>
      </c>
      <c r="FF90" s="248">
        <v>19000</v>
      </c>
      <c r="FG90" s="353"/>
      <c r="FH90" s="347" t="s">
        <v>443</v>
      </c>
      <c r="FI90" s="347" t="s">
        <v>443</v>
      </c>
      <c r="FJ90" s="347" t="s">
        <v>443</v>
      </c>
      <c r="FK90" s="347" t="s">
        <v>443</v>
      </c>
      <c r="FL90" s="347" t="s">
        <v>443</v>
      </c>
      <c r="FM90" s="347" t="s">
        <v>443</v>
      </c>
      <c r="FN90" s="353"/>
      <c r="FO90" s="347" t="s">
        <v>443</v>
      </c>
      <c r="FP90" s="347" t="s">
        <v>443</v>
      </c>
      <c r="FQ90" s="347" t="s">
        <v>443</v>
      </c>
      <c r="FR90" s="347" t="s">
        <v>443</v>
      </c>
      <c r="FS90" s="347" t="s">
        <v>443</v>
      </c>
      <c r="FT90" s="347" t="s">
        <v>443</v>
      </c>
      <c r="FU90" s="353"/>
      <c r="FV90" s="347" t="s">
        <v>443</v>
      </c>
      <c r="FW90" s="347" t="s">
        <v>443</v>
      </c>
      <c r="FX90" s="347" t="s">
        <v>443</v>
      </c>
      <c r="FY90" s="347" t="s">
        <v>443</v>
      </c>
      <c r="FZ90" s="347" t="s">
        <v>443</v>
      </c>
      <c r="GA90" s="347" t="s">
        <v>443</v>
      </c>
      <c r="GB90" s="353"/>
      <c r="GC90" s="347" t="s">
        <v>443</v>
      </c>
      <c r="GD90" s="347" t="s">
        <v>443</v>
      </c>
      <c r="GE90" s="347" t="s">
        <v>443</v>
      </c>
      <c r="GF90" s="347" t="s">
        <v>443</v>
      </c>
      <c r="GG90" s="347" t="s">
        <v>443</v>
      </c>
      <c r="GH90" s="347" t="s">
        <v>443</v>
      </c>
      <c r="GI90" s="353"/>
      <c r="GJ90" s="347" t="s">
        <v>443</v>
      </c>
      <c r="GK90" s="248">
        <v>19000</v>
      </c>
      <c r="GL90" s="347" t="s">
        <v>443</v>
      </c>
      <c r="GM90" s="347" t="s">
        <v>443</v>
      </c>
      <c r="GN90" s="347" t="s">
        <v>443</v>
      </c>
      <c r="GO90" s="347" t="s">
        <v>443</v>
      </c>
      <c r="GP90" s="347" t="s">
        <v>443</v>
      </c>
      <c r="GQ90" s="353"/>
      <c r="GR90" s="347" t="s">
        <v>443</v>
      </c>
    </row>
    <row r="91" spans="1:200" s="9" customFormat="1" ht="17.149999999999999" hidden="1" customHeight="1" x14ac:dyDescent="0.35">
      <c r="A91" s="244"/>
      <c r="B91" s="245">
        <f t="shared" si="97"/>
        <v>13</v>
      </c>
      <c r="C91" s="254" t="s">
        <v>372</v>
      </c>
      <c r="D91" s="343" t="s">
        <v>435</v>
      </c>
      <c r="E91" s="261" t="s">
        <v>288</v>
      </c>
      <c r="F91" s="248"/>
      <c r="G91" s="262"/>
      <c r="H91" s="250" t="s">
        <v>443</v>
      </c>
      <c r="I91" s="250" t="s">
        <v>443</v>
      </c>
      <c r="J91" s="250" t="s">
        <v>443</v>
      </c>
      <c r="K91" s="265"/>
      <c r="L91" s="250" t="s">
        <v>443</v>
      </c>
      <c r="M91" s="251" t="s">
        <v>443</v>
      </c>
      <c r="N91" s="249" t="s">
        <v>443</v>
      </c>
      <c r="O91" s="250" t="s">
        <v>443</v>
      </c>
      <c r="P91" s="250" t="s">
        <v>443</v>
      </c>
      <c r="Q91" s="250" t="s">
        <v>443</v>
      </c>
      <c r="R91" s="265"/>
      <c r="S91" s="250" t="s">
        <v>443</v>
      </c>
      <c r="T91" s="251" t="s">
        <v>443</v>
      </c>
      <c r="U91" s="249" t="s">
        <v>443</v>
      </c>
      <c r="V91" s="250" t="s">
        <v>443</v>
      </c>
      <c r="W91" s="250" t="s">
        <v>443</v>
      </c>
      <c r="X91" s="250" t="s">
        <v>443</v>
      </c>
      <c r="Y91" s="265"/>
      <c r="Z91" s="250" t="s">
        <v>443</v>
      </c>
      <c r="AA91" s="251" t="s">
        <v>443</v>
      </c>
      <c r="AB91" s="250" t="s">
        <v>443</v>
      </c>
      <c r="AC91" s="250" t="s">
        <v>443</v>
      </c>
      <c r="AD91" s="250" t="s">
        <v>443</v>
      </c>
      <c r="AE91" s="250"/>
      <c r="AF91" s="265"/>
      <c r="AG91" s="260"/>
      <c r="AH91" s="251"/>
      <c r="AI91" s="252"/>
      <c r="AJ91" s="273"/>
      <c r="AK91" s="251"/>
      <c r="AL91" s="248"/>
      <c r="AM91" s="249"/>
      <c r="AN91" s="265"/>
      <c r="AO91" s="250"/>
      <c r="AP91" s="251"/>
      <c r="AQ91" s="249"/>
      <c r="AR91" s="250"/>
      <c r="AS91" s="250" t="s">
        <v>443</v>
      </c>
      <c r="AT91" s="250"/>
      <c r="AU91" s="265"/>
      <c r="AV91" s="250"/>
      <c r="AW91" s="251"/>
      <c r="AX91" s="249"/>
      <c r="AY91" s="250"/>
      <c r="AZ91" s="250"/>
      <c r="BA91" s="250"/>
      <c r="BB91" s="265"/>
      <c r="BC91" s="250"/>
      <c r="BD91" s="251"/>
      <c r="BE91" s="249"/>
      <c r="BF91" s="250"/>
      <c r="BG91" s="250"/>
      <c r="BH91" s="250"/>
      <c r="BI91" s="265"/>
      <c r="BJ91" s="250"/>
      <c r="BK91" s="251"/>
      <c r="BL91" s="252"/>
      <c r="BM91" s="250"/>
      <c r="BN91" s="250"/>
      <c r="BO91" s="248"/>
      <c r="BP91" s="326"/>
      <c r="BQ91" s="265"/>
      <c r="BR91" s="320"/>
      <c r="BS91" s="320"/>
      <c r="BT91" s="320"/>
      <c r="BU91" s="320"/>
      <c r="BV91" s="320"/>
      <c r="BW91" s="320"/>
      <c r="BX91" s="265"/>
      <c r="BY91" s="320"/>
      <c r="BZ91" s="320"/>
      <c r="CA91" s="320"/>
      <c r="CB91" s="320"/>
      <c r="CC91" s="320"/>
      <c r="CD91" s="320"/>
      <c r="CE91" s="265"/>
      <c r="CF91" s="320"/>
      <c r="CG91" s="320"/>
      <c r="CH91" s="320"/>
      <c r="CI91" s="320"/>
      <c r="CJ91" s="320"/>
      <c r="CK91" s="320"/>
      <c r="CL91" s="265"/>
      <c r="CM91" s="320"/>
      <c r="CN91" s="320"/>
      <c r="CO91" s="320"/>
      <c r="CP91" s="320"/>
      <c r="CQ91" s="320"/>
      <c r="CR91" s="320"/>
      <c r="CS91" s="265"/>
      <c r="CT91" s="320"/>
      <c r="CU91" s="248"/>
      <c r="CV91" s="320"/>
      <c r="CW91" s="320"/>
      <c r="CX91" s="320"/>
      <c r="CY91" s="320"/>
      <c r="CZ91" s="320"/>
      <c r="DA91" s="265"/>
      <c r="DB91" s="320"/>
      <c r="DC91" s="320"/>
      <c r="DD91" s="320"/>
      <c r="DE91" s="320"/>
      <c r="DF91" s="320"/>
      <c r="DG91" s="320"/>
      <c r="DH91" s="265"/>
      <c r="DI91" s="320"/>
      <c r="DJ91" s="320"/>
      <c r="DK91" s="320"/>
      <c r="DL91" s="320"/>
      <c r="DM91" s="320"/>
      <c r="DN91" s="320"/>
      <c r="DO91" s="265"/>
      <c r="DP91" s="320"/>
      <c r="DQ91" s="320"/>
      <c r="DR91" s="320"/>
      <c r="DS91" s="320"/>
      <c r="DT91" s="320"/>
      <c r="DU91" s="320"/>
      <c r="DV91" s="265"/>
      <c r="DW91" s="320"/>
      <c r="DX91" s="320"/>
      <c r="DY91" s="320"/>
      <c r="DZ91" s="248"/>
      <c r="EA91" s="265"/>
      <c r="EB91" s="320"/>
      <c r="EC91" s="320"/>
      <c r="ED91" s="265"/>
      <c r="EE91" s="320"/>
      <c r="EF91" s="320"/>
      <c r="EG91" s="320"/>
      <c r="EH91" s="320"/>
      <c r="EI91" s="320"/>
      <c r="EJ91" s="320"/>
      <c r="EK91" s="265"/>
      <c r="EL91" s="320"/>
      <c r="EM91" s="320"/>
      <c r="EN91" s="320"/>
      <c r="EO91" s="320"/>
      <c r="EP91" s="320"/>
      <c r="EQ91" s="320"/>
      <c r="ER91" s="265"/>
      <c r="ES91" s="320"/>
      <c r="ET91" s="320"/>
      <c r="EU91" s="320"/>
      <c r="EV91" s="320"/>
      <c r="EW91" s="320"/>
      <c r="EX91" s="320"/>
      <c r="EY91" s="265"/>
      <c r="EZ91" s="320"/>
      <c r="FA91" s="320"/>
      <c r="FB91" s="320"/>
      <c r="FC91" s="320"/>
      <c r="FD91" s="320"/>
      <c r="FE91" s="320"/>
      <c r="FF91" s="248"/>
      <c r="FG91" s="265"/>
      <c r="FH91" s="320"/>
      <c r="FI91" s="320"/>
      <c r="FJ91" s="320"/>
      <c r="FK91" s="320"/>
      <c r="FL91" s="320"/>
      <c r="FM91" s="320"/>
      <c r="FN91" s="265"/>
      <c r="FO91" s="320"/>
      <c r="FP91" s="320"/>
      <c r="FQ91" s="320"/>
      <c r="FR91" s="320"/>
      <c r="FS91" s="320"/>
      <c r="FT91" s="320"/>
      <c r="FU91" s="265"/>
      <c r="FV91" s="320"/>
      <c r="FW91" s="320"/>
      <c r="FX91" s="320"/>
      <c r="FY91" s="320"/>
      <c r="FZ91" s="320"/>
      <c r="GA91" s="320"/>
      <c r="GB91" s="265"/>
      <c r="GC91" s="320"/>
      <c r="GD91" s="320"/>
      <c r="GE91" s="320"/>
      <c r="GF91" s="320"/>
      <c r="GG91" s="320"/>
      <c r="GH91" s="320"/>
      <c r="GI91" s="265"/>
      <c r="GJ91" s="320"/>
      <c r="GK91" s="248"/>
      <c r="GL91" s="320"/>
      <c r="GM91" s="320"/>
      <c r="GN91" s="320"/>
      <c r="GO91" s="320"/>
      <c r="GP91" s="320"/>
      <c r="GQ91" s="265"/>
      <c r="GR91" s="320"/>
    </row>
    <row r="92" spans="1:200" s="9" customFormat="1" ht="17.149999999999999" hidden="1" customHeight="1" x14ac:dyDescent="0.35">
      <c r="A92" s="244"/>
      <c r="B92" s="245">
        <f t="shared" si="97"/>
        <v>14</v>
      </c>
      <c r="C92" s="254">
        <v>150000108</v>
      </c>
      <c r="D92" s="343" t="s">
        <v>436</v>
      </c>
      <c r="E92" s="261" t="s">
        <v>287</v>
      </c>
      <c r="F92" s="248"/>
      <c r="G92" s="262"/>
      <c r="H92" s="250" t="s">
        <v>443</v>
      </c>
      <c r="I92" s="250" t="s">
        <v>443</v>
      </c>
      <c r="J92" s="250" t="s">
        <v>443</v>
      </c>
      <c r="K92" s="265"/>
      <c r="L92" s="250" t="s">
        <v>443</v>
      </c>
      <c r="M92" s="251" t="s">
        <v>443</v>
      </c>
      <c r="N92" s="249" t="s">
        <v>443</v>
      </c>
      <c r="O92" s="250" t="s">
        <v>443</v>
      </c>
      <c r="P92" s="250" t="s">
        <v>443</v>
      </c>
      <c r="Q92" s="250" t="s">
        <v>443</v>
      </c>
      <c r="R92" s="265"/>
      <c r="S92" s="250" t="s">
        <v>443</v>
      </c>
      <c r="T92" s="251" t="s">
        <v>443</v>
      </c>
      <c r="U92" s="249" t="s">
        <v>443</v>
      </c>
      <c r="V92" s="250" t="s">
        <v>443</v>
      </c>
      <c r="W92" s="250" t="s">
        <v>443</v>
      </c>
      <c r="X92" s="250" t="s">
        <v>443</v>
      </c>
      <c r="Y92" s="265"/>
      <c r="Z92" s="250" t="s">
        <v>443</v>
      </c>
      <c r="AA92" s="251" t="s">
        <v>443</v>
      </c>
      <c r="AB92" s="250" t="s">
        <v>443</v>
      </c>
      <c r="AC92" s="250" t="s">
        <v>443</v>
      </c>
      <c r="AD92" s="250" t="s">
        <v>443</v>
      </c>
      <c r="AE92" s="250"/>
      <c r="AF92" s="265"/>
      <c r="AG92" s="260"/>
      <c r="AH92" s="251"/>
      <c r="AI92" s="252"/>
      <c r="AJ92" s="273"/>
      <c r="AK92" s="251"/>
      <c r="AL92" s="248"/>
      <c r="AM92" s="249"/>
      <c r="AN92" s="265"/>
      <c r="AO92" s="250"/>
      <c r="AP92" s="251"/>
      <c r="AQ92" s="249"/>
      <c r="AR92" s="250"/>
      <c r="AS92" s="250" t="s">
        <v>443</v>
      </c>
      <c r="AT92" s="250"/>
      <c r="AU92" s="265"/>
      <c r="AV92" s="250"/>
      <c r="AW92" s="251"/>
      <c r="AX92" s="249"/>
      <c r="AY92" s="250"/>
      <c r="AZ92" s="250"/>
      <c r="BA92" s="250"/>
      <c r="BB92" s="265"/>
      <c r="BC92" s="250"/>
      <c r="BD92" s="251"/>
      <c r="BE92" s="249"/>
      <c r="BF92" s="250"/>
      <c r="BG92" s="250"/>
      <c r="BH92" s="250"/>
      <c r="BI92" s="265"/>
      <c r="BJ92" s="250"/>
      <c r="BK92" s="251"/>
      <c r="BL92" s="252"/>
      <c r="BM92" s="250"/>
      <c r="BN92" s="250"/>
      <c r="BO92" s="248"/>
      <c r="BP92" s="320"/>
      <c r="BQ92" s="265"/>
      <c r="BR92" s="320"/>
      <c r="BS92" s="320"/>
      <c r="BT92" s="320"/>
      <c r="BU92" s="320"/>
      <c r="BV92" s="320"/>
      <c r="BW92" s="320"/>
      <c r="BX92" s="265"/>
      <c r="BY92" s="320"/>
      <c r="BZ92" s="320"/>
      <c r="CA92" s="320"/>
      <c r="CB92" s="320"/>
      <c r="CC92" s="320"/>
      <c r="CD92" s="320"/>
      <c r="CE92" s="265"/>
      <c r="CF92" s="320"/>
      <c r="CG92" s="320"/>
      <c r="CH92" s="320"/>
      <c r="CI92" s="320"/>
      <c r="CJ92" s="320"/>
      <c r="CK92" s="320"/>
      <c r="CL92" s="265"/>
      <c r="CM92" s="320"/>
      <c r="CN92" s="320"/>
      <c r="CO92" s="320"/>
      <c r="CP92" s="320"/>
      <c r="CQ92" s="320"/>
      <c r="CR92" s="320"/>
      <c r="CS92" s="265"/>
      <c r="CT92" s="320"/>
      <c r="CU92" s="248"/>
      <c r="CV92" s="320"/>
      <c r="CW92" s="320"/>
      <c r="CX92" s="320"/>
      <c r="CY92" s="320"/>
      <c r="CZ92" s="320"/>
      <c r="DA92" s="265"/>
      <c r="DB92" s="320"/>
      <c r="DC92" s="320"/>
      <c r="DD92" s="320"/>
      <c r="DE92" s="320"/>
      <c r="DF92" s="320"/>
      <c r="DG92" s="320"/>
      <c r="DH92" s="265"/>
      <c r="DI92" s="320"/>
      <c r="DJ92" s="320"/>
      <c r="DK92" s="320"/>
      <c r="DL92" s="320"/>
      <c r="DM92" s="320"/>
      <c r="DN92" s="320"/>
      <c r="DO92" s="265"/>
      <c r="DP92" s="320"/>
      <c r="DQ92" s="320"/>
      <c r="DR92" s="320"/>
      <c r="DS92" s="320"/>
      <c r="DT92" s="320"/>
      <c r="DU92" s="320"/>
      <c r="DV92" s="265"/>
      <c r="DW92" s="320"/>
      <c r="DX92" s="320"/>
      <c r="DY92" s="320"/>
      <c r="DZ92" s="248"/>
      <c r="EA92" s="265"/>
      <c r="EB92" s="320"/>
      <c r="EC92" s="320"/>
      <c r="ED92" s="265"/>
      <c r="EE92" s="320"/>
      <c r="EF92" s="320"/>
      <c r="EG92" s="320"/>
      <c r="EH92" s="320"/>
      <c r="EI92" s="320"/>
      <c r="EJ92" s="320"/>
      <c r="EK92" s="265"/>
      <c r="EL92" s="320"/>
      <c r="EM92" s="320"/>
      <c r="EN92" s="320"/>
      <c r="EO92" s="320"/>
      <c r="EP92" s="320"/>
      <c r="EQ92" s="320"/>
      <c r="ER92" s="265"/>
      <c r="ES92" s="320"/>
      <c r="ET92" s="320"/>
      <c r="EU92" s="320"/>
      <c r="EV92" s="320"/>
      <c r="EW92" s="320"/>
      <c r="EX92" s="320"/>
      <c r="EY92" s="265"/>
      <c r="EZ92" s="320"/>
      <c r="FA92" s="320"/>
      <c r="FB92" s="320"/>
      <c r="FC92" s="320"/>
      <c r="FD92" s="320"/>
      <c r="FE92" s="320"/>
      <c r="FF92" s="248"/>
      <c r="FG92" s="265"/>
      <c r="FH92" s="320"/>
      <c r="FI92" s="320"/>
      <c r="FJ92" s="320"/>
      <c r="FK92" s="320"/>
      <c r="FL92" s="320"/>
      <c r="FM92" s="320"/>
      <c r="FN92" s="265"/>
      <c r="FO92" s="320"/>
      <c r="FP92" s="320"/>
      <c r="FQ92" s="320"/>
      <c r="FR92" s="320"/>
      <c r="FS92" s="320"/>
      <c r="FT92" s="320"/>
      <c r="FU92" s="265"/>
      <c r="FV92" s="320"/>
      <c r="FW92" s="320"/>
      <c r="FX92" s="320"/>
      <c r="FY92" s="320"/>
      <c r="FZ92" s="320"/>
      <c r="GA92" s="320"/>
      <c r="GB92" s="265"/>
      <c r="GC92" s="320"/>
      <c r="GD92" s="320"/>
      <c r="GE92" s="320"/>
      <c r="GF92" s="320"/>
      <c r="GG92" s="320"/>
      <c r="GH92" s="320"/>
      <c r="GI92" s="265"/>
      <c r="GJ92" s="320"/>
      <c r="GK92" s="248"/>
      <c r="GL92" s="320"/>
      <c r="GM92" s="320"/>
      <c r="GN92" s="320"/>
      <c r="GO92" s="320"/>
      <c r="GP92" s="320"/>
      <c r="GQ92" s="265"/>
      <c r="GR92" s="320"/>
    </row>
    <row r="93" spans="1:200" s="9" customFormat="1" ht="17.149999999999999" hidden="1" customHeight="1" x14ac:dyDescent="0.35">
      <c r="A93" s="244"/>
      <c r="B93" s="245">
        <f t="shared" si="97"/>
        <v>15</v>
      </c>
      <c r="C93" s="254" t="s">
        <v>373</v>
      </c>
      <c r="D93" s="343" t="s">
        <v>437</v>
      </c>
      <c r="E93" s="261" t="s">
        <v>289</v>
      </c>
      <c r="F93" s="248"/>
      <c r="G93" s="262"/>
      <c r="H93" s="250" t="s">
        <v>443</v>
      </c>
      <c r="I93" s="250" t="s">
        <v>443</v>
      </c>
      <c r="J93" s="250" t="s">
        <v>443</v>
      </c>
      <c r="K93" s="265"/>
      <c r="L93" s="250" t="s">
        <v>443</v>
      </c>
      <c r="M93" s="251" t="s">
        <v>443</v>
      </c>
      <c r="N93" s="249" t="s">
        <v>443</v>
      </c>
      <c r="O93" s="250" t="s">
        <v>443</v>
      </c>
      <c r="P93" s="250" t="s">
        <v>443</v>
      </c>
      <c r="Q93" s="250" t="s">
        <v>443</v>
      </c>
      <c r="R93" s="265"/>
      <c r="S93" s="250" t="s">
        <v>443</v>
      </c>
      <c r="T93" s="251" t="s">
        <v>443</v>
      </c>
      <c r="U93" s="249" t="s">
        <v>443</v>
      </c>
      <c r="V93" s="250" t="s">
        <v>443</v>
      </c>
      <c r="W93" s="250" t="s">
        <v>443</v>
      </c>
      <c r="X93" s="250" t="s">
        <v>443</v>
      </c>
      <c r="Y93" s="265"/>
      <c r="Z93" s="250" t="s">
        <v>443</v>
      </c>
      <c r="AA93" s="251" t="s">
        <v>443</v>
      </c>
      <c r="AB93" s="250" t="s">
        <v>443</v>
      </c>
      <c r="AC93" s="250" t="s">
        <v>443</v>
      </c>
      <c r="AD93" s="250" t="s">
        <v>443</v>
      </c>
      <c r="AE93" s="250"/>
      <c r="AF93" s="265"/>
      <c r="AG93" s="260"/>
      <c r="AH93" s="251"/>
      <c r="AI93" s="252"/>
      <c r="AJ93" s="273"/>
      <c r="AK93" s="251"/>
      <c r="AL93" s="248"/>
      <c r="AM93" s="249"/>
      <c r="AN93" s="265"/>
      <c r="AO93" s="250"/>
      <c r="AP93" s="251"/>
      <c r="AQ93" s="249"/>
      <c r="AR93" s="250"/>
      <c r="AS93" s="250" t="s">
        <v>443</v>
      </c>
      <c r="AT93" s="250"/>
      <c r="AU93" s="265"/>
      <c r="AV93" s="250"/>
      <c r="AW93" s="251"/>
      <c r="AX93" s="249"/>
      <c r="AY93" s="250"/>
      <c r="AZ93" s="250"/>
      <c r="BA93" s="250"/>
      <c r="BB93" s="265"/>
      <c r="BC93" s="250"/>
      <c r="BD93" s="251"/>
      <c r="BE93" s="249"/>
      <c r="BF93" s="250"/>
      <c r="BG93" s="250"/>
      <c r="BH93" s="250"/>
      <c r="BI93" s="265"/>
      <c r="BJ93" s="250"/>
      <c r="BK93" s="251"/>
      <c r="BL93" s="252"/>
      <c r="BM93" s="250"/>
      <c r="BN93" s="250"/>
      <c r="BO93" s="248"/>
      <c r="BP93" s="320"/>
      <c r="BQ93" s="265"/>
      <c r="BR93" s="320"/>
      <c r="BS93" s="320"/>
      <c r="BT93" s="320"/>
      <c r="BU93" s="320"/>
      <c r="BV93" s="320"/>
      <c r="BW93" s="320"/>
      <c r="BX93" s="265"/>
      <c r="BY93" s="320"/>
      <c r="BZ93" s="320"/>
      <c r="CA93" s="320"/>
      <c r="CB93" s="320"/>
      <c r="CC93" s="320"/>
      <c r="CD93" s="320"/>
      <c r="CE93" s="265"/>
      <c r="CF93" s="320"/>
      <c r="CG93" s="320"/>
      <c r="CH93" s="320"/>
      <c r="CI93" s="320"/>
      <c r="CJ93" s="320"/>
      <c r="CK93" s="320"/>
      <c r="CL93" s="265"/>
      <c r="CM93" s="320"/>
      <c r="CN93" s="320"/>
      <c r="CO93" s="320"/>
      <c r="CP93" s="320"/>
      <c r="CQ93" s="320"/>
      <c r="CR93" s="320"/>
      <c r="CS93" s="265"/>
      <c r="CT93" s="320"/>
      <c r="CU93" s="248"/>
      <c r="CV93" s="320"/>
      <c r="CW93" s="320"/>
      <c r="CX93" s="320"/>
      <c r="CY93" s="320"/>
      <c r="CZ93" s="320"/>
      <c r="DA93" s="265"/>
      <c r="DB93" s="320"/>
      <c r="DC93" s="320"/>
      <c r="DD93" s="320"/>
      <c r="DE93" s="320"/>
      <c r="DF93" s="320"/>
      <c r="DG93" s="320"/>
      <c r="DH93" s="265"/>
      <c r="DI93" s="320"/>
      <c r="DJ93" s="320"/>
      <c r="DK93" s="320"/>
      <c r="DL93" s="320"/>
      <c r="DM93" s="320"/>
      <c r="DN93" s="320"/>
      <c r="DO93" s="265"/>
      <c r="DP93" s="320"/>
      <c r="DQ93" s="320"/>
      <c r="DR93" s="320"/>
      <c r="DS93" s="320"/>
      <c r="DT93" s="320"/>
      <c r="DU93" s="320"/>
      <c r="DV93" s="265"/>
      <c r="DW93" s="320"/>
      <c r="DX93" s="320"/>
      <c r="DY93" s="320"/>
      <c r="DZ93" s="248"/>
      <c r="EA93" s="265"/>
      <c r="EB93" s="320"/>
      <c r="EC93" s="320"/>
      <c r="ED93" s="265"/>
      <c r="EE93" s="320"/>
      <c r="EF93" s="320"/>
      <c r="EG93" s="320"/>
      <c r="EH93" s="320"/>
      <c r="EI93" s="320"/>
      <c r="EJ93" s="320"/>
      <c r="EK93" s="265"/>
      <c r="EL93" s="320"/>
      <c r="EM93" s="320"/>
      <c r="EN93" s="320"/>
      <c r="EO93" s="320"/>
      <c r="EP93" s="320"/>
      <c r="EQ93" s="320"/>
      <c r="ER93" s="265"/>
      <c r="ES93" s="320"/>
      <c r="ET93" s="320"/>
      <c r="EU93" s="320"/>
      <c r="EV93" s="320"/>
      <c r="EW93" s="320"/>
      <c r="EX93" s="320"/>
      <c r="EY93" s="265"/>
      <c r="EZ93" s="320"/>
      <c r="FA93" s="320"/>
      <c r="FB93" s="320"/>
      <c r="FC93" s="320"/>
      <c r="FD93" s="320"/>
      <c r="FE93" s="320"/>
      <c r="FF93" s="248"/>
      <c r="FG93" s="265"/>
      <c r="FH93" s="320"/>
      <c r="FI93" s="320"/>
      <c r="FJ93" s="320"/>
      <c r="FK93" s="320"/>
      <c r="FL93" s="320"/>
      <c r="FM93" s="320"/>
      <c r="FN93" s="265"/>
      <c r="FO93" s="320"/>
      <c r="FP93" s="320"/>
      <c r="FQ93" s="320"/>
      <c r="FR93" s="320"/>
      <c r="FS93" s="320"/>
      <c r="FT93" s="320"/>
      <c r="FU93" s="265"/>
      <c r="FV93" s="320"/>
      <c r="FW93" s="320"/>
      <c r="FX93" s="320"/>
      <c r="FY93" s="320"/>
      <c r="FZ93" s="320"/>
      <c r="GA93" s="320"/>
      <c r="GB93" s="265"/>
      <c r="GC93" s="320"/>
      <c r="GD93" s="320"/>
      <c r="GE93" s="320"/>
      <c r="GF93" s="320"/>
      <c r="GG93" s="320"/>
      <c r="GH93" s="320"/>
      <c r="GI93" s="265"/>
      <c r="GJ93" s="320"/>
      <c r="GK93" s="248"/>
      <c r="GL93" s="320"/>
      <c r="GM93" s="320"/>
      <c r="GN93" s="320"/>
      <c r="GO93" s="320"/>
      <c r="GP93" s="320"/>
      <c r="GQ93" s="265"/>
      <c r="GR93" s="320"/>
    </row>
    <row r="94" spans="1:200" s="9" customFormat="1" ht="17.149999999999999" hidden="1" customHeight="1" x14ac:dyDescent="0.35">
      <c r="A94" s="244"/>
      <c r="B94" s="245">
        <f t="shared" si="97"/>
        <v>16</v>
      </c>
      <c r="C94" s="254">
        <v>150000110</v>
      </c>
      <c r="D94" s="343" t="s">
        <v>438</v>
      </c>
      <c r="E94" s="261" t="s">
        <v>265</v>
      </c>
      <c r="F94" s="248"/>
      <c r="G94" s="262"/>
      <c r="H94" s="250" t="s">
        <v>443</v>
      </c>
      <c r="I94" s="250" t="s">
        <v>443</v>
      </c>
      <c r="J94" s="250" t="s">
        <v>443</v>
      </c>
      <c r="K94" s="265"/>
      <c r="L94" s="250" t="s">
        <v>443</v>
      </c>
      <c r="M94" s="251" t="s">
        <v>443</v>
      </c>
      <c r="N94" s="249" t="s">
        <v>443</v>
      </c>
      <c r="O94" s="250" t="s">
        <v>443</v>
      </c>
      <c r="P94" s="250" t="s">
        <v>443</v>
      </c>
      <c r="Q94" s="250" t="s">
        <v>443</v>
      </c>
      <c r="R94" s="265"/>
      <c r="S94" s="250" t="s">
        <v>443</v>
      </c>
      <c r="T94" s="251" t="s">
        <v>443</v>
      </c>
      <c r="U94" s="249" t="s">
        <v>443</v>
      </c>
      <c r="V94" s="250" t="s">
        <v>443</v>
      </c>
      <c r="W94" s="250" t="s">
        <v>443</v>
      </c>
      <c r="X94" s="250" t="s">
        <v>443</v>
      </c>
      <c r="Y94" s="265"/>
      <c r="Z94" s="250" t="s">
        <v>443</v>
      </c>
      <c r="AA94" s="251" t="s">
        <v>443</v>
      </c>
      <c r="AB94" s="250" t="s">
        <v>443</v>
      </c>
      <c r="AC94" s="250" t="s">
        <v>443</v>
      </c>
      <c r="AD94" s="250" t="s">
        <v>443</v>
      </c>
      <c r="AE94" s="250"/>
      <c r="AF94" s="265"/>
      <c r="AG94" s="260"/>
      <c r="AH94" s="251"/>
      <c r="AI94" s="252"/>
      <c r="AJ94" s="273"/>
      <c r="AK94" s="251"/>
      <c r="AL94" s="248"/>
      <c r="AM94" s="249"/>
      <c r="AN94" s="265"/>
      <c r="AO94" s="250"/>
      <c r="AP94" s="251"/>
      <c r="AQ94" s="249"/>
      <c r="AR94" s="250"/>
      <c r="AS94" s="250" t="s">
        <v>443</v>
      </c>
      <c r="AT94" s="250"/>
      <c r="AU94" s="265"/>
      <c r="AV94" s="250"/>
      <c r="AW94" s="251"/>
      <c r="AX94" s="249"/>
      <c r="AY94" s="250"/>
      <c r="AZ94" s="250"/>
      <c r="BA94" s="250"/>
      <c r="BB94" s="265"/>
      <c r="BC94" s="250"/>
      <c r="BD94" s="251"/>
      <c r="BE94" s="249"/>
      <c r="BF94" s="250"/>
      <c r="BG94" s="250"/>
      <c r="BH94" s="250"/>
      <c r="BI94" s="265"/>
      <c r="BJ94" s="250"/>
      <c r="BK94" s="251"/>
      <c r="BL94" s="252"/>
      <c r="BM94" s="250"/>
      <c r="BN94" s="250"/>
      <c r="BO94" s="248"/>
      <c r="BP94" s="320"/>
      <c r="BQ94" s="265"/>
      <c r="BR94" s="320"/>
      <c r="BS94" s="320"/>
      <c r="BT94" s="320"/>
      <c r="BU94" s="320"/>
      <c r="BV94" s="320"/>
      <c r="BW94" s="320"/>
      <c r="BX94" s="265"/>
      <c r="BY94" s="320"/>
      <c r="BZ94" s="320"/>
      <c r="CA94" s="320"/>
      <c r="CB94" s="320"/>
      <c r="CC94" s="320"/>
      <c r="CD94" s="320"/>
      <c r="CE94" s="265"/>
      <c r="CF94" s="320"/>
      <c r="CG94" s="320"/>
      <c r="CH94" s="320"/>
      <c r="CI94" s="320"/>
      <c r="CJ94" s="320"/>
      <c r="CK94" s="320"/>
      <c r="CL94" s="265"/>
      <c r="CM94" s="320"/>
      <c r="CN94" s="320"/>
      <c r="CO94" s="320"/>
      <c r="CP94" s="320"/>
      <c r="CQ94" s="320"/>
      <c r="CR94" s="320"/>
      <c r="CS94" s="265"/>
      <c r="CT94" s="320"/>
      <c r="CU94" s="248"/>
      <c r="CV94" s="320"/>
      <c r="CW94" s="320"/>
      <c r="CX94" s="320"/>
      <c r="CY94" s="320"/>
      <c r="CZ94" s="320"/>
      <c r="DA94" s="265"/>
      <c r="DB94" s="320"/>
      <c r="DC94" s="320"/>
      <c r="DD94" s="320"/>
      <c r="DE94" s="320"/>
      <c r="DF94" s="320"/>
      <c r="DG94" s="320"/>
      <c r="DH94" s="265"/>
      <c r="DI94" s="320"/>
      <c r="DJ94" s="320"/>
      <c r="DK94" s="320"/>
      <c r="DL94" s="320"/>
      <c r="DM94" s="320"/>
      <c r="DN94" s="320"/>
      <c r="DO94" s="265"/>
      <c r="DP94" s="320"/>
      <c r="DQ94" s="320"/>
      <c r="DR94" s="320"/>
      <c r="DS94" s="320"/>
      <c r="DT94" s="320"/>
      <c r="DU94" s="320"/>
      <c r="DV94" s="265"/>
      <c r="DW94" s="320"/>
      <c r="DX94" s="320"/>
      <c r="DY94" s="320"/>
      <c r="DZ94" s="248"/>
      <c r="EA94" s="265"/>
      <c r="EB94" s="320"/>
      <c r="EC94" s="320"/>
      <c r="ED94" s="265"/>
      <c r="EE94" s="320"/>
      <c r="EF94" s="320"/>
      <c r="EG94" s="320"/>
      <c r="EH94" s="320"/>
      <c r="EI94" s="320"/>
      <c r="EJ94" s="320"/>
      <c r="EK94" s="265"/>
      <c r="EL94" s="320"/>
      <c r="EM94" s="320"/>
      <c r="EN94" s="320"/>
      <c r="EO94" s="320"/>
      <c r="EP94" s="320"/>
      <c r="EQ94" s="320"/>
      <c r="ER94" s="265"/>
      <c r="ES94" s="320"/>
      <c r="ET94" s="320"/>
      <c r="EU94" s="320"/>
      <c r="EV94" s="320"/>
      <c r="EW94" s="320"/>
      <c r="EX94" s="320"/>
      <c r="EY94" s="265"/>
      <c r="EZ94" s="320"/>
      <c r="FA94" s="320"/>
      <c r="FB94" s="320"/>
      <c r="FC94" s="320"/>
      <c r="FD94" s="320"/>
      <c r="FE94" s="320"/>
      <c r="FF94" s="248"/>
      <c r="FG94" s="265"/>
      <c r="FH94" s="320"/>
      <c r="FI94" s="320"/>
      <c r="FJ94" s="320"/>
      <c r="FK94" s="320"/>
      <c r="FL94" s="320"/>
      <c r="FM94" s="320"/>
      <c r="FN94" s="265"/>
      <c r="FO94" s="320"/>
      <c r="FP94" s="320"/>
      <c r="FQ94" s="320"/>
      <c r="FR94" s="320"/>
      <c r="FS94" s="320"/>
      <c r="FT94" s="320"/>
      <c r="FU94" s="265"/>
      <c r="FV94" s="320"/>
      <c r="FW94" s="320"/>
      <c r="FX94" s="320"/>
      <c r="FY94" s="320"/>
      <c r="FZ94" s="320"/>
      <c r="GA94" s="320"/>
      <c r="GB94" s="265"/>
      <c r="GC94" s="320"/>
      <c r="GD94" s="320"/>
      <c r="GE94" s="320"/>
      <c r="GF94" s="320"/>
      <c r="GG94" s="320"/>
      <c r="GH94" s="320"/>
      <c r="GI94" s="265"/>
      <c r="GJ94" s="320"/>
      <c r="GK94" s="248"/>
      <c r="GL94" s="320"/>
      <c r="GM94" s="320"/>
      <c r="GN94" s="320"/>
      <c r="GO94" s="320"/>
      <c r="GP94" s="320"/>
      <c r="GQ94" s="265"/>
      <c r="GR94" s="320"/>
    </row>
    <row r="95" spans="1:200" s="9" customFormat="1" ht="17.149999999999999" hidden="1" customHeight="1" x14ac:dyDescent="0.35">
      <c r="A95" s="244"/>
      <c r="B95" s="245">
        <v>5</v>
      </c>
      <c r="C95" s="254">
        <v>150000063</v>
      </c>
      <c r="D95" s="343" t="s">
        <v>440</v>
      </c>
      <c r="E95" s="261" t="s">
        <v>377</v>
      </c>
      <c r="F95" s="248">
        <v>20000</v>
      </c>
      <c r="G95" s="262"/>
      <c r="H95" s="250" t="s">
        <v>443</v>
      </c>
      <c r="I95" s="250" t="s">
        <v>443</v>
      </c>
      <c r="J95" s="250" t="s">
        <v>443</v>
      </c>
      <c r="K95" s="265"/>
      <c r="L95" s="250" t="s">
        <v>443</v>
      </c>
      <c r="M95" s="251" t="s">
        <v>443</v>
      </c>
      <c r="N95" s="249" t="s">
        <v>443</v>
      </c>
      <c r="O95" s="250" t="s">
        <v>443</v>
      </c>
      <c r="P95" s="250" t="s">
        <v>443</v>
      </c>
      <c r="Q95" s="250" t="s">
        <v>443</v>
      </c>
      <c r="R95" s="265"/>
      <c r="S95" s="250" t="s">
        <v>443</v>
      </c>
      <c r="T95" s="251" t="s">
        <v>443</v>
      </c>
      <c r="U95" s="249" t="s">
        <v>443</v>
      </c>
      <c r="V95" s="250" t="s">
        <v>443</v>
      </c>
      <c r="W95" s="250" t="s">
        <v>443</v>
      </c>
      <c r="X95" s="250" t="s">
        <v>443</v>
      </c>
      <c r="Y95" s="265"/>
      <c r="Z95" s="250" t="s">
        <v>443</v>
      </c>
      <c r="AA95" s="251" t="s">
        <v>443</v>
      </c>
      <c r="AB95" s="250" t="s">
        <v>443</v>
      </c>
      <c r="AC95" s="250" t="s">
        <v>443</v>
      </c>
      <c r="AD95" s="250" t="s">
        <v>443</v>
      </c>
      <c r="AE95" s="250"/>
      <c r="AF95" s="265"/>
      <c r="AG95" s="260"/>
      <c r="AH95" s="251"/>
      <c r="AI95" s="252"/>
      <c r="AJ95" s="273"/>
      <c r="AK95" s="251"/>
      <c r="AL95" s="248"/>
      <c r="AM95" s="249"/>
      <c r="AN95" s="265"/>
      <c r="AO95" s="250"/>
      <c r="AP95" s="251"/>
      <c r="AQ95" s="249"/>
      <c r="AR95" s="250"/>
      <c r="AS95" s="250" t="s">
        <v>443</v>
      </c>
      <c r="AT95" s="250"/>
      <c r="AU95" s="265"/>
      <c r="AV95" s="250"/>
      <c r="AW95" s="251"/>
      <c r="AX95" s="249"/>
      <c r="AY95" s="250"/>
      <c r="AZ95" s="250"/>
      <c r="BA95" s="250"/>
      <c r="BB95" s="265"/>
      <c r="BC95" s="250"/>
      <c r="BD95" s="251"/>
      <c r="BE95" s="249"/>
      <c r="BF95" s="250"/>
      <c r="BG95" s="250"/>
      <c r="BH95" s="250"/>
      <c r="BI95" s="265"/>
      <c r="BJ95" s="250"/>
      <c r="BK95" s="251"/>
      <c r="BL95" s="252"/>
      <c r="BM95" s="250"/>
      <c r="BN95" s="250"/>
      <c r="BO95" s="248">
        <v>20000</v>
      </c>
      <c r="BP95" s="320"/>
      <c r="BQ95" s="265"/>
      <c r="BR95" s="320"/>
      <c r="BS95" s="320"/>
      <c r="BT95" s="320"/>
      <c r="BU95" s="320"/>
      <c r="BV95" s="320"/>
      <c r="BW95" s="320"/>
      <c r="BX95" s="265"/>
      <c r="BY95" s="320"/>
      <c r="BZ95" s="320"/>
      <c r="CA95" s="320"/>
      <c r="CB95" s="320"/>
      <c r="CC95" s="320"/>
      <c r="CD95" s="320"/>
      <c r="CE95" s="265"/>
      <c r="CF95" s="320"/>
      <c r="CG95" s="320"/>
      <c r="CH95" s="320"/>
      <c r="CI95" s="320"/>
      <c r="CJ95" s="320"/>
      <c r="CK95" s="320"/>
      <c r="CL95" s="265"/>
      <c r="CM95" s="320"/>
      <c r="CN95" s="320"/>
      <c r="CO95" s="320"/>
      <c r="CP95" s="320"/>
      <c r="CQ95" s="320"/>
      <c r="CR95" s="320"/>
      <c r="CS95" s="265"/>
      <c r="CT95" s="320"/>
      <c r="CU95" s="248">
        <v>20000</v>
      </c>
      <c r="CV95" s="320"/>
      <c r="CW95" s="320"/>
      <c r="CX95" s="320"/>
      <c r="CY95" s="320"/>
      <c r="CZ95" s="320"/>
      <c r="DA95" s="265"/>
      <c r="DB95" s="320"/>
      <c r="DC95" s="320"/>
      <c r="DD95" s="320"/>
      <c r="DE95" s="320"/>
      <c r="DF95" s="320"/>
      <c r="DG95" s="320"/>
      <c r="DH95" s="265"/>
      <c r="DI95" s="320"/>
      <c r="DJ95" s="320"/>
      <c r="DK95" s="320"/>
      <c r="DL95" s="320"/>
      <c r="DM95" s="320"/>
      <c r="DN95" s="320"/>
      <c r="DO95" s="265"/>
      <c r="DP95" s="320"/>
      <c r="DQ95" s="320"/>
      <c r="DR95" s="320"/>
      <c r="DS95" s="320"/>
      <c r="DT95" s="320"/>
      <c r="DU95" s="320"/>
      <c r="DV95" s="265"/>
      <c r="DW95" s="320"/>
      <c r="DX95" s="320"/>
      <c r="DY95" s="320"/>
      <c r="DZ95" s="248">
        <v>20000</v>
      </c>
      <c r="EA95" s="265"/>
      <c r="EB95" s="320"/>
      <c r="EC95" s="320"/>
      <c r="ED95" s="265"/>
      <c r="EE95" s="320"/>
      <c r="EF95" s="320"/>
      <c r="EG95" s="320"/>
      <c r="EH95" s="320"/>
      <c r="EI95" s="320"/>
      <c r="EJ95" s="320"/>
      <c r="EK95" s="265"/>
      <c r="EL95" s="320"/>
      <c r="EM95" s="320"/>
      <c r="EN95" s="320"/>
      <c r="EO95" s="320"/>
      <c r="EP95" s="320"/>
      <c r="EQ95" s="320"/>
      <c r="ER95" s="265"/>
      <c r="ES95" s="320"/>
      <c r="ET95" s="320"/>
      <c r="EU95" s="320"/>
      <c r="EV95" s="320"/>
      <c r="EW95" s="320"/>
      <c r="EX95" s="320"/>
      <c r="EY95" s="265"/>
      <c r="EZ95" s="320"/>
      <c r="FA95" s="320"/>
      <c r="FB95" s="320"/>
      <c r="FC95" s="320"/>
      <c r="FD95" s="320"/>
      <c r="FE95" s="320"/>
      <c r="FF95" s="248">
        <v>20000</v>
      </c>
      <c r="FG95" s="265"/>
      <c r="FH95" s="320"/>
      <c r="FI95" s="320"/>
      <c r="FJ95" s="320"/>
      <c r="FK95" s="320"/>
      <c r="FL95" s="320"/>
      <c r="FM95" s="320"/>
      <c r="FN95" s="265"/>
      <c r="FO95" s="320"/>
      <c r="FP95" s="320"/>
      <c r="FQ95" s="320"/>
      <c r="FR95" s="320"/>
      <c r="FS95" s="320"/>
      <c r="FT95" s="320"/>
      <c r="FU95" s="265"/>
      <c r="FV95" s="320"/>
      <c r="FW95" s="320"/>
      <c r="FX95" s="320"/>
      <c r="FY95" s="320"/>
      <c r="FZ95" s="320"/>
      <c r="GA95" s="320"/>
      <c r="GB95" s="265"/>
      <c r="GC95" s="320"/>
      <c r="GD95" s="320"/>
      <c r="GE95" s="320"/>
      <c r="GF95" s="320"/>
      <c r="GG95" s="320"/>
      <c r="GH95" s="320"/>
      <c r="GI95" s="265"/>
      <c r="GJ95" s="320"/>
      <c r="GK95" s="248">
        <v>20000</v>
      </c>
      <c r="GL95" s="320"/>
      <c r="GM95" s="320"/>
      <c r="GN95" s="320"/>
      <c r="GO95" s="320"/>
      <c r="GP95" s="320"/>
      <c r="GQ95" s="265"/>
      <c r="GR95" s="320"/>
    </row>
  </sheetData>
  <mergeCells count="25">
    <mergeCell ref="FH4:FN4"/>
    <mergeCell ref="ES4:EY4"/>
    <mergeCell ref="EZ4:FE4"/>
    <mergeCell ref="CF4:CL4"/>
    <mergeCell ref="CM4:CS4"/>
    <mergeCell ref="DB4:DH4"/>
    <mergeCell ref="EL4:ER4"/>
    <mergeCell ref="EE4:EJ4"/>
    <mergeCell ref="DW4:DY4"/>
    <mergeCell ref="EB4:EC4"/>
    <mergeCell ref="DP4:DU4"/>
    <mergeCell ref="DI4:DO4"/>
    <mergeCell ref="H4:J4"/>
    <mergeCell ref="L4:Q4"/>
    <mergeCell ref="S4:X4"/>
    <mergeCell ref="Z4:AH4"/>
    <mergeCell ref="AO4:AT4"/>
    <mergeCell ref="BJ4:BN4"/>
    <mergeCell ref="BR4:BX4"/>
    <mergeCell ref="BY4:CE4"/>
    <mergeCell ref="W2:AY2"/>
    <mergeCell ref="AI4:AK4"/>
    <mergeCell ref="AM4:AN4"/>
    <mergeCell ref="AV4:BA4"/>
    <mergeCell ref="BC4:BH4"/>
  </mergeCells>
  <pageMargins left="0.25" right="0.25" top="0.17" bottom="0" header="0.17" footer="0.18"/>
  <pageSetup paperSize="8" scale="31" fitToWidth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sheetPr codeName="Sheet16"/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418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6"/>
    </row>
    <row r="3" spans="1:1415" ht="18" x14ac:dyDescent="0.35">
      <c r="A3" s="75"/>
      <c r="B3" s="75"/>
      <c r="C3" s="75"/>
      <c r="D3" s="75" t="s">
        <v>307</v>
      </c>
      <c r="E3" s="515">
        <v>44835</v>
      </c>
      <c r="F3" s="515"/>
      <c r="G3" s="515">
        <v>44837</v>
      </c>
      <c r="H3" s="515"/>
      <c r="I3" s="515">
        <v>44838</v>
      </c>
      <c r="J3" s="515"/>
      <c r="K3" s="515">
        <v>44839</v>
      </c>
      <c r="L3" s="515"/>
      <c r="M3" s="515">
        <v>44840</v>
      </c>
      <c r="N3" s="515"/>
      <c r="O3" s="515">
        <v>44841</v>
      </c>
      <c r="P3" s="515"/>
      <c r="Q3" s="515">
        <v>44842</v>
      </c>
      <c r="R3" s="515"/>
      <c r="S3" s="515">
        <v>44844</v>
      </c>
      <c r="T3" s="515"/>
      <c r="U3" s="515">
        <v>44845</v>
      </c>
      <c r="V3" s="515"/>
      <c r="W3" s="515">
        <v>44846</v>
      </c>
      <c r="X3" s="515"/>
      <c r="Y3" s="515">
        <v>44847</v>
      </c>
      <c r="Z3" s="515"/>
      <c r="AA3" s="515">
        <v>44848</v>
      </c>
      <c r="AB3" s="515"/>
      <c r="AC3" s="515">
        <v>44849</v>
      </c>
      <c r="AD3" s="515"/>
      <c r="AE3" s="515">
        <v>44851</v>
      </c>
      <c r="AF3" s="515"/>
      <c r="AG3" s="515">
        <v>44852</v>
      </c>
      <c r="AH3" s="515"/>
      <c r="AI3" s="515">
        <v>44853</v>
      </c>
      <c r="AJ3" s="515"/>
      <c r="AK3" s="515">
        <v>44854</v>
      </c>
      <c r="AL3" s="515"/>
      <c r="AM3" s="515">
        <v>44855</v>
      </c>
      <c r="AN3" s="515"/>
      <c r="AO3" s="515">
        <v>44856</v>
      </c>
      <c r="AP3" s="515"/>
      <c r="AQ3" s="515">
        <v>44858</v>
      </c>
      <c r="AR3" s="515"/>
      <c r="AS3" s="515">
        <v>44859</v>
      </c>
      <c r="AT3" s="515"/>
      <c r="AU3" s="515">
        <v>44860</v>
      </c>
      <c r="AV3" s="515"/>
      <c r="AW3" s="515">
        <v>44861</v>
      </c>
      <c r="AX3" s="515"/>
      <c r="AY3" s="515">
        <v>44862</v>
      </c>
      <c r="AZ3" s="515"/>
      <c r="BA3" s="515">
        <v>44863</v>
      </c>
      <c r="BB3" s="515"/>
      <c r="BC3" s="515">
        <v>44865</v>
      </c>
      <c r="BD3" s="515"/>
      <c r="BE3" s="515">
        <v>44866</v>
      </c>
      <c r="BF3" s="515"/>
      <c r="BG3" s="515">
        <v>44867</v>
      </c>
      <c r="BH3" s="515"/>
      <c r="BI3" s="515">
        <v>44868</v>
      </c>
      <c r="BJ3" s="515"/>
      <c r="BK3" s="515">
        <v>44869</v>
      </c>
      <c r="BL3" s="515"/>
      <c r="BM3" s="515">
        <v>44870</v>
      </c>
      <c r="BN3" s="515"/>
      <c r="BO3" s="515">
        <v>44872</v>
      </c>
      <c r="BP3" s="515"/>
      <c r="BQ3" s="515">
        <v>44873</v>
      </c>
      <c r="BR3" s="515"/>
      <c r="BS3" s="515">
        <v>44874</v>
      </c>
      <c r="BT3" s="515"/>
      <c r="BU3" s="515">
        <v>44875</v>
      </c>
      <c r="BV3" s="515"/>
      <c r="BW3" s="515">
        <v>44876</v>
      </c>
      <c r="BX3" s="515"/>
      <c r="BY3" s="515">
        <v>44877</v>
      </c>
      <c r="BZ3" s="515"/>
      <c r="CA3" s="515">
        <v>44879</v>
      </c>
      <c r="CB3" s="515"/>
      <c r="CC3" s="515">
        <v>44880</v>
      </c>
      <c r="CD3" s="515"/>
      <c r="CE3" s="515">
        <v>44881</v>
      </c>
      <c r="CF3" s="515"/>
      <c r="CG3" s="515">
        <v>44882</v>
      </c>
      <c r="CH3" s="515"/>
      <c r="CI3" s="515">
        <v>44883</v>
      </c>
      <c r="CJ3" s="515"/>
      <c r="CK3" s="515">
        <v>44884</v>
      </c>
      <c r="CL3" s="515"/>
      <c r="CM3" s="515">
        <v>44886</v>
      </c>
      <c r="CN3" s="515"/>
      <c r="CO3" s="515">
        <v>44887</v>
      </c>
      <c r="CP3" s="515"/>
      <c r="CQ3" s="515">
        <v>44888</v>
      </c>
      <c r="CR3" s="515"/>
      <c r="CS3" s="515">
        <v>44889</v>
      </c>
      <c r="CT3" s="515"/>
      <c r="CU3" s="515">
        <v>44890</v>
      </c>
      <c r="CV3" s="515"/>
      <c r="CW3" s="515">
        <v>44891</v>
      </c>
      <c r="CX3" s="515"/>
      <c r="CY3" s="515">
        <v>44893</v>
      </c>
      <c r="CZ3" s="515"/>
      <c r="DA3" s="515">
        <v>44894</v>
      </c>
      <c r="DB3" s="515"/>
      <c r="DC3" s="515">
        <v>44895</v>
      </c>
      <c r="DD3" s="515"/>
      <c r="DE3" s="515">
        <v>44896</v>
      </c>
      <c r="DF3" s="515"/>
      <c r="DG3" s="515"/>
      <c r="DH3" s="515">
        <v>44897</v>
      </c>
      <c r="DI3" s="515"/>
      <c r="DJ3" s="515"/>
      <c r="DK3" s="515">
        <v>44898</v>
      </c>
      <c r="DL3" s="515"/>
      <c r="DM3" s="515"/>
      <c r="DN3" s="515">
        <v>44900</v>
      </c>
      <c r="DO3" s="515"/>
      <c r="DP3" s="515"/>
      <c r="DQ3" s="515">
        <v>44901</v>
      </c>
      <c r="DR3" s="515"/>
      <c r="DS3" s="515"/>
      <c r="DT3" s="515">
        <v>44902</v>
      </c>
      <c r="DU3" s="515"/>
      <c r="DV3" s="515"/>
      <c r="DW3" s="515">
        <v>44903</v>
      </c>
      <c r="DX3" s="515"/>
      <c r="DY3" s="515"/>
      <c r="DZ3" s="515">
        <v>44904</v>
      </c>
      <c r="EA3" s="515"/>
      <c r="EB3" s="515"/>
      <c r="EC3" s="515">
        <v>44905</v>
      </c>
      <c r="ED3" s="515"/>
      <c r="EE3" s="515"/>
      <c r="EF3" s="515">
        <v>44907</v>
      </c>
      <c r="EG3" s="515"/>
      <c r="EH3" s="515"/>
      <c r="EI3" s="515">
        <v>44908</v>
      </c>
      <c r="EJ3" s="515"/>
      <c r="EK3" s="515"/>
      <c r="EL3" s="515">
        <v>44909</v>
      </c>
      <c r="EM3" s="515"/>
      <c r="EN3" s="515"/>
      <c r="EO3" s="515">
        <v>44910</v>
      </c>
      <c r="EP3" s="515"/>
      <c r="EQ3" s="515"/>
      <c r="ER3" s="515">
        <v>44911</v>
      </c>
      <c r="ES3" s="515"/>
      <c r="ET3" s="515"/>
      <c r="EU3" s="515">
        <v>44912</v>
      </c>
      <c r="EV3" s="515"/>
      <c r="EW3" s="515"/>
      <c r="EX3" s="515">
        <v>44914</v>
      </c>
      <c r="EY3" s="515"/>
      <c r="EZ3" s="515"/>
      <c r="FA3" s="515">
        <v>44915</v>
      </c>
      <c r="FB3" s="515"/>
      <c r="FC3" s="515"/>
      <c r="FD3" s="515">
        <v>44916</v>
      </c>
      <c r="FE3" s="515"/>
      <c r="FF3" s="515"/>
      <c r="FG3" s="515">
        <v>44917</v>
      </c>
      <c r="FH3" s="515"/>
      <c r="FI3" s="515"/>
      <c r="FJ3" s="515">
        <v>44918</v>
      </c>
      <c r="FK3" s="515"/>
      <c r="FL3" s="515"/>
      <c r="FM3" s="515">
        <v>44919</v>
      </c>
      <c r="FN3" s="515"/>
      <c r="FO3" s="515"/>
      <c r="FP3" s="515">
        <v>44921</v>
      </c>
      <c r="FQ3" s="515"/>
      <c r="FR3" s="515"/>
      <c r="FS3" s="515">
        <v>44922</v>
      </c>
      <c r="FT3" s="515"/>
      <c r="FU3" s="515"/>
      <c r="FV3" s="515">
        <v>44923</v>
      </c>
      <c r="FW3" s="515"/>
      <c r="FX3" s="515"/>
      <c r="FY3" s="515">
        <v>44924</v>
      </c>
      <c r="FZ3" s="515"/>
      <c r="GA3" s="515"/>
      <c r="GB3" s="515">
        <v>44925</v>
      </c>
      <c r="GC3" s="515"/>
      <c r="GD3" s="515"/>
      <c r="GE3" s="515">
        <v>44926</v>
      </c>
      <c r="GF3" s="515"/>
      <c r="GG3" s="515"/>
      <c r="GH3" s="515">
        <v>44929</v>
      </c>
      <c r="GI3" s="515"/>
      <c r="GJ3" s="515">
        <v>44930</v>
      </c>
      <c r="GK3" s="515"/>
      <c r="GL3" s="515">
        <v>44931</v>
      </c>
      <c r="GM3" s="515"/>
      <c r="GN3" s="515">
        <v>44932</v>
      </c>
      <c r="GO3" s="515"/>
      <c r="GP3" s="515">
        <v>44933</v>
      </c>
      <c r="GQ3" s="515"/>
      <c r="GR3" s="515">
        <v>44935</v>
      </c>
      <c r="GS3" s="515"/>
      <c r="GT3" s="515">
        <v>44936</v>
      </c>
      <c r="GU3" s="515"/>
      <c r="GV3" s="515">
        <v>44937</v>
      </c>
      <c r="GW3" s="515"/>
      <c r="GX3" s="515">
        <v>44938</v>
      </c>
      <c r="GY3" s="515"/>
      <c r="GZ3" s="515">
        <v>44939</v>
      </c>
      <c r="HA3" s="515"/>
      <c r="HB3" s="515">
        <v>44940</v>
      </c>
      <c r="HC3" s="515"/>
      <c r="HD3" s="515">
        <v>44941</v>
      </c>
      <c r="HE3" s="515"/>
      <c r="HF3" s="515">
        <v>44942</v>
      </c>
      <c r="HG3" s="515"/>
      <c r="HH3" s="515">
        <v>44943</v>
      </c>
      <c r="HI3" s="515"/>
      <c r="HJ3" s="515">
        <v>44944</v>
      </c>
      <c r="HK3" s="515"/>
      <c r="HL3" s="515">
        <v>44945</v>
      </c>
      <c r="HM3" s="515"/>
      <c r="HN3" s="515">
        <v>44956</v>
      </c>
      <c r="HO3" s="515"/>
      <c r="HP3" s="515">
        <v>44957</v>
      </c>
      <c r="HQ3" s="515"/>
      <c r="HR3" s="515">
        <v>44958</v>
      </c>
      <c r="HS3" s="515"/>
      <c r="HT3" s="515">
        <v>44959</v>
      </c>
      <c r="HU3" s="515"/>
      <c r="HV3" s="515">
        <v>44960</v>
      </c>
      <c r="HW3" s="515"/>
      <c r="HX3" s="515">
        <v>44961</v>
      </c>
      <c r="HY3" s="515"/>
      <c r="HZ3" s="515">
        <v>44963</v>
      </c>
      <c r="IA3" s="515"/>
      <c r="IB3" s="515">
        <v>44964</v>
      </c>
      <c r="IC3" s="515"/>
      <c r="ID3" s="515">
        <v>44965</v>
      </c>
      <c r="IE3" s="515"/>
      <c r="IF3" s="515">
        <v>44966</v>
      </c>
      <c r="IG3" s="515"/>
      <c r="IH3" s="515">
        <v>44967</v>
      </c>
      <c r="II3" s="515"/>
      <c r="IJ3" s="515">
        <v>44968</v>
      </c>
      <c r="IK3" s="515"/>
      <c r="IL3" s="515">
        <v>44970</v>
      </c>
      <c r="IM3" s="515"/>
      <c r="IN3" s="515">
        <v>44971</v>
      </c>
      <c r="IO3" s="515"/>
      <c r="IP3" s="515">
        <v>44972</v>
      </c>
      <c r="IQ3" s="515"/>
      <c r="IR3" s="515">
        <v>44973</v>
      </c>
      <c r="IS3" s="515"/>
      <c r="IT3" s="515">
        <v>44974</v>
      </c>
      <c r="IU3" s="515"/>
      <c r="IV3" s="515">
        <v>44975</v>
      </c>
      <c r="IW3" s="515"/>
      <c r="IX3" s="515">
        <v>44977</v>
      </c>
      <c r="IY3" s="515"/>
      <c r="IZ3" s="515">
        <v>44978</v>
      </c>
      <c r="JA3" s="515"/>
      <c r="JB3" s="515">
        <v>44979</v>
      </c>
      <c r="JC3" s="515"/>
      <c r="JD3" s="515">
        <v>44980</v>
      </c>
      <c r="JE3" s="515"/>
      <c r="JF3" s="515">
        <v>44981</v>
      </c>
      <c r="JG3" s="515"/>
      <c r="JH3" s="515">
        <v>44982</v>
      </c>
      <c r="JI3" s="515"/>
      <c r="JJ3" s="515">
        <v>44984</v>
      </c>
      <c r="JK3" s="515"/>
      <c r="JL3" s="515">
        <v>44985</v>
      </c>
      <c r="JM3" s="515"/>
      <c r="JN3" s="515">
        <v>44986</v>
      </c>
      <c r="JO3" s="515"/>
      <c r="JP3" s="515">
        <v>44987</v>
      </c>
      <c r="JQ3" s="515"/>
      <c r="JR3" s="515">
        <v>44988</v>
      </c>
      <c r="JS3" s="515"/>
      <c r="JT3" s="515">
        <v>44989</v>
      </c>
      <c r="JU3" s="515"/>
      <c r="JV3" s="515">
        <v>44991</v>
      </c>
      <c r="JW3" s="515"/>
      <c r="JX3" s="515">
        <v>44992</v>
      </c>
      <c r="JY3" s="515"/>
      <c r="JZ3" s="515">
        <v>44993</v>
      </c>
      <c r="KA3" s="515"/>
      <c r="KB3" s="515">
        <v>44994</v>
      </c>
      <c r="KC3" s="515"/>
      <c r="KD3" s="515">
        <v>44995</v>
      </c>
      <c r="KE3" s="515"/>
      <c r="KF3" s="515">
        <v>44996</v>
      </c>
      <c r="KG3" s="515"/>
      <c r="KH3" s="515">
        <v>44998</v>
      </c>
      <c r="KI3" s="515"/>
      <c r="KJ3" s="515">
        <v>44999</v>
      </c>
      <c r="KK3" s="515"/>
      <c r="KL3" s="515">
        <v>45000</v>
      </c>
      <c r="KM3" s="515"/>
      <c r="KN3" s="515">
        <v>45001</v>
      </c>
      <c r="KO3" s="515"/>
      <c r="KP3" s="515">
        <v>45002</v>
      </c>
      <c r="KQ3" s="515"/>
      <c r="KR3" s="515">
        <v>45003</v>
      </c>
      <c r="KS3" s="515"/>
      <c r="KT3" s="515">
        <v>45005</v>
      </c>
      <c r="KU3" s="515"/>
      <c r="KV3" s="515">
        <v>45006</v>
      </c>
      <c r="KW3" s="515"/>
      <c r="KX3" s="515">
        <v>45007</v>
      </c>
      <c r="KY3" s="515"/>
      <c r="KZ3" s="515">
        <v>45008</v>
      </c>
      <c r="LA3" s="515"/>
      <c r="LB3" s="515">
        <v>45009</v>
      </c>
      <c r="LC3" s="515"/>
      <c r="LD3" s="515">
        <v>45010</v>
      </c>
      <c r="LE3" s="515"/>
      <c r="LF3" s="515">
        <v>45012</v>
      </c>
      <c r="LG3" s="515"/>
      <c r="LH3" s="515">
        <v>45013</v>
      </c>
      <c r="LI3" s="515"/>
      <c r="LJ3" s="515">
        <v>45014</v>
      </c>
      <c r="LK3" s="515"/>
      <c r="LL3" s="515">
        <v>45015</v>
      </c>
      <c r="LM3" s="515"/>
      <c r="LN3" s="515">
        <v>45016</v>
      </c>
      <c r="LO3" s="515"/>
      <c r="LP3" s="515">
        <v>45017</v>
      </c>
      <c r="LQ3" s="515"/>
      <c r="LR3" s="515">
        <v>45019</v>
      </c>
      <c r="LS3" s="515"/>
      <c r="LT3" s="515">
        <v>45020</v>
      </c>
      <c r="LU3" s="515"/>
      <c r="LV3" s="515">
        <v>45021</v>
      </c>
      <c r="LW3" s="515"/>
      <c r="LX3" s="515">
        <v>45022</v>
      </c>
      <c r="LY3" s="515"/>
      <c r="LZ3" s="515">
        <v>45023</v>
      </c>
      <c r="MA3" s="515"/>
      <c r="MB3" s="515">
        <v>45024</v>
      </c>
      <c r="MC3" s="515"/>
      <c r="MD3" s="515">
        <v>45026</v>
      </c>
      <c r="ME3" s="515"/>
      <c r="MF3" s="515">
        <v>45027</v>
      </c>
      <c r="MG3" s="515"/>
      <c r="MH3" s="515">
        <v>45028</v>
      </c>
      <c r="MI3" s="515"/>
      <c r="MJ3" s="515">
        <v>45029</v>
      </c>
      <c r="MK3" s="515"/>
      <c r="ML3" s="515">
        <v>45030</v>
      </c>
      <c r="MM3" s="515"/>
      <c r="MN3" s="515">
        <v>45031</v>
      </c>
      <c r="MO3" s="515"/>
      <c r="MP3" s="515">
        <v>45033</v>
      </c>
      <c r="MQ3" s="515"/>
      <c r="MR3" s="515">
        <v>45034</v>
      </c>
      <c r="MS3" s="515"/>
      <c r="MT3" s="515">
        <v>45035</v>
      </c>
      <c r="MU3" s="515"/>
      <c r="MV3" s="515">
        <v>45036</v>
      </c>
      <c r="MW3" s="515"/>
      <c r="MX3" s="515">
        <v>45037</v>
      </c>
      <c r="MY3" s="515"/>
      <c r="MZ3" s="515">
        <v>45038</v>
      </c>
      <c r="NA3" s="515"/>
      <c r="NB3" s="515">
        <v>45040</v>
      </c>
      <c r="NC3" s="515"/>
      <c r="ND3" s="515">
        <v>45041</v>
      </c>
      <c r="NE3" s="515"/>
      <c r="NF3" s="515">
        <v>45042</v>
      </c>
      <c r="NG3" s="515"/>
      <c r="NH3" s="515">
        <v>45043</v>
      </c>
      <c r="NI3" s="515"/>
      <c r="NJ3" s="515">
        <v>45044</v>
      </c>
      <c r="NK3" s="515"/>
      <c r="NL3" s="515">
        <v>45049</v>
      </c>
      <c r="NM3" s="515"/>
      <c r="NN3" s="515">
        <v>45050</v>
      </c>
      <c r="NO3" s="515"/>
      <c r="NP3" s="515">
        <v>45051</v>
      </c>
      <c r="NQ3" s="515"/>
      <c r="NR3" s="515">
        <v>45052</v>
      </c>
      <c r="NS3" s="515"/>
      <c r="NT3" s="515">
        <v>45054</v>
      </c>
      <c r="NU3" s="515"/>
      <c r="NV3" s="515">
        <v>45055</v>
      </c>
      <c r="NW3" s="515"/>
      <c r="NX3" s="515">
        <v>45056</v>
      </c>
      <c r="NY3" s="515"/>
      <c r="NZ3" s="515">
        <v>45057</v>
      </c>
      <c r="OA3" s="515"/>
      <c r="OB3" s="515">
        <v>45058</v>
      </c>
      <c r="OC3" s="515"/>
      <c r="OD3" s="515">
        <v>45059</v>
      </c>
      <c r="OE3" s="515"/>
      <c r="OF3" s="515">
        <v>45061</v>
      </c>
      <c r="OG3" s="515"/>
      <c r="OH3" s="515">
        <v>45062</v>
      </c>
      <c r="OI3" s="515"/>
      <c r="OJ3" s="515">
        <v>45063</v>
      </c>
      <c r="OK3" s="515"/>
      <c r="OL3" s="515">
        <v>45064</v>
      </c>
      <c r="OM3" s="515"/>
      <c r="ON3" s="515">
        <v>45065</v>
      </c>
      <c r="OO3" s="515"/>
      <c r="OP3" s="515">
        <v>45066</v>
      </c>
      <c r="OQ3" s="515"/>
      <c r="OR3" s="515">
        <v>45068</v>
      </c>
      <c r="OS3" s="515"/>
      <c r="OT3" s="515">
        <v>45069</v>
      </c>
      <c r="OU3" s="515"/>
      <c r="OV3" s="515">
        <v>45070</v>
      </c>
      <c r="OW3" s="515"/>
      <c r="OX3" s="515">
        <v>45071</v>
      </c>
      <c r="OY3" s="515"/>
      <c r="OZ3" s="515">
        <v>45072</v>
      </c>
      <c r="PA3" s="515"/>
      <c r="PB3" s="515">
        <v>45073</v>
      </c>
      <c r="PC3" s="515"/>
      <c r="PD3" s="515">
        <v>45075</v>
      </c>
      <c r="PE3" s="515"/>
      <c r="PF3" s="515">
        <v>45076</v>
      </c>
      <c r="PG3" s="515"/>
      <c r="PH3" s="515">
        <v>45077</v>
      </c>
      <c r="PI3" s="515"/>
      <c r="PJ3" s="515">
        <v>45078</v>
      </c>
      <c r="PK3" s="515"/>
      <c r="PL3" s="515">
        <v>45079</v>
      </c>
      <c r="PM3" s="515"/>
      <c r="PN3" s="515">
        <v>45080</v>
      </c>
      <c r="PO3" s="515"/>
      <c r="PP3" s="515">
        <v>45082</v>
      </c>
      <c r="PQ3" s="515"/>
      <c r="PR3" s="515">
        <v>45083</v>
      </c>
      <c r="PS3" s="515"/>
      <c r="PT3" s="515">
        <v>45084</v>
      </c>
      <c r="PU3" s="515"/>
      <c r="PV3" s="515">
        <v>45085</v>
      </c>
      <c r="PW3" s="515"/>
      <c r="PX3" s="515">
        <v>45086</v>
      </c>
      <c r="PY3" s="515"/>
      <c r="PZ3" s="515">
        <v>45087</v>
      </c>
      <c r="QA3" s="515"/>
      <c r="QB3" s="515">
        <v>45089</v>
      </c>
      <c r="QC3" s="515"/>
      <c r="QD3" s="515">
        <v>45090</v>
      </c>
      <c r="QE3" s="515"/>
      <c r="QF3" s="515">
        <v>45091</v>
      </c>
      <c r="QG3" s="515"/>
      <c r="QH3" s="515">
        <v>45092</v>
      </c>
      <c r="QI3" s="515"/>
      <c r="QJ3" s="515">
        <v>45093</v>
      </c>
      <c r="QK3" s="515"/>
      <c r="QL3" s="515">
        <v>45094</v>
      </c>
      <c r="QM3" s="515"/>
      <c r="QN3" s="515">
        <v>45096</v>
      </c>
      <c r="QO3" s="515"/>
      <c r="QP3" s="515">
        <v>45097</v>
      </c>
      <c r="QQ3" s="515"/>
      <c r="QR3" s="515">
        <v>45098</v>
      </c>
      <c r="QS3" s="515"/>
      <c r="QT3" s="515">
        <v>45099</v>
      </c>
      <c r="QU3" s="515"/>
      <c r="QV3" s="515">
        <v>45100</v>
      </c>
      <c r="QW3" s="515"/>
      <c r="QX3" s="515">
        <v>45101</v>
      </c>
      <c r="QY3" s="515"/>
      <c r="QZ3" s="515">
        <v>45103</v>
      </c>
      <c r="RA3" s="515"/>
      <c r="RB3" s="515">
        <v>45104</v>
      </c>
      <c r="RC3" s="515"/>
      <c r="RD3" s="515">
        <v>45105</v>
      </c>
      <c r="RE3" s="515"/>
      <c r="RF3" s="515">
        <v>45106</v>
      </c>
      <c r="RG3" s="515"/>
      <c r="RH3" s="515">
        <v>45107</v>
      </c>
      <c r="RI3" s="515"/>
      <c r="RJ3" s="515">
        <v>45108</v>
      </c>
      <c r="RK3" s="515"/>
      <c r="RL3" s="515">
        <v>45110</v>
      </c>
      <c r="RM3" s="515"/>
      <c r="RN3" s="515">
        <v>45111</v>
      </c>
      <c r="RO3" s="515"/>
      <c r="RP3" s="515">
        <v>45112</v>
      </c>
      <c r="RQ3" s="515"/>
      <c r="RR3" s="515">
        <v>45113</v>
      </c>
      <c r="RS3" s="515"/>
      <c r="RT3" s="515">
        <v>45114</v>
      </c>
      <c r="RU3" s="515"/>
      <c r="RV3" s="515">
        <v>45115</v>
      </c>
      <c r="RW3" s="515"/>
      <c r="RX3" s="515">
        <v>45117</v>
      </c>
      <c r="RY3" s="515"/>
      <c r="RZ3" s="515">
        <v>45118</v>
      </c>
      <c r="SA3" s="515"/>
      <c r="SB3" s="515">
        <v>45119</v>
      </c>
      <c r="SC3" s="515"/>
      <c r="SD3" s="515">
        <v>45120</v>
      </c>
      <c r="SE3" s="515"/>
      <c r="SF3" s="515">
        <v>45121</v>
      </c>
      <c r="SG3" s="515"/>
      <c r="SH3" s="515">
        <v>45122</v>
      </c>
      <c r="SI3" s="515"/>
      <c r="SJ3" s="515">
        <v>45124</v>
      </c>
      <c r="SK3" s="515"/>
      <c r="SL3" s="515">
        <v>45125</v>
      </c>
      <c r="SM3" s="515"/>
      <c r="SN3" s="515">
        <v>45126</v>
      </c>
      <c r="SO3" s="515"/>
      <c r="SP3" s="515">
        <v>45127</v>
      </c>
      <c r="SQ3" s="515"/>
      <c r="SR3" s="515">
        <v>45128</v>
      </c>
      <c r="SS3" s="515"/>
      <c r="ST3" s="515">
        <v>45129</v>
      </c>
      <c r="SU3" s="515"/>
      <c r="SV3" s="515">
        <v>45131</v>
      </c>
      <c r="SW3" s="515"/>
      <c r="SX3" s="515">
        <v>45132</v>
      </c>
      <c r="SY3" s="515"/>
      <c r="SZ3" s="515">
        <v>45133</v>
      </c>
      <c r="TA3" s="515"/>
      <c r="TB3" s="515">
        <v>45134</v>
      </c>
      <c r="TC3" s="515"/>
      <c r="TD3" s="515">
        <v>45135</v>
      </c>
      <c r="TE3" s="515"/>
      <c r="TF3" s="515">
        <v>45136</v>
      </c>
      <c r="TG3" s="515"/>
      <c r="TH3" s="515">
        <v>45138</v>
      </c>
      <c r="TI3" s="515"/>
      <c r="TJ3" s="515">
        <v>45139</v>
      </c>
      <c r="TK3" s="515"/>
      <c r="TL3" s="515">
        <v>45140</v>
      </c>
      <c r="TM3" s="515"/>
      <c r="TN3" s="515">
        <v>45141</v>
      </c>
      <c r="TO3" s="515"/>
      <c r="TP3" s="515">
        <v>45142</v>
      </c>
      <c r="TQ3" s="515"/>
      <c r="TR3" s="515">
        <v>45143</v>
      </c>
      <c r="TS3" s="515"/>
      <c r="TT3" s="515">
        <v>45145</v>
      </c>
      <c r="TU3" s="515"/>
      <c r="TV3" s="515">
        <v>45146</v>
      </c>
      <c r="TW3" s="515"/>
      <c r="TX3" s="515">
        <v>45147</v>
      </c>
      <c r="TY3" s="515"/>
      <c r="TZ3" s="515">
        <v>45148</v>
      </c>
      <c r="UA3" s="515"/>
      <c r="UB3" s="515">
        <v>45149</v>
      </c>
      <c r="UC3" s="515"/>
      <c r="UD3" s="515">
        <v>45150</v>
      </c>
      <c r="UE3" s="515"/>
      <c r="UF3" s="515">
        <v>45152</v>
      </c>
      <c r="UG3" s="515"/>
      <c r="UH3" s="515">
        <v>45153</v>
      </c>
      <c r="UI3" s="515"/>
      <c r="UJ3" s="515">
        <v>45154</v>
      </c>
      <c r="UK3" s="515"/>
      <c r="UL3" s="515">
        <v>45155</v>
      </c>
      <c r="UM3" s="515"/>
      <c r="UN3" s="515">
        <v>45156</v>
      </c>
      <c r="UO3" s="515"/>
      <c r="UP3" s="515">
        <v>45157</v>
      </c>
      <c r="UQ3" s="515"/>
      <c r="UR3" s="515">
        <v>45159</v>
      </c>
      <c r="US3" s="515"/>
      <c r="UT3" s="515">
        <v>45160</v>
      </c>
      <c r="UU3" s="515"/>
      <c r="UV3" s="515">
        <v>45161</v>
      </c>
      <c r="UW3" s="515"/>
      <c r="UX3" s="515">
        <v>45162</v>
      </c>
      <c r="UY3" s="515"/>
      <c r="UZ3" s="515">
        <v>45163</v>
      </c>
      <c r="VA3" s="515"/>
      <c r="VB3" s="515">
        <v>45164</v>
      </c>
      <c r="VC3" s="515"/>
      <c r="VD3" s="515">
        <v>45166</v>
      </c>
      <c r="VE3" s="515"/>
      <c r="VF3" s="515">
        <v>45167</v>
      </c>
      <c r="VG3" s="515"/>
      <c r="VH3" s="515">
        <v>45168</v>
      </c>
      <c r="VI3" s="515"/>
      <c r="VJ3" s="515">
        <v>45169</v>
      </c>
      <c r="VK3" s="515"/>
      <c r="VL3" s="515">
        <v>45173</v>
      </c>
      <c r="VM3" s="515"/>
      <c r="VN3" s="515">
        <v>45174</v>
      </c>
      <c r="VO3" s="515"/>
      <c r="VP3" s="515">
        <v>45175</v>
      </c>
      <c r="VQ3" s="515"/>
      <c r="VR3" s="515">
        <v>45176</v>
      </c>
      <c r="VS3" s="515"/>
      <c r="VT3" s="515">
        <v>45177</v>
      </c>
      <c r="VU3" s="515"/>
      <c r="VV3" s="515">
        <v>45178</v>
      </c>
      <c r="VW3" s="515"/>
      <c r="VX3" s="515">
        <v>45180</v>
      </c>
      <c r="VY3" s="515"/>
      <c r="VZ3" s="515">
        <v>45181</v>
      </c>
      <c r="WA3" s="515"/>
      <c r="WB3" s="515">
        <v>45182</v>
      </c>
      <c r="WC3" s="515"/>
      <c r="WD3" s="515">
        <v>45183</v>
      </c>
      <c r="WE3" s="515"/>
      <c r="WF3" s="515">
        <v>45184</v>
      </c>
      <c r="WG3" s="515"/>
      <c r="WH3" s="515">
        <v>45185</v>
      </c>
      <c r="WI3" s="515"/>
      <c r="WJ3" s="515">
        <v>45187</v>
      </c>
      <c r="WK3" s="515"/>
      <c r="WL3" s="515">
        <v>45188</v>
      </c>
      <c r="WM3" s="515"/>
      <c r="WN3" s="515">
        <v>45189</v>
      </c>
      <c r="WO3" s="515"/>
      <c r="WP3" s="515">
        <v>45190</v>
      </c>
      <c r="WQ3" s="515"/>
      <c r="WR3" s="515">
        <v>45191</v>
      </c>
      <c r="WS3" s="515"/>
      <c r="WT3" s="515">
        <v>45192</v>
      </c>
      <c r="WU3" s="515"/>
      <c r="WV3" s="515">
        <v>45194</v>
      </c>
      <c r="WW3" s="515"/>
      <c r="WX3" s="515">
        <v>45195</v>
      </c>
      <c r="WY3" s="515"/>
      <c r="WZ3" s="515">
        <v>45196</v>
      </c>
      <c r="XA3" s="515"/>
      <c r="XB3" s="515">
        <v>45197</v>
      </c>
      <c r="XC3" s="515"/>
      <c r="XD3" s="515">
        <v>45198</v>
      </c>
      <c r="XE3" s="515"/>
      <c r="XF3" s="515">
        <v>45199</v>
      </c>
      <c r="XG3" s="515"/>
      <c r="XH3" s="515">
        <v>45201</v>
      </c>
      <c r="XI3" s="515"/>
      <c r="XJ3" s="515">
        <v>45202</v>
      </c>
      <c r="XK3" s="515"/>
      <c r="XL3" s="515">
        <v>45203</v>
      </c>
      <c r="XM3" s="515"/>
      <c r="XN3" s="515">
        <v>45204</v>
      </c>
      <c r="XO3" s="515"/>
      <c r="XP3" s="515">
        <v>45205</v>
      </c>
      <c r="XQ3" s="515"/>
      <c r="XR3" s="515">
        <v>45206</v>
      </c>
      <c r="XS3" s="515"/>
      <c r="XT3" s="515">
        <v>45208</v>
      </c>
      <c r="XU3" s="515"/>
      <c r="XV3" s="515">
        <v>45209</v>
      </c>
      <c r="XW3" s="515"/>
      <c r="XX3" s="515">
        <v>45210</v>
      </c>
      <c r="XY3" s="515"/>
      <c r="XZ3" s="515">
        <v>45211</v>
      </c>
      <c r="YA3" s="515"/>
      <c r="YB3" s="515">
        <v>45212</v>
      </c>
      <c r="YC3" s="515"/>
      <c r="YD3" s="515">
        <v>45213</v>
      </c>
      <c r="YE3" s="515"/>
      <c r="YF3" s="515">
        <v>45215</v>
      </c>
      <c r="YG3" s="515"/>
      <c r="YH3" s="515">
        <v>45216</v>
      </c>
      <c r="YI3" s="515"/>
      <c r="YJ3" s="515">
        <v>45217</v>
      </c>
      <c r="YK3" s="515"/>
      <c r="YL3" s="515">
        <v>45218</v>
      </c>
      <c r="YM3" s="515"/>
      <c r="YN3" s="515">
        <v>45219</v>
      </c>
      <c r="YO3" s="515"/>
      <c r="YP3" s="515">
        <v>45220</v>
      </c>
      <c r="YQ3" s="515"/>
      <c r="YR3" s="515">
        <v>45222</v>
      </c>
      <c r="YS3" s="515"/>
      <c r="YT3" s="515">
        <v>45223</v>
      </c>
      <c r="YU3" s="515"/>
      <c r="YV3" s="515">
        <v>45224</v>
      </c>
      <c r="YW3" s="515"/>
      <c r="YX3" s="515">
        <v>45225</v>
      </c>
      <c r="YY3" s="515"/>
      <c r="YZ3" s="515">
        <v>45226</v>
      </c>
      <c r="ZA3" s="515"/>
      <c r="ZB3" s="515">
        <v>45227</v>
      </c>
      <c r="ZC3" s="515"/>
      <c r="ZD3" s="515">
        <v>45229</v>
      </c>
      <c r="ZE3" s="515"/>
      <c r="ZF3" s="515">
        <v>45230</v>
      </c>
      <c r="ZG3" s="515"/>
      <c r="ZH3" s="515">
        <v>45231</v>
      </c>
      <c r="ZI3" s="515"/>
      <c r="ZJ3" s="515">
        <v>45232</v>
      </c>
      <c r="ZK3" s="515"/>
      <c r="ZL3" s="515">
        <v>45233</v>
      </c>
      <c r="ZM3" s="515"/>
      <c r="ZN3" s="515">
        <v>45234</v>
      </c>
      <c r="ZO3" s="515"/>
      <c r="ZP3" s="515">
        <v>45236</v>
      </c>
      <c r="ZQ3" s="515"/>
      <c r="ZR3" s="515">
        <v>45237</v>
      </c>
      <c r="ZS3" s="515"/>
      <c r="ZT3" s="515">
        <v>45238</v>
      </c>
      <c r="ZU3" s="515"/>
      <c r="ZV3" s="515">
        <v>45239</v>
      </c>
      <c r="ZW3" s="515"/>
      <c r="ZX3" s="515">
        <v>45240</v>
      </c>
      <c r="ZY3" s="515"/>
      <c r="ZZ3" s="515">
        <v>45241</v>
      </c>
      <c r="AAA3" s="515"/>
      <c r="AAB3" s="515">
        <v>45243</v>
      </c>
      <c r="AAC3" s="515"/>
      <c r="AAD3" s="515">
        <v>45244</v>
      </c>
      <c r="AAE3" s="515"/>
      <c r="AAF3" s="515">
        <v>45245</v>
      </c>
      <c r="AAG3" s="515"/>
      <c r="AAH3" s="515">
        <v>45246</v>
      </c>
      <c r="AAI3" s="515"/>
      <c r="AAJ3" s="515">
        <v>45247</v>
      </c>
      <c r="AAK3" s="515"/>
      <c r="AAL3" s="515">
        <v>45248</v>
      </c>
      <c r="AAM3" s="515"/>
      <c r="AAN3" s="515">
        <v>45250</v>
      </c>
      <c r="AAO3" s="515"/>
      <c r="AAP3" s="515">
        <v>45251</v>
      </c>
      <c r="AAQ3" s="515"/>
      <c r="AAR3" s="515">
        <v>45252</v>
      </c>
      <c r="AAS3" s="515"/>
      <c r="AAT3" s="515">
        <v>45253</v>
      </c>
      <c r="AAU3" s="515"/>
      <c r="AAV3" s="515">
        <v>45254</v>
      </c>
      <c r="AAW3" s="515"/>
      <c r="AAX3" s="515">
        <v>45255</v>
      </c>
      <c r="AAY3" s="515"/>
      <c r="AAZ3" s="515">
        <v>45257</v>
      </c>
      <c r="ABA3" s="515"/>
      <c r="ABB3" s="515">
        <v>45258</v>
      </c>
      <c r="ABC3" s="515"/>
      <c r="ABD3" s="515">
        <v>45259</v>
      </c>
      <c r="ABE3" s="515"/>
      <c r="ABF3" s="515">
        <v>45260</v>
      </c>
      <c r="ABG3" s="515"/>
      <c r="ABH3" s="515">
        <v>45261</v>
      </c>
      <c r="ABI3" s="515"/>
      <c r="ABJ3" s="515">
        <v>45262</v>
      </c>
      <c r="ABK3" s="515"/>
      <c r="ABL3" s="515">
        <v>45264</v>
      </c>
      <c r="ABM3" s="515"/>
      <c r="ABN3" s="515">
        <v>45265</v>
      </c>
      <c r="ABO3" s="515"/>
      <c r="ABP3" s="515">
        <v>45266</v>
      </c>
      <c r="ABQ3" s="515"/>
      <c r="ABR3" s="515">
        <v>45267</v>
      </c>
      <c r="ABS3" s="515"/>
      <c r="ABT3" s="515">
        <v>45268</v>
      </c>
      <c r="ABU3" s="515"/>
      <c r="ABV3" s="515">
        <v>45269</v>
      </c>
      <c r="ABW3" s="515"/>
      <c r="ABX3" s="515">
        <v>45271</v>
      </c>
      <c r="ABY3" s="515"/>
      <c r="ABZ3" s="515">
        <v>45272</v>
      </c>
      <c r="ACA3" s="515"/>
      <c r="ACB3" s="515">
        <v>45273</v>
      </c>
      <c r="ACC3" s="515"/>
      <c r="ACD3" s="515">
        <v>45274</v>
      </c>
      <c r="ACE3" s="515"/>
      <c r="ACF3" s="515">
        <v>45275</v>
      </c>
      <c r="ACG3" s="515"/>
      <c r="ACH3" s="515">
        <v>45276</v>
      </c>
      <c r="ACI3" s="515"/>
      <c r="ACJ3" s="515">
        <v>45278</v>
      </c>
      <c r="ACK3" s="515"/>
      <c r="ACL3" s="515">
        <v>45279</v>
      </c>
      <c r="ACM3" s="515"/>
      <c r="ACN3" s="515">
        <v>45280</v>
      </c>
      <c r="ACO3" s="515"/>
      <c r="ACP3" s="515">
        <v>45281</v>
      </c>
      <c r="ACQ3" s="515"/>
      <c r="ACR3" s="515">
        <v>45282</v>
      </c>
      <c r="ACS3" s="515"/>
      <c r="ACT3" s="515">
        <v>45283</v>
      </c>
      <c r="ACU3" s="515"/>
      <c r="ACV3" s="515">
        <v>45285</v>
      </c>
      <c r="ACW3" s="515"/>
      <c r="ACX3" s="515">
        <v>45286</v>
      </c>
      <c r="ACY3" s="515"/>
      <c r="ACZ3" s="515">
        <v>45287</v>
      </c>
      <c r="ADA3" s="515"/>
      <c r="ADB3" s="515">
        <v>45288</v>
      </c>
      <c r="ADC3" s="515"/>
      <c r="ADD3" s="515">
        <v>45289</v>
      </c>
      <c r="ADE3" s="515"/>
      <c r="ADF3" s="515">
        <v>45290</v>
      </c>
      <c r="ADG3" s="515"/>
      <c r="ADH3" s="515">
        <v>45291</v>
      </c>
      <c r="ADI3" s="515"/>
      <c r="ADJ3" s="515">
        <v>45293</v>
      </c>
      <c r="ADK3" s="515"/>
      <c r="ADL3" s="515">
        <v>45294</v>
      </c>
      <c r="ADM3" s="515"/>
      <c r="ADN3" s="515">
        <v>45295</v>
      </c>
      <c r="ADO3" s="515"/>
      <c r="ADP3" s="515">
        <v>45296</v>
      </c>
      <c r="ADQ3" s="515"/>
      <c r="ADR3" s="515">
        <v>45297</v>
      </c>
      <c r="ADS3" s="515"/>
      <c r="ADT3" s="515">
        <v>45299</v>
      </c>
      <c r="ADU3" s="515"/>
      <c r="ADV3" s="515">
        <v>45300</v>
      </c>
      <c r="ADW3" s="515"/>
      <c r="ADX3" s="515">
        <v>45301</v>
      </c>
      <c r="ADY3" s="515"/>
      <c r="ADZ3" s="515">
        <v>45302</v>
      </c>
      <c r="AEA3" s="515"/>
      <c r="AEB3" s="515">
        <v>45303</v>
      </c>
      <c r="AEC3" s="515"/>
      <c r="AED3" s="515">
        <v>45304</v>
      </c>
      <c r="AEE3" s="515"/>
      <c r="AEF3" s="515">
        <v>45306</v>
      </c>
      <c r="AEG3" s="515"/>
      <c r="AEH3" s="515">
        <v>45307</v>
      </c>
      <c r="AEI3" s="515"/>
      <c r="AEJ3" s="515">
        <v>45308</v>
      </c>
      <c r="AEK3" s="515"/>
      <c r="AEL3" s="515">
        <v>45309</v>
      </c>
      <c r="AEM3" s="515"/>
      <c r="AEN3" s="515">
        <v>45310</v>
      </c>
      <c r="AEO3" s="515"/>
      <c r="AEP3" s="515">
        <v>45311</v>
      </c>
      <c r="AEQ3" s="515"/>
      <c r="AER3" s="515">
        <v>45313</v>
      </c>
      <c r="AES3" s="515"/>
      <c r="AET3" s="515">
        <v>45314</v>
      </c>
      <c r="AEU3" s="515"/>
      <c r="AEV3" s="515">
        <v>45315</v>
      </c>
      <c r="AEW3" s="515"/>
      <c r="AEX3" s="515">
        <v>45316</v>
      </c>
      <c r="AEY3" s="515"/>
      <c r="AEZ3" s="515">
        <v>45317</v>
      </c>
      <c r="AFA3" s="515"/>
      <c r="AFB3" s="515">
        <v>45318</v>
      </c>
      <c r="AFC3" s="515"/>
      <c r="AFD3" s="515">
        <v>45320</v>
      </c>
      <c r="AFE3" s="515"/>
      <c r="AFF3" s="515">
        <v>45321</v>
      </c>
      <c r="AFG3" s="515"/>
      <c r="AFH3" s="515">
        <v>45322</v>
      </c>
      <c r="AFI3" s="515"/>
      <c r="AFJ3" s="515">
        <v>45323</v>
      </c>
      <c r="AFK3" s="515"/>
      <c r="AFL3" s="515">
        <v>45324</v>
      </c>
      <c r="AFM3" s="515"/>
      <c r="AFN3" s="515">
        <v>45325</v>
      </c>
      <c r="AFO3" s="515"/>
      <c r="AFP3" s="515">
        <v>45327</v>
      </c>
      <c r="AFQ3" s="515"/>
      <c r="AFR3" s="515">
        <v>45328</v>
      </c>
      <c r="AFS3" s="515"/>
      <c r="AFT3" s="515">
        <v>45337</v>
      </c>
      <c r="AFU3" s="515"/>
      <c r="AFV3" s="515">
        <v>45338</v>
      </c>
      <c r="AFW3" s="515"/>
      <c r="AFX3" s="515">
        <v>45339</v>
      </c>
      <c r="AFY3" s="515"/>
      <c r="AFZ3" s="515">
        <v>45341</v>
      </c>
      <c r="AGA3" s="515"/>
      <c r="AGB3" s="515">
        <v>45342</v>
      </c>
      <c r="AGC3" s="515"/>
      <c r="AGD3" s="515">
        <v>45343</v>
      </c>
      <c r="AGE3" s="515"/>
      <c r="AGF3" s="515">
        <v>45344</v>
      </c>
      <c r="AGG3" s="515"/>
      <c r="AGH3" s="515">
        <v>45345</v>
      </c>
      <c r="AGI3" s="515"/>
      <c r="AGJ3" s="515">
        <v>45346</v>
      </c>
      <c r="AGK3" s="515"/>
      <c r="AGL3" s="515">
        <v>45348</v>
      </c>
      <c r="AGM3" s="515"/>
      <c r="AGN3" s="515">
        <v>45349</v>
      </c>
      <c r="AGO3" s="515"/>
      <c r="AGP3" s="515">
        <v>45350</v>
      </c>
      <c r="AGQ3" s="515"/>
      <c r="AGR3" s="515">
        <v>45351</v>
      </c>
      <c r="AGS3" s="515"/>
      <c r="AGT3" s="515">
        <v>45352</v>
      </c>
      <c r="AGU3" s="515"/>
      <c r="AGV3" s="515">
        <v>45353</v>
      </c>
      <c r="AGW3" s="515"/>
      <c r="AGX3" s="515">
        <v>45355</v>
      </c>
      <c r="AGY3" s="515"/>
      <c r="AGZ3" s="515">
        <v>45356</v>
      </c>
      <c r="AHA3" s="515"/>
      <c r="AHB3" s="515">
        <v>45357</v>
      </c>
      <c r="AHC3" s="515"/>
      <c r="AHD3" s="515">
        <v>45358</v>
      </c>
      <c r="AHE3" s="515"/>
      <c r="AHF3" s="515">
        <v>45359</v>
      </c>
      <c r="AHG3" s="515"/>
      <c r="AHH3" s="515">
        <v>45360</v>
      </c>
      <c r="AHI3" s="515"/>
      <c r="AHJ3" s="515">
        <v>45362</v>
      </c>
      <c r="AHK3" s="515"/>
      <c r="AHL3" s="515">
        <v>45363</v>
      </c>
      <c r="AHM3" s="515"/>
      <c r="AHN3" s="515">
        <v>45364</v>
      </c>
      <c r="AHO3" s="515"/>
      <c r="AHP3" s="515">
        <v>45365</v>
      </c>
      <c r="AHQ3" s="515"/>
      <c r="AHR3" s="515">
        <v>45366</v>
      </c>
      <c r="AHS3" s="515"/>
      <c r="AHT3" s="515">
        <v>45367</v>
      </c>
      <c r="AHU3" s="515"/>
      <c r="AHV3" s="515">
        <v>45369</v>
      </c>
      <c r="AHW3" s="515"/>
      <c r="AHX3" s="515">
        <v>45370</v>
      </c>
      <c r="AHY3" s="515"/>
      <c r="AHZ3" s="515">
        <v>45371</v>
      </c>
      <c r="AIA3" s="515"/>
      <c r="AIB3" s="515">
        <v>45372</v>
      </c>
      <c r="AIC3" s="515"/>
      <c r="AID3" s="515">
        <v>45373</v>
      </c>
      <c r="AIE3" s="515"/>
      <c r="AIF3" s="515">
        <v>45374</v>
      </c>
      <c r="AIG3" s="515"/>
      <c r="AIH3" s="515">
        <v>45376</v>
      </c>
      <c r="AII3" s="515"/>
      <c r="AIJ3" s="515">
        <v>45377</v>
      </c>
      <c r="AIK3" s="515"/>
      <c r="AIL3" s="515">
        <v>45378</v>
      </c>
      <c r="AIM3" s="515"/>
      <c r="AIN3" s="515">
        <v>45379</v>
      </c>
      <c r="AIO3" s="515"/>
      <c r="AIP3" s="515">
        <v>45380</v>
      </c>
      <c r="AIQ3" s="515"/>
      <c r="AIR3" s="515">
        <v>45381</v>
      </c>
      <c r="AIS3" s="515"/>
      <c r="AIT3" s="515">
        <v>45383</v>
      </c>
      <c r="AIU3" s="515"/>
      <c r="AIV3" s="515">
        <v>45384</v>
      </c>
      <c r="AIW3" s="515"/>
      <c r="AIX3" s="515">
        <v>45385</v>
      </c>
      <c r="AIY3" s="515"/>
      <c r="AIZ3" s="515">
        <v>45386</v>
      </c>
      <c r="AJA3" s="515"/>
      <c r="AJB3" s="515">
        <v>45387</v>
      </c>
      <c r="AJC3" s="515"/>
      <c r="AJD3" s="515">
        <v>45388</v>
      </c>
      <c r="AJE3" s="515"/>
      <c r="AJF3" s="515">
        <v>45390</v>
      </c>
      <c r="AJG3" s="515"/>
      <c r="AJH3" s="515">
        <v>45391</v>
      </c>
      <c r="AJI3" s="515"/>
      <c r="AJJ3" s="515">
        <v>45392</v>
      </c>
      <c r="AJK3" s="515"/>
      <c r="AJL3" s="515">
        <v>45393</v>
      </c>
      <c r="AJM3" s="515"/>
      <c r="AJN3" s="515">
        <v>45394</v>
      </c>
      <c r="AJO3" s="515"/>
      <c r="AJP3" s="515">
        <v>45395</v>
      </c>
      <c r="AJQ3" s="515"/>
      <c r="AJR3" s="515">
        <v>45397</v>
      </c>
      <c r="AJS3" s="515"/>
      <c r="AJT3" s="515">
        <v>45398</v>
      </c>
      <c r="AJU3" s="515"/>
      <c r="AJV3" s="515">
        <v>45399</v>
      </c>
      <c r="AJW3" s="515"/>
      <c r="AJX3" s="515">
        <v>45400</v>
      </c>
      <c r="AJY3" s="515"/>
      <c r="AJZ3" s="515">
        <v>45401</v>
      </c>
      <c r="AKA3" s="515"/>
      <c r="AKB3" s="515">
        <v>45402</v>
      </c>
      <c r="AKC3" s="515"/>
      <c r="AKD3" s="515">
        <v>45403</v>
      </c>
      <c r="AKE3" s="515"/>
      <c r="AKF3" s="515">
        <v>45404</v>
      </c>
      <c r="AKG3" s="515"/>
      <c r="AKH3" s="515">
        <v>45405</v>
      </c>
      <c r="AKI3" s="515"/>
      <c r="AKJ3" s="515">
        <v>45406</v>
      </c>
      <c r="AKK3" s="515"/>
      <c r="AKL3" s="515">
        <v>45407</v>
      </c>
      <c r="AKM3" s="515"/>
      <c r="AKN3" s="515">
        <v>45408</v>
      </c>
      <c r="AKO3" s="515"/>
      <c r="AKP3" s="515">
        <v>45409</v>
      </c>
      <c r="AKQ3" s="515"/>
      <c r="AKR3" s="515">
        <v>45410</v>
      </c>
      <c r="AKS3" s="515"/>
      <c r="AKT3" s="515">
        <v>45411</v>
      </c>
      <c r="AKU3" s="515"/>
      <c r="AKV3" s="515">
        <v>45414</v>
      </c>
      <c r="AKW3" s="515"/>
      <c r="AKX3" s="515">
        <v>45415</v>
      </c>
      <c r="AKY3" s="515"/>
      <c r="AKZ3" s="515">
        <v>45416</v>
      </c>
      <c r="ALA3" s="515"/>
      <c r="ALB3" s="515">
        <v>45418</v>
      </c>
      <c r="ALC3" s="515"/>
      <c r="ALD3" s="515">
        <v>45419</v>
      </c>
      <c r="ALE3" s="515"/>
      <c r="ALF3" s="515">
        <v>45420</v>
      </c>
      <c r="ALG3" s="515"/>
      <c r="ALH3" s="515">
        <v>45421</v>
      </c>
      <c r="ALI3" s="515"/>
      <c r="ALJ3" s="515">
        <v>45422</v>
      </c>
      <c r="ALK3" s="515"/>
      <c r="ALL3" s="515">
        <v>45423</v>
      </c>
      <c r="ALM3" s="515"/>
      <c r="ALN3" s="515">
        <v>45425</v>
      </c>
      <c r="ALO3" s="515"/>
      <c r="ALP3" s="515">
        <v>45426</v>
      </c>
      <c r="ALQ3" s="515"/>
      <c r="ALR3" s="515">
        <v>45427</v>
      </c>
      <c r="ALS3" s="515"/>
      <c r="ALT3" s="515">
        <v>45428</v>
      </c>
      <c r="ALU3" s="515"/>
      <c r="ALV3" s="515">
        <v>45429</v>
      </c>
      <c r="ALW3" s="515"/>
      <c r="ALX3" s="515">
        <v>45430</v>
      </c>
      <c r="ALY3" s="515"/>
      <c r="ALZ3" s="515">
        <v>45432</v>
      </c>
      <c r="AMA3" s="515"/>
      <c r="AMB3" s="515">
        <v>45433</v>
      </c>
      <c r="AMC3" s="515"/>
      <c r="AMD3" s="515">
        <v>45434</v>
      </c>
      <c r="AME3" s="515"/>
      <c r="AMF3" s="515">
        <v>45435</v>
      </c>
      <c r="AMG3" s="515"/>
      <c r="AMH3" s="515">
        <v>45436</v>
      </c>
      <c r="AMI3" s="515"/>
      <c r="AMJ3" s="515">
        <v>45437</v>
      </c>
      <c r="AMK3" s="515"/>
      <c r="AML3" s="516">
        <v>45439</v>
      </c>
      <c r="AMM3" s="517"/>
      <c r="AMN3" s="516">
        <v>45440</v>
      </c>
      <c r="AMO3" s="517"/>
      <c r="AMP3" s="516">
        <v>45441</v>
      </c>
      <c r="AMQ3" s="517"/>
      <c r="AMR3" s="516">
        <v>45442</v>
      </c>
      <c r="AMS3" s="517"/>
      <c r="AMT3" s="516">
        <v>45443</v>
      </c>
      <c r="AMU3" s="517"/>
      <c r="AMV3" s="516">
        <v>45444</v>
      </c>
      <c r="AMW3" s="517"/>
      <c r="AMX3" s="516">
        <v>45446</v>
      </c>
      <c r="AMY3" s="517"/>
      <c r="AMZ3" s="516">
        <v>45447</v>
      </c>
      <c r="ANA3" s="517"/>
      <c r="ANB3" s="516">
        <v>45448</v>
      </c>
      <c r="ANC3" s="517"/>
      <c r="AND3" s="516">
        <v>45449</v>
      </c>
      <c r="ANE3" s="517"/>
      <c r="ANF3" s="516">
        <v>45450</v>
      </c>
      <c r="ANG3" s="517"/>
      <c r="ANH3" s="516">
        <v>45451</v>
      </c>
      <c r="ANI3" s="517"/>
      <c r="ANJ3" s="516">
        <v>45453</v>
      </c>
      <c r="ANK3" s="517"/>
      <c r="ANL3" s="516">
        <v>45454</v>
      </c>
      <c r="ANM3" s="517"/>
      <c r="ANN3" s="516">
        <v>45455</v>
      </c>
      <c r="ANO3" s="517"/>
      <c r="ANP3" s="516">
        <v>45456</v>
      </c>
      <c r="ANQ3" s="517"/>
      <c r="ANR3" s="516">
        <v>45457</v>
      </c>
      <c r="ANS3" s="517"/>
      <c r="ANT3" s="516">
        <v>45458</v>
      </c>
      <c r="ANU3" s="517"/>
      <c r="ANV3" s="516">
        <v>45460</v>
      </c>
      <c r="ANW3" s="517"/>
      <c r="ANX3" s="516">
        <v>45461</v>
      </c>
      <c r="ANY3" s="517"/>
      <c r="ANZ3" s="516">
        <v>45462</v>
      </c>
      <c r="AOA3" s="517"/>
      <c r="AOB3" s="516">
        <v>45463</v>
      </c>
      <c r="AOC3" s="517"/>
      <c r="AOD3" s="516">
        <v>45464</v>
      </c>
      <c r="AOE3" s="517"/>
      <c r="AOF3" s="516">
        <v>45465</v>
      </c>
      <c r="AOG3" s="517"/>
      <c r="AOH3" s="516">
        <v>45467</v>
      </c>
      <c r="AOI3" s="517"/>
      <c r="AOJ3" s="516">
        <v>45468</v>
      </c>
      <c r="AOK3" s="517"/>
      <c r="AOL3" s="516">
        <v>45469</v>
      </c>
      <c r="AOM3" s="517"/>
      <c r="AON3" s="516">
        <v>45470</v>
      </c>
      <c r="AOO3" s="517"/>
      <c r="AOP3" s="516">
        <v>45471</v>
      </c>
      <c r="AOQ3" s="517"/>
      <c r="AOR3" s="516">
        <v>45472</v>
      </c>
      <c r="AOS3" s="517"/>
      <c r="AOT3" s="516">
        <v>45474</v>
      </c>
      <c r="AOU3" s="517"/>
      <c r="AOV3" s="516">
        <v>45475</v>
      </c>
      <c r="AOW3" s="517"/>
      <c r="AOX3" s="516">
        <v>45476</v>
      </c>
      <c r="AOY3" s="517"/>
      <c r="AOZ3" s="516">
        <v>45477</v>
      </c>
      <c r="APA3" s="517"/>
      <c r="APB3" s="516">
        <v>45478</v>
      </c>
      <c r="APC3" s="517"/>
      <c r="APD3" s="516">
        <v>45479</v>
      </c>
      <c r="APE3" s="517"/>
      <c r="APF3" s="516">
        <v>45481</v>
      </c>
      <c r="APG3" s="517"/>
      <c r="APH3" s="516">
        <v>45482</v>
      </c>
      <c r="API3" s="517"/>
      <c r="APJ3" s="516">
        <v>45483</v>
      </c>
      <c r="APK3" s="517"/>
      <c r="APL3" s="516">
        <v>45484</v>
      </c>
      <c r="APM3" s="517"/>
      <c r="APN3" s="516">
        <v>45485</v>
      </c>
      <c r="APO3" s="517"/>
      <c r="APP3" s="516">
        <v>45486</v>
      </c>
      <c r="APQ3" s="517"/>
      <c r="APR3" s="516">
        <v>45488</v>
      </c>
      <c r="APS3" s="517"/>
      <c r="APT3" s="516">
        <v>45489</v>
      </c>
      <c r="APU3" s="517"/>
      <c r="APV3" s="516">
        <v>45490</v>
      </c>
      <c r="APW3" s="517"/>
      <c r="APX3" s="516">
        <v>45491</v>
      </c>
      <c r="APY3" s="517"/>
      <c r="APZ3" s="516">
        <v>45492</v>
      </c>
      <c r="AQA3" s="517"/>
      <c r="AQB3" s="516">
        <v>45493</v>
      </c>
      <c r="AQC3" s="517"/>
      <c r="AQD3" s="516">
        <v>45495</v>
      </c>
      <c r="AQE3" s="517"/>
      <c r="AQF3" s="513">
        <v>45496</v>
      </c>
      <c r="AQG3" s="514"/>
      <c r="AQH3" s="513">
        <v>45497</v>
      </c>
      <c r="AQI3" s="514"/>
      <c r="AQJ3" s="513">
        <v>45498</v>
      </c>
      <c r="AQK3" s="514"/>
      <c r="AQL3" s="513">
        <v>45499</v>
      </c>
      <c r="AQM3" s="514"/>
      <c r="AQN3" s="513">
        <v>45500</v>
      </c>
      <c r="AQO3" s="514"/>
      <c r="AQP3" s="513">
        <v>45502</v>
      </c>
      <c r="AQQ3" s="514"/>
      <c r="AQR3" s="513">
        <v>45503</v>
      </c>
      <c r="AQS3" s="514"/>
      <c r="AQT3" s="513">
        <v>45504</v>
      </c>
      <c r="AQU3" s="514"/>
      <c r="AQV3" s="513">
        <v>45505</v>
      </c>
      <c r="AQW3" s="514"/>
      <c r="AQX3" s="513">
        <v>45506</v>
      </c>
      <c r="AQY3" s="514"/>
      <c r="AQZ3" s="513">
        <v>45507</v>
      </c>
      <c r="ARA3" s="514"/>
      <c r="ARB3" s="513">
        <v>45509</v>
      </c>
      <c r="ARC3" s="514"/>
      <c r="ARD3" s="513">
        <v>45510</v>
      </c>
      <c r="ARE3" s="514"/>
      <c r="ARF3" s="513">
        <v>45511</v>
      </c>
      <c r="ARG3" s="514"/>
      <c r="ARH3" s="513">
        <v>45512</v>
      </c>
      <c r="ARI3" s="514"/>
      <c r="ARJ3" s="513">
        <v>45513</v>
      </c>
      <c r="ARK3" s="514"/>
      <c r="ARL3" s="513">
        <v>45514</v>
      </c>
      <c r="ARM3" s="514"/>
      <c r="ARN3" s="513">
        <v>45516</v>
      </c>
      <c r="ARO3" s="514"/>
      <c r="ARP3" s="513">
        <v>45517</v>
      </c>
      <c r="ARQ3" s="514"/>
      <c r="ARR3" s="513">
        <v>45518</v>
      </c>
      <c r="ARS3" s="514"/>
      <c r="ART3" s="513">
        <v>45519</v>
      </c>
      <c r="ARU3" s="514"/>
      <c r="ARV3" s="513">
        <v>45520</v>
      </c>
      <c r="ARW3" s="514"/>
      <c r="ARX3" s="513">
        <v>45521</v>
      </c>
      <c r="ARY3" s="514"/>
      <c r="ARZ3" s="513">
        <v>45523</v>
      </c>
      <c r="ASA3" s="514"/>
      <c r="ASB3" s="513">
        <v>45524</v>
      </c>
      <c r="ASC3" s="514"/>
      <c r="ASD3" s="513">
        <v>45525</v>
      </c>
      <c r="ASE3" s="514"/>
      <c r="ASF3" s="513">
        <v>45526</v>
      </c>
      <c r="ASG3" s="514"/>
      <c r="ASH3" s="513">
        <v>45527</v>
      </c>
      <c r="ASI3" s="514"/>
      <c r="ASJ3" s="513">
        <v>45528</v>
      </c>
      <c r="ASK3" s="514"/>
      <c r="ASL3" s="513">
        <v>45530</v>
      </c>
      <c r="ASM3" s="514"/>
      <c r="ASN3" s="513">
        <v>45531</v>
      </c>
      <c r="ASO3" s="514"/>
      <c r="ASP3" s="513">
        <v>45532</v>
      </c>
      <c r="ASQ3" s="514"/>
      <c r="ASR3" s="513">
        <v>45533</v>
      </c>
      <c r="ASS3" s="514"/>
      <c r="AST3" s="513">
        <v>45534</v>
      </c>
      <c r="ASU3" s="514"/>
      <c r="ASV3" s="513">
        <v>45535</v>
      </c>
      <c r="ASW3" s="514"/>
      <c r="ASX3" s="513">
        <v>45539</v>
      </c>
      <c r="ASY3" s="514"/>
      <c r="ASZ3" s="513">
        <v>45540</v>
      </c>
      <c r="ATA3" s="514"/>
      <c r="ATB3" s="513">
        <v>45541</v>
      </c>
      <c r="ATC3" s="514"/>
      <c r="ATD3" s="513">
        <v>45542</v>
      </c>
      <c r="ATE3" s="514"/>
      <c r="ATF3" s="513">
        <v>45544</v>
      </c>
      <c r="ATG3" s="514"/>
      <c r="ATH3" s="513">
        <v>45545</v>
      </c>
      <c r="ATI3" s="514"/>
      <c r="ATJ3" s="513">
        <v>45546</v>
      </c>
      <c r="ATK3" s="514"/>
      <c r="ATL3" s="513">
        <v>45547</v>
      </c>
      <c r="ATM3" s="514"/>
      <c r="ATN3" s="513">
        <v>45548</v>
      </c>
      <c r="ATO3" s="514"/>
      <c r="ATP3" s="513">
        <v>45549</v>
      </c>
      <c r="ATQ3" s="514"/>
      <c r="ATR3" s="513">
        <v>45551</v>
      </c>
      <c r="ATS3" s="514"/>
      <c r="ATT3" s="513">
        <v>45552</v>
      </c>
      <c r="ATU3" s="514"/>
      <c r="ATV3" s="513">
        <v>45553</v>
      </c>
      <c r="ATW3" s="514"/>
      <c r="ATX3" s="513">
        <v>45554</v>
      </c>
      <c r="ATY3" s="514"/>
      <c r="ATZ3" s="513">
        <v>45555</v>
      </c>
      <c r="AUA3" s="514"/>
      <c r="AUB3" s="513">
        <v>45556</v>
      </c>
      <c r="AUC3" s="514"/>
      <c r="AUD3" s="513">
        <v>45558</v>
      </c>
      <c r="AUE3" s="514"/>
      <c r="AUF3" s="513">
        <v>45559</v>
      </c>
      <c r="AUG3" s="514"/>
      <c r="AUH3" s="513">
        <v>45560</v>
      </c>
      <c r="AUI3" s="514"/>
      <c r="AUJ3" s="513">
        <v>45561</v>
      </c>
      <c r="AUK3" s="514"/>
      <c r="AUL3" s="513">
        <v>45562</v>
      </c>
      <c r="AUM3" s="514"/>
      <c r="AUN3" s="513">
        <v>45563</v>
      </c>
      <c r="AUO3" s="514"/>
      <c r="AUP3" s="513">
        <v>45565</v>
      </c>
      <c r="AUQ3" s="514"/>
      <c r="AUR3" s="513">
        <v>45566</v>
      </c>
      <c r="AUS3" s="514"/>
      <c r="AUT3" s="513">
        <v>45567</v>
      </c>
      <c r="AUU3" s="514"/>
      <c r="AUV3" s="513">
        <v>45568</v>
      </c>
      <c r="AUW3" s="514"/>
      <c r="AUX3" s="513">
        <v>45569</v>
      </c>
      <c r="AUY3" s="514"/>
      <c r="AUZ3" s="513">
        <v>45570</v>
      </c>
      <c r="AVA3" s="514"/>
      <c r="AVB3" s="513">
        <v>45572</v>
      </c>
      <c r="AVC3" s="514"/>
      <c r="AVD3" s="513">
        <v>45573</v>
      </c>
      <c r="AVE3" s="514"/>
      <c r="AVF3" s="513">
        <v>45574</v>
      </c>
      <c r="AVG3" s="514"/>
      <c r="AVH3" s="513">
        <v>45575</v>
      </c>
      <c r="AVI3" s="514"/>
      <c r="AVJ3" s="513">
        <v>45576</v>
      </c>
      <c r="AVK3" s="514"/>
      <c r="AVL3" s="513">
        <v>45577</v>
      </c>
      <c r="AVM3" s="514"/>
      <c r="AVN3" s="513">
        <v>45579</v>
      </c>
      <c r="AVO3" s="514"/>
      <c r="AVP3" s="513">
        <v>45580</v>
      </c>
      <c r="AVQ3" s="514"/>
      <c r="AVR3" s="513">
        <v>45581</v>
      </c>
      <c r="AVS3" s="514"/>
      <c r="AVT3" s="513">
        <v>45582</v>
      </c>
      <c r="AVU3" s="514"/>
      <c r="AVV3" s="513">
        <v>45583</v>
      </c>
      <c r="AVW3" s="514"/>
      <c r="AVX3" s="513">
        <v>45584</v>
      </c>
      <c r="AVY3" s="514"/>
      <c r="AVZ3" s="513">
        <v>45586</v>
      </c>
      <c r="AWA3" s="514"/>
      <c r="AWB3" s="513">
        <v>45587</v>
      </c>
      <c r="AWC3" s="514"/>
      <c r="AWD3" s="513">
        <v>45588</v>
      </c>
      <c r="AWE3" s="514"/>
      <c r="AWF3" s="513">
        <v>45589</v>
      </c>
      <c r="AWG3" s="514"/>
      <c r="AWH3" s="513">
        <v>45590</v>
      </c>
      <c r="AWI3" s="514"/>
      <c r="AWJ3" s="513">
        <v>45591</v>
      </c>
      <c r="AWK3" s="514"/>
      <c r="AWL3" s="513">
        <v>45593</v>
      </c>
      <c r="AWM3" s="514"/>
      <c r="AWN3" s="513">
        <v>45594</v>
      </c>
      <c r="AWO3" s="514"/>
      <c r="AWP3" s="513">
        <v>45595</v>
      </c>
      <c r="AWQ3" s="514"/>
      <c r="AWR3" s="513">
        <v>45596</v>
      </c>
      <c r="AWS3" s="514"/>
      <c r="AWT3" s="513">
        <v>45597</v>
      </c>
      <c r="AWU3" s="514"/>
      <c r="AWV3" s="513">
        <v>45598</v>
      </c>
      <c r="AWW3" s="514"/>
      <c r="AWX3" s="513">
        <v>45600</v>
      </c>
      <c r="AWY3" s="514"/>
      <c r="AWZ3" s="513">
        <v>45601</v>
      </c>
      <c r="AXA3" s="514"/>
      <c r="AXB3" s="513">
        <v>45602</v>
      </c>
      <c r="AXC3" s="514"/>
      <c r="AXD3" s="513">
        <v>45603</v>
      </c>
      <c r="AXE3" s="514"/>
      <c r="AXF3" s="513">
        <v>45604</v>
      </c>
      <c r="AXG3" s="514"/>
      <c r="AXH3" s="513">
        <v>45605</v>
      </c>
      <c r="AXI3" s="514"/>
      <c r="AXJ3" s="513">
        <v>45607</v>
      </c>
      <c r="AXK3" s="514"/>
      <c r="AXL3" s="513">
        <v>45608</v>
      </c>
      <c r="AXM3" s="514"/>
      <c r="AXN3" s="513">
        <v>45609</v>
      </c>
      <c r="AXO3" s="514"/>
      <c r="AXP3" s="513">
        <v>45610</v>
      </c>
      <c r="AXQ3" s="514"/>
      <c r="AXR3" s="513">
        <v>45611</v>
      </c>
      <c r="AXS3" s="514"/>
      <c r="AXT3" s="513">
        <v>45612</v>
      </c>
      <c r="AXU3" s="514"/>
      <c r="AXV3" s="513">
        <v>45614</v>
      </c>
      <c r="AXW3" s="514"/>
      <c r="AXX3" s="513">
        <v>45615</v>
      </c>
      <c r="AXY3" s="514"/>
      <c r="AXZ3" s="513">
        <v>45616</v>
      </c>
      <c r="AYA3" s="514"/>
      <c r="AYB3" s="513">
        <v>45617</v>
      </c>
      <c r="AYC3" s="514"/>
      <c r="AYD3" s="513">
        <v>45618</v>
      </c>
      <c r="AYE3" s="514"/>
      <c r="AYF3" s="513">
        <v>45619</v>
      </c>
      <c r="AYG3" s="514"/>
      <c r="AYH3" s="513">
        <v>45621</v>
      </c>
      <c r="AYI3" s="514"/>
      <c r="AYJ3" s="513">
        <v>45622</v>
      </c>
      <c r="AYK3" s="514"/>
      <c r="AYL3" s="513">
        <v>45623</v>
      </c>
      <c r="AYM3" s="514"/>
      <c r="AYN3" s="513">
        <v>45624</v>
      </c>
      <c r="AYO3" s="514"/>
      <c r="AYP3" s="513">
        <v>45625</v>
      </c>
      <c r="AYQ3" s="514"/>
      <c r="AYR3" s="513">
        <v>45626</v>
      </c>
      <c r="AYS3" s="514"/>
      <c r="AYT3" s="513">
        <v>45622</v>
      </c>
      <c r="AYU3" s="514"/>
      <c r="AYV3" s="513">
        <v>45623</v>
      </c>
      <c r="AYW3" s="514"/>
      <c r="AYX3" s="513">
        <v>45624</v>
      </c>
      <c r="AYY3" s="514"/>
      <c r="AYZ3" s="513">
        <v>45625</v>
      </c>
      <c r="AZA3" s="514"/>
      <c r="AZB3" s="513">
        <v>45626</v>
      </c>
      <c r="AZC3" s="514"/>
      <c r="AZD3" s="513">
        <v>45628</v>
      </c>
      <c r="AZE3" s="514"/>
      <c r="AZF3" s="513">
        <v>45629</v>
      </c>
      <c r="AZG3" s="514"/>
      <c r="AZH3" s="513">
        <v>45630</v>
      </c>
      <c r="AZI3" s="514"/>
      <c r="AZJ3" s="513">
        <v>45631</v>
      </c>
      <c r="AZK3" s="514"/>
      <c r="AZL3" s="513">
        <v>45632</v>
      </c>
      <c r="AZM3" s="514"/>
      <c r="AZN3" s="513">
        <v>45633</v>
      </c>
      <c r="AZO3" s="514"/>
      <c r="AZP3" s="513">
        <v>45635</v>
      </c>
      <c r="AZQ3" s="514"/>
      <c r="AZR3" s="513">
        <v>45636</v>
      </c>
      <c r="AZS3" s="514"/>
      <c r="AZT3" s="513">
        <v>45637</v>
      </c>
      <c r="AZU3" s="514"/>
      <c r="AZV3" s="513">
        <v>45638</v>
      </c>
      <c r="AZW3" s="514"/>
      <c r="AZX3" s="513">
        <v>45639</v>
      </c>
      <c r="AZY3" s="514"/>
      <c r="AZZ3" s="513">
        <v>45640</v>
      </c>
      <c r="BAA3" s="514"/>
      <c r="BAB3" s="513">
        <v>45642</v>
      </c>
      <c r="BAC3" s="514"/>
      <c r="BAD3" s="513">
        <v>45643</v>
      </c>
      <c r="BAE3" s="514"/>
      <c r="BAF3" s="513">
        <v>45644</v>
      </c>
      <c r="BAG3" s="514"/>
      <c r="BAH3" s="513">
        <v>45645</v>
      </c>
      <c r="BAI3" s="514"/>
      <c r="BAJ3" s="513">
        <v>45646</v>
      </c>
      <c r="BAK3" s="514"/>
      <c r="BAL3" s="513">
        <v>45647</v>
      </c>
      <c r="BAM3" s="514"/>
      <c r="BAN3" s="513">
        <v>45649</v>
      </c>
      <c r="BAO3" s="514"/>
      <c r="BAP3" s="513">
        <v>45650</v>
      </c>
      <c r="BAQ3" s="514"/>
      <c r="BAR3" s="513">
        <v>45651</v>
      </c>
      <c r="BAS3" s="514"/>
      <c r="BAT3" s="513">
        <v>45652</v>
      </c>
      <c r="BAU3" s="514"/>
      <c r="BAV3" s="513">
        <v>45653</v>
      </c>
      <c r="BAW3" s="514"/>
      <c r="BAX3" s="513">
        <v>45654</v>
      </c>
      <c r="BAY3" s="514"/>
      <c r="BAZ3" s="513">
        <v>45656</v>
      </c>
      <c r="BBA3" s="514"/>
      <c r="BBB3" s="513">
        <v>45657</v>
      </c>
      <c r="BBC3" s="514"/>
      <c r="BBD3" s="513">
        <v>45659</v>
      </c>
      <c r="BBE3" s="514"/>
      <c r="BBF3" s="513">
        <v>45660</v>
      </c>
      <c r="BBG3" s="514"/>
      <c r="BBH3" s="513">
        <v>45661</v>
      </c>
      <c r="BBI3" s="514"/>
      <c r="BBJ3" s="513">
        <v>45663</v>
      </c>
      <c r="BBK3" s="514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5" t="s">
        <v>90</v>
      </c>
      <c r="AQF4" s="196" t="s">
        <v>89</v>
      </c>
      <c r="AQG4" s="195" t="s">
        <v>90</v>
      </c>
      <c r="AQH4" s="196" t="s">
        <v>89</v>
      </c>
      <c r="AQI4" s="195" t="s">
        <v>90</v>
      </c>
      <c r="AQJ4" s="196" t="s">
        <v>89</v>
      </c>
      <c r="AQK4" s="195" t="s">
        <v>90</v>
      </c>
      <c r="AQL4" s="196" t="s">
        <v>89</v>
      </c>
      <c r="AQM4" s="195" t="s">
        <v>90</v>
      </c>
      <c r="AQN4" s="196" t="s">
        <v>89</v>
      </c>
      <c r="AQO4" s="195" t="s">
        <v>90</v>
      </c>
      <c r="AQP4" s="196" t="s">
        <v>89</v>
      </c>
      <c r="AQQ4" s="195" t="s">
        <v>90</v>
      </c>
      <c r="AQR4" s="196" t="s">
        <v>89</v>
      </c>
      <c r="AQS4" s="195" t="s">
        <v>90</v>
      </c>
      <c r="AQT4" s="196" t="s">
        <v>89</v>
      </c>
      <c r="AQU4" s="195" t="s">
        <v>90</v>
      </c>
      <c r="AQV4" s="196" t="s">
        <v>89</v>
      </c>
      <c r="AQW4" s="195" t="s">
        <v>90</v>
      </c>
      <c r="AQX4" s="196" t="s">
        <v>89</v>
      </c>
      <c r="AQY4" s="195" t="s">
        <v>90</v>
      </c>
      <c r="AQZ4" s="196" t="s">
        <v>89</v>
      </c>
      <c r="ARA4" s="195" t="s">
        <v>90</v>
      </c>
      <c r="ARB4" s="196" t="s">
        <v>89</v>
      </c>
      <c r="ARC4" s="195" t="s">
        <v>90</v>
      </c>
      <c r="ARD4" s="196" t="s">
        <v>89</v>
      </c>
      <c r="ARE4" s="195" t="s">
        <v>90</v>
      </c>
      <c r="ARF4" s="196" t="s">
        <v>89</v>
      </c>
      <c r="ARG4" s="195" t="s">
        <v>90</v>
      </c>
      <c r="ARH4" s="196" t="s">
        <v>89</v>
      </c>
      <c r="ARI4" s="195" t="s">
        <v>90</v>
      </c>
      <c r="ARJ4" s="196" t="s">
        <v>89</v>
      </c>
      <c r="ARK4" s="195" t="s">
        <v>90</v>
      </c>
      <c r="ARL4" s="196" t="s">
        <v>89</v>
      </c>
      <c r="ARM4" s="195" t="s">
        <v>90</v>
      </c>
      <c r="ARN4" s="196" t="s">
        <v>89</v>
      </c>
      <c r="ARO4" s="195" t="s">
        <v>90</v>
      </c>
      <c r="ARP4" s="196" t="s">
        <v>89</v>
      </c>
      <c r="ARQ4" s="195" t="s">
        <v>90</v>
      </c>
      <c r="ARR4" s="196" t="s">
        <v>89</v>
      </c>
      <c r="ARS4" s="195" t="s">
        <v>90</v>
      </c>
      <c r="ART4" s="196" t="s">
        <v>89</v>
      </c>
      <c r="ARU4" s="195" t="s">
        <v>90</v>
      </c>
      <c r="ARV4" s="196" t="s">
        <v>89</v>
      </c>
      <c r="ARW4" s="195" t="s">
        <v>90</v>
      </c>
      <c r="ARX4" s="196" t="s">
        <v>89</v>
      </c>
      <c r="ARY4" s="195" t="s">
        <v>90</v>
      </c>
      <c r="ARZ4" s="196" t="s">
        <v>89</v>
      </c>
      <c r="ASA4" s="195" t="s">
        <v>90</v>
      </c>
      <c r="ASB4" s="196" t="s">
        <v>89</v>
      </c>
      <c r="ASC4" s="195" t="s">
        <v>90</v>
      </c>
      <c r="ASD4" s="196" t="s">
        <v>89</v>
      </c>
      <c r="ASE4" s="195" t="s">
        <v>90</v>
      </c>
      <c r="ASF4" s="196" t="s">
        <v>89</v>
      </c>
      <c r="ASG4" s="195" t="s">
        <v>90</v>
      </c>
      <c r="ASH4" s="196" t="s">
        <v>89</v>
      </c>
      <c r="ASI4" s="195" t="s">
        <v>90</v>
      </c>
      <c r="ASJ4" s="196" t="s">
        <v>89</v>
      </c>
      <c r="ASK4" s="195" t="s">
        <v>90</v>
      </c>
      <c r="ASL4" s="196" t="s">
        <v>89</v>
      </c>
      <c r="ASM4" s="195" t="s">
        <v>90</v>
      </c>
      <c r="ASN4" s="196" t="s">
        <v>89</v>
      </c>
      <c r="ASO4" s="195" t="s">
        <v>90</v>
      </c>
      <c r="ASP4" s="196" t="s">
        <v>89</v>
      </c>
      <c r="ASQ4" s="195" t="s">
        <v>90</v>
      </c>
      <c r="ASR4" s="196" t="s">
        <v>89</v>
      </c>
      <c r="ASS4" s="195" t="s">
        <v>90</v>
      </c>
      <c r="AST4" s="196" t="s">
        <v>89</v>
      </c>
      <c r="ASU4" s="195" t="s">
        <v>90</v>
      </c>
      <c r="ASV4" s="196" t="s">
        <v>89</v>
      </c>
      <c r="ASW4" s="195" t="s">
        <v>90</v>
      </c>
      <c r="ASX4" s="196" t="s">
        <v>89</v>
      </c>
      <c r="ASY4" s="195" t="s">
        <v>90</v>
      </c>
      <c r="ASZ4" s="196" t="s">
        <v>89</v>
      </c>
      <c r="ATA4" s="195" t="s">
        <v>90</v>
      </c>
      <c r="ATB4" s="196" t="s">
        <v>89</v>
      </c>
      <c r="ATC4" s="195" t="s">
        <v>90</v>
      </c>
      <c r="ATD4" s="196" t="s">
        <v>89</v>
      </c>
      <c r="ATE4" s="195" t="s">
        <v>90</v>
      </c>
      <c r="ATF4" s="196" t="s">
        <v>89</v>
      </c>
      <c r="ATG4" s="195" t="s">
        <v>90</v>
      </c>
      <c r="ATH4" s="196" t="s">
        <v>89</v>
      </c>
      <c r="ATI4" s="195" t="s">
        <v>90</v>
      </c>
      <c r="ATJ4" s="196" t="s">
        <v>89</v>
      </c>
      <c r="ATK4" s="195" t="s">
        <v>90</v>
      </c>
      <c r="ATL4" s="196" t="s">
        <v>89</v>
      </c>
      <c r="ATM4" s="195" t="s">
        <v>90</v>
      </c>
      <c r="ATN4" s="196" t="s">
        <v>89</v>
      </c>
      <c r="ATO4" s="195" t="s">
        <v>90</v>
      </c>
      <c r="ATP4" s="196" t="s">
        <v>89</v>
      </c>
      <c r="ATQ4" s="195" t="s">
        <v>90</v>
      </c>
      <c r="ATR4" s="196" t="s">
        <v>89</v>
      </c>
      <c r="ATS4" s="195" t="s">
        <v>90</v>
      </c>
      <c r="ATT4" s="196" t="s">
        <v>89</v>
      </c>
      <c r="ATU4" s="195" t="s">
        <v>90</v>
      </c>
      <c r="ATV4" s="196" t="s">
        <v>89</v>
      </c>
      <c r="ATW4" s="195" t="s">
        <v>90</v>
      </c>
      <c r="ATX4" s="196" t="s">
        <v>89</v>
      </c>
      <c r="ATY4" s="195" t="s">
        <v>90</v>
      </c>
      <c r="ATZ4" s="196" t="s">
        <v>89</v>
      </c>
      <c r="AUA4" s="195" t="s">
        <v>90</v>
      </c>
      <c r="AUB4" s="196" t="s">
        <v>89</v>
      </c>
      <c r="AUC4" s="195" t="s">
        <v>90</v>
      </c>
      <c r="AUD4" s="196" t="s">
        <v>89</v>
      </c>
      <c r="AUE4" s="195" t="s">
        <v>90</v>
      </c>
      <c r="AUF4" s="196" t="s">
        <v>89</v>
      </c>
      <c r="AUG4" s="195" t="s">
        <v>90</v>
      </c>
      <c r="AUH4" s="196" t="s">
        <v>89</v>
      </c>
      <c r="AUI4" s="195" t="s">
        <v>90</v>
      </c>
      <c r="AUJ4" s="196" t="s">
        <v>89</v>
      </c>
      <c r="AUK4" s="195" t="s">
        <v>90</v>
      </c>
      <c r="AUL4" s="196" t="s">
        <v>89</v>
      </c>
      <c r="AUM4" s="195" t="s">
        <v>90</v>
      </c>
      <c r="AUN4" s="196" t="s">
        <v>89</v>
      </c>
      <c r="AUO4" s="195" t="s">
        <v>90</v>
      </c>
      <c r="AUP4" s="196" t="s">
        <v>89</v>
      </c>
      <c r="AUQ4" s="195" t="s">
        <v>90</v>
      </c>
      <c r="AUR4" s="196" t="s">
        <v>89</v>
      </c>
      <c r="AUS4" s="195" t="s">
        <v>90</v>
      </c>
      <c r="AUT4" s="196" t="s">
        <v>89</v>
      </c>
      <c r="AUU4" s="195" t="s">
        <v>90</v>
      </c>
      <c r="AUV4" s="196" t="s">
        <v>89</v>
      </c>
      <c r="AUW4" s="195" t="s">
        <v>90</v>
      </c>
      <c r="AUX4" s="196" t="s">
        <v>89</v>
      </c>
      <c r="AUY4" s="195" t="s">
        <v>90</v>
      </c>
      <c r="AUZ4" s="196" t="s">
        <v>89</v>
      </c>
      <c r="AVA4" s="195" t="s">
        <v>90</v>
      </c>
      <c r="AVB4" s="196" t="s">
        <v>89</v>
      </c>
      <c r="AVC4" s="195" t="s">
        <v>90</v>
      </c>
      <c r="AVD4" s="196" t="s">
        <v>89</v>
      </c>
      <c r="AVE4" s="195" t="s">
        <v>90</v>
      </c>
      <c r="AVF4" s="196" t="s">
        <v>89</v>
      </c>
      <c r="AVG4" s="195" t="s">
        <v>90</v>
      </c>
      <c r="AVH4" s="196" t="s">
        <v>89</v>
      </c>
      <c r="AVI4" s="195" t="s">
        <v>90</v>
      </c>
      <c r="AVJ4" s="196" t="s">
        <v>89</v>
      </c>
      <c r="AVK4" s="195" t="s">
        <v>90</v>
      </c>
      <c r="AVL4" s="196" t="s">
        <v>89</v>
      </c>
      <c r="AVM4" s="195" t="s">
        <v>90</v>
      </c>
      <c r="AVN4" s="196" t="s">
        <v>89</v>
      </c>
      <c r="AVO4" s="195" t="s">
        <v>90</v>
      </c>
      <c r="AVP4" s="196" t="s">
        <v>89</v>
      </c>
      <c r="AVQ4" s="195" t="s">
        <v>90</v>
      </c>
      <c r="AVR4" s="196" t="s">
        <v>89</v>
      </c>
      <c r="AVS4" s="195" t="s">
        <v>90</v>
      </c>
      <c r="AVT4" s="196" t="s">
        <v>89</v>
      </c>
      <c r="AVU4" s="195" t="s">
        <v>90</v>
      </c>
      <c r="AVV4" s="196" t="s">
        <v>89</v>
      </c>
      <c r="AVW4" s="195" t="s">
        <v>90</v>
      </c>
      <c r="AVX4" s="196" t="s">
        <v>89</v>
      </c>
      <c r="AVY4" s="195" t="s">
        <v>90</v>
      </c>
      <c r="AVZ4" s="196" t="s">
        <v>89</v>
      </c>
      <c r="AWA4" s="195" t="s">
        <v>90</v>
      </c>
      <c r="AWB4" s="196" t="s">
        <v>89</v>
      </c>
      <c r="AWC4" s="195" t="s">
        <v>90</v>
      </c>
      <c r="AWD4" s="196" t="s">
        <v>89</v>
      </c>
      <c r="AWE4" s="195" t="s">
        <v>90</v>
      </c>
      <c r="AWF4" s="196" t="s">
        <v>89</v>
      </c>
      <c r="AWG4" s="195" t="s">
        <v>90</v>
      </c>
      <c r="AWH4" s="196" t="s">
        <v>89</v>
      </c>
      <c r="AWI4" s="195" t="s">
        <v>90</v>
      </c>
      <c r="AWJ4" s="196" t="s">
        <v>89</v>
      </c>
      <c r="AWK4" s="195" t="s">
        <v>90</v>
      </c>
      <c r="AWL4" s="196" t="s">
        <v>89</v>
      </c>
      <c r="AWM4" s="195" t="s">
        <v>90</v>
      </c>
      <c r="AWN4" s="196" t="s">
        <v>89</v>
      </c>
      <c r="AWO4" s="195" t="s">
        <v>90</v>
      </c>
      <c r="AWP4" s="196" t="s">
        <v>89</v>
      </c>
      <c r="AWQ4" s="195" t="s">
        <v>90</v>
      </c>
      <c r="AWR4" s="196" t="s">
        <v>89</v>
      </c>
      <c r="AWS4" s="195" t="s">
        <v>90</v>
      </c>
      <c r="AWT4" s="196" t="s">
        <v>89</v>
      </c>
      <c r="AWU4" s="195" t="s">
        <v>90</v>
      </c>
      <c r="AWV4" s="196" t="s">
        <v>89</v>
      </c>
      <c r="AWW4" s="195" t="s">
        <v>90</v>
      </c>
      <c r="AWX4" s="196" t="s">
        <v>89</v>
      </c>
      <c r="AWY4" s="195" t="s">
        <v>90</v>
      </c>
      <c r="AWZ4" s="196" t="s">
        <v>89</v>
      </c>
      <c r="AXA4" s="195" t="s">
        <v>90</v>
      </c>
      <c r="AXB4" s="196" t="s">
        <v>89</v>
      </c>
      <c r="AXC4" s="195" t="s">
        <v>90</v>
      </c>
      <c r="AXD4" s="196" t="s">
        <v>89</v>
      </c>
      <c r="AXE4" s="195" t="s">
        <v>90</v>
      </c>
      <c r="AXF4" s="196" t="s">
        <v>89</v>
      </c>
      <c r="AXG4" s="195" t="s">
        <v>90</v>
      </c>
      <c r="AXH4" s="196" t="s">
        <v>89</v>
      </c>
      <c r="AXI4" s="195" t="s">
        <v>90</v>
      </c>
      <c r="AXJ4" s="196" t="s">
        <v>89</v>
      </c>
      <c r="AXK4" s="195" t="s">
        <v>90</v>
      </c>
      <c r="AXL4" s="196" t="s">
        <v>89</v>
      </c>
      <c r="AXM4" s="195" t="s">
        <v>90</v>
      </c>
      <c r="AXN4" s="196" t="s">
        <v>89</v>
      </c>
      <c r="AXO4" s="195" t="s">
        <v>90</v>
      </c>
      <c r="AXP4" s="196" t="s">
        <v>89</v>
      </c>
      <c r="AXQ4" s="195" t="s">
        <v>90</v>
      </c>
      <c r="AXR4" s="196" t="s">
        <v>89</v>
      </c>
      <c r="AXS4" s="195" t="s">
        <v>90</v>
      </c>
      <c r="AXT4" s="196" t="s">
        <v>89</v>
      </c>
      <c r="AXU4" s="195" t="s">
        <v>90</v>
      </c>
      <c r="AXV4" s="196" t="s">
        <v>89</v>
      </c>
      <c r="AXW4" s="195" t="s">
        <v>90</v>
      </c>
      <c r="AXX4" s="196" t="s">
        <v>89</v>
      </c>
      <c r="AXY4" s="195" t="s">
        <v>90</v>
      </c>
      <c r="AXZ4" s="196" t="s">
        <v>89</v>
      </c>
      <c r="AYA4" s="195" t="s">
        <v>90</v>
      </c>
      <c r="AYB4" s="196" t="s">
        <v>89</v>
      </c>
      <c r="AYC4" s="195" t="s">
        <v>90</v>
      </c>
      <c r="AYD4" s="196" t="s">
        <v>89</v>
      </c>
      <c r="AYE4" s="195" t="s">
        <v>90</v>
      </c>
      <c r="AYF4" s="196" t="s">
        <v>89</v>
      </c>
      <c r="AYG4" s="195" t="s">
        <v>90</v>
      </c>
      <c r="AYH4" s="196" t="s">
        <v>89</v>
      </c>
      <c r="AYI4" s="195" t="s">
        <v>90</v>
      </c>
      <c r="AYJ4" s="196" t="s">
        <v>89</v>
      </c>
      <c r="AYK4" s="195" t="s">
        <v>90</v>
      </c>
      <c r="AYL4" s="196" t="s">
        <v>89</v>
      </c>
      <c r="AYM4" s="195" t="s">
        <v>90</v>
      </c>
      <c r="AYN4" s="196" t="s">
        <v>89</v>
      </c>
      <c r="AYO4" s="195" t="s">
        <v>90</v>
      </c>
      <c r="AYP4" s="196" t="s">
        <v>89</v>
      </c>
      <c r="AYQ4" s="195" t="s">
        <v>90</v>
      </c>
      <c r="AYR4" s="196" t="s">
        <v>89</v>
      </c>
      <c r="AYS4" s="195" t="s">
        <v>90</v>
      </c>
      <c r="AYT4" s="196" t="s">
        <v>89</v>
      </c>
      <c r="AYU4" s="195" t="s">
        <v>90</v>
      </c>
      <c r="AYV4" s="196" t="s">
        <v>89</v>
      </c>
      <c r="AYW4" s="195" t="s">
        <v>90</v>
      </c>
      <c r="AYX4" s="196" t="s">
        <v>89</v>
      </c>
      <c r="AYY4" s="195" t="s">
        <v>90</v>
      </c>
      <c r="AYZ4" s="196" t="s">
        <v>89</v>
      </c>
      <c r="AZA4" s="195" t="s">
        <v>90</v>
      </c>
      <c r="AZB4" s="196" t="s">
        <v>89</v>
      </c>
      <c r="AZC4" s="195" t="s">
        <v>90</v>
      </c>
      <c r="AZD4" s="196" t="s">
        <v>89</v>
      </c>
      <c r="AZE4" s="195" t="s">
        <v>90</v>
      </c>
      <c r="AZF4" s="196" t="s">
        <v>89</v>
      </c>
      <c r="AZG4" s="195" t="s">
        <v>90</v>
      </c>
      <c r="AZH4" s="196" t="s">
        <v>89</v>
      </c>
      <c r="AZI4" s="195" t="s">
        <v>90</v>
      </c>
      <c r="AZJ4" s="196" t="s">
        <v>89</v>
      </c>
      <c r="AZK4" s="195" t="s">
        <v>90</v>
      </c>
      <c r="AZL4" s="196" t="s">
        <v>89</v>
      </c>
      <c r="AZM4" s="195" t="s">
        <v>90</v>
      </c>
      <c r="AZN4" s="196" t="s">
        <v>89</v>
      </c>
      <c r="AZO4" s="195" t="s">
        <v>90</v>
      </c>
      <c r="AZP4" s="196" t="s">
        <v>89</v>
      </c>
      <c r="AZQ4" s="195" t="s">
        <v>90</v>
      </c>
      <c r="AZR4" s="196" t="s">
        <v>89</v>
      </c>
      <c r="AZS4" s="195" t="s">
        <v>90</v>
      </c>
      <c r="AZT4" s="196" t="s">
        <v>89</v>
      </c>
      <c r="AZU4" s="195" t="s">
        <v>90</v>
      </c>
      <c r="AZV4" s="196" t="s">
        <v>89</v>
      </c>
      <c r="AZW4" s="195" t="s">
        <v>90</v>
      </c>
      <c r="AZX4" s="196" t="s">
        <v>89</v>
      </c>
      <c r="AZY4" s="195" t="s">
        <v>90</v>
      </c>
      <c r="AZZ4" s="196" t="s">
        <v>89</v>
      </c>
      <c r="BAA4" s="195" t="s">
        <v>90</v>
      </c>
      <c r="BAB4" s="196" t="s">
        <v>89</v>
      </c>
      <c r="BAC4" s="195" t="s">
        <v>90</v>
      </c>
      <c r="BAD4" s="196" t="s">
        <v>89</v>
      </c>
      <c r="BAE4" s="195" t="s">
        <v>90</v>
      </c>
      <c r="BAF4" s="196" t="s">
        <v>89</v>
      </c>
      <c r="BAG4" s="195" t="s">
        <v>90</v>
      </c>
      <c r="BAH4" s="196" t="s">
        <v>89</v>
      </c>
      <c r="BAI4" s="195" t="s">
        <v>90</v>
      </c>
      <c r="BAJ4" s="196" t="s">
        <v>89</v>
      </c>
      <c r="BAK4" s="195" t="s">
        <v>90</v>
      </c>
      <c r="BAL4" s="196" t="s">
        <v>89</v>
      </c>
      <c r="BAM4" s="195" t="s">
        <v>90</v>
      </c>
      <c r="BAN4" s="196" t="s">
        <v>89</v>
      </c>
      <c r="BAO4" s="195" t="s">
        <v>90</v>
      </c>
      <c r="BAP4" s="196" t="s">
        <v>89</v>
      </c>
      <c r="BAQ4" s="195" t="s">
        <v>90</v>
      </c>
      <c r="BAR4" s="196" t="s">
        <v>89</v>
      </c>
      <c r="BAS4" s="195" t="s">
        <v>90</v>
      </c>
      <c r="BAT4" s="196" t="s">
        <v>89</v>
      </c>
      <c r="BAU4" s="195" t="s">
        <v>90</v>
      </c>
      <c r="BAV4" s="196" t="s">
        <v>89</v>
      </c>
      <c r="BAW4" s="195" t="s">
        <v>90</v>
      </c>
      <c r="BAX4" s="196" t="s">
        <v>89</v>
      </c>
      <c r="BAY4" s="195" t="s">
        <v>90</v>
      </c>
      <c r="BAZ4" s="196" t="s">
        <v>89</v>
      </c>
      <c r="BBA4" s="195" t="s">
        <v>90</v>
      </c>
      <c r="BBB4" s="196" t="s">
        <v>89</v>
      </c>
      <c r="BBC4" s="195" t="s">
        <v>90</v>
      </c>
      <c r="BBD4" s="196" t="s">
        <v>89</v>
      </c>
      <c r="BBE4" s="195" t="s">
        <v>90</v>
      </c>
      <c r="BBF4" s="196" t="s">
        <v>89</v>
      </c>
      <c r="BBG4" s="195" t="s">
        <v>90</v>
      </c>
      <c r="BBH4" s="196" t="s">
        <v>89</v>
      </c>
      <c r="BBI4" s="195" t="s">
        <v>90</v>
      </c>
      <c r="BBJ4" s="196" t="s">
        <v>89</v>
      </c>
      <c r="BBK4" s="195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7"/>
      <c r="AQF26" s="197"/>
      <c r="AQG26" s="197"/>
      <c r="AQH26" s="197"/>
      <c r="AQI26" s="197"/>
      <c r="AQJ26" s="197"/>
      <c r="AQK26" s="197"/>
      <c r="AQL26" s="197"/>
      <c r="AQM26" s="197"/>
      <c r="AQN26" s="197"/>
      <c r="AQO26" s="197"/>
      <c r="AQP26" s="197"/>
      <c r="AQQ26" s="197"/>
      <c r="AQR26" s="197"/>
      <c r="AQS26" s="197"/>
      <c r="AQT26" s="197"/>
      <c r="AQU26" s="86"/>
      <c r="AQV26" s="197"/>
      <c r="AQW26" s="86"/>
      <c r="AQX26" s="197"/>
      <c r="AQY26" s="86"/>
      <c r="AQZ26" s="197"/>
      <c r="ARA26" s="86"/>
      <c r="ARB26" s="197"/>
      <c r="ARC26" s="86"/>
      <c r="ARD26" s="197"/>
      <c r="ARE26" s="86"/>
      <c r="ARF26" s="197"/>
      <c r="ARG26" s="86"/>
      <c r="ARH26" s="197"/>
      <c r="ARI26" s="86"/>
      <c r="ARJ26" s="197"/>
      <c r="ARK26" s="86"/>
      <c r="ARL26" s="197"/>
      <c r="ARM26" s="86"/>
      <c r="ARN26" s="197"/>
      <c r="ARO26" s="86"/>
      <c r="ARP26" s="197"/>
      <c r="ARQ26" s="86"/>
      <c r="ARR26" s="197"/>
      <c r="ARS26" s="86"/>
      <c r="ART26" s="197"/>
      <c r="ARU26" s="86"/>
      <c r="ARV26" s="197"/>
      <c r="ARW26" s="86"/>
      <c r="ARX26" s="197"/>
      <c r="ARY26" s="86"/>
      <c r="ARZ26" s="197"/>
      <c r="ASA26" s="86"/>
      <c r="ASB26" s="197"/>
      <c r="ASC26" s="86"/>
      <c r="ASD26" s="197"/>
      <c r="ASE26" s="86"/>
      <c r="ASF26" s="197"/>
      <c r="ASG26" s="86"/>
      <c r="ASH26" s="197"/>
      <c r="ASI26" s="86"/>
      <c r="ASJ26" s="197"/>
      <c r="ASK26" s="86"/>
      <c r="ASL26" s="197"/>
      <c r="ASM26" s="86"/>
      <c r="ASN26" s="197"/>
      <c r="ASO26" s="86"/>
      <c r="ASP26" s="197"/>
      <c r="ASQ26" s="86"/>
      <c r="ASR26" s="197"/>
      <c r="ASS26" s="86"/>
      <c r="AST26" s="197"/>
      <c r="ASU26" s="86"/>
      <c r="ASV26" s="197"/>
      <c r="ASW26" s="86"/>
      <c r="ASX26" s="197"/>
      <c r="ASY26" s="86"/>
      <c r="ASZ26" s="197"/>
      <c r="ATA26" s="86"/>
      <c r="ATB26" s="197"/>
      <c r="ATC26" s="86"/>
      <c r="ATD26" s="197"/>
      <c r="ATE26" s="86"/>
      <c r="ATF26" s="197"/>
      <c r="ATG26" s="86"/>
      <c r="ATH26" s="197"/>
      <c r="ATI26" s="86"/>
      <c r="ATJ26" s="197"/>
      <c r="ATK26" s="86"/>
      <c r="ATL26" s="197"/>
      <c r="ATM26" s="86"/>
      <c r="ATN26" s="197"/>
      <c r="ATO26" s="86"/>
      <c r="ATP26" s="197"/>
      <c r="ATQ26" s="86"/>
      <c r="ATR26" s="197"/>
      <c r="ATS26" s="86"/>
      <c r="ATT26" s="197"/>
      <c r="ATU26" s="86"/>
      <c r="ATV26" s="197"/>
      <c r="ATW26" s="86"/>
      <c r="ATX26" s="197"/>
      <c r="ATY26" s="86"/>
      <c r="ATZ26" s="197"/>
      <c r="AUA26" s="86"/>
      <c r="AUB26" s="197"/>
      <c r="AUC26" s="86"/>
      <c r="AUD26" s="197"/>
      <c r="AUE26" s="86"/>
      <c r="AUF26" s="197"/>
      <c r="AUG26" s="86"/>
      <c r="AUH26" s="197"/>
      <c r="AUI26" s="86"/>
      <c r="AUJ26" s="197"/>
      <c r="AUK26" s="86"/>
      <c r="AUL26" s="197"/>
      <c r="AUM26" s="86"/>
      <c r="AUN26" s="197"/>
      <c r="AUO26" s="86"/>
      <c r="AUP26" s="197"/>
      <c r="AUQ26" s="86"/>
      <c r="AUR26" s="197"/>
      <c r="AUS26" s="86"/>
      <c r="AUT26" s="197"/>
      <c r="AUU26" s="86"/>
      <c r="AUV26" s="197"/>
      <c r="AUW26" s="86"/>
      <c r="AUX26" s="197"/>
      <c r="AUY26" s="86"/>
      <c r="AUZ26" s="197"/>
      <c r="AVA26" s="86"/>
      <c r="AVB26" s="197"/>
      <c r="AVC26" s="86"/>
      <c r="AVD26" s="197"/>
      <c r="AVE26" s="86"/>
      <c r="AVF26" s="197"/>
      <c r="AVG26" s="86"/>
      <c r="AVH26" s="197"/>
      <c r="AVI26" s="86"/>
      <c r="AVJ26" s="197"/>
      <c r="AVK26" s="86"/>
      <c r="AVL26" s="197"/>
      <c r="AVM26" s="86"/>
      <c r="AVN26" s="197"/>
      <c r="AVO26" s="86"/>
      <c r="AVP26" s="197"/>
      <c r="AVQ26" s="86"/>
      <c r="AVR26" s="197"/>
      <c r="AVS26" s="86"/>
      <c r="AVT26" s="197"/>
      <c r="AVU26" s="86"/>
      <c r="AVV26" s="197"/>
      <c r="AVW26" s="86"/>
      <c r="AVX26" s="197"/>
      <c r="AVY26" s="86"/>
      <c r="AVZ26" s="197"/>
      <c r="AWA26" s="86"/>
      <c r="AWB26" s="197"/>
      <c r="AWC26" s="86"/>
      <c r="AWD26" s="197"/>
      <c r="AWE26" s="86"/>
      <c r="AWF26" s="197"/>
      <c r="AWG26" s="86"/>
      <c r="AWH26" s="197"/>
      <c r="AWI26" s="86"/>
      <c r="AWJ26" s="197"/>
      <c r="AWK26" s="86"/>
      <c r="AWL26" s="197"/>
      <c r="AWM26" s="86"/>
      <c r="AWN26" s="197"/>
      <c r="AWO26" s="86"/>
      <c r="AWP26" s="197"/>
      <c r="AWQ26" s="86"/>
      <c r="AWR26" s="197"/>
      <c r="AWS26" s="86"/>
      <c r="AWT26" s="197"/>
      <c r="AWU26" s="86"/>
      <c r="AWV26" s="197"/>
      <c r="AWW26" s="86"/>
      <c r="AWX26" s="197"/>
      <c r="AWY26" s="86"/>
      <c r="AWZ26" s="197"/>
      <c r="AXA26" s="103"/>
      <c r="AXB26" s="197"/>
      <c r="AXC26" s="103"/>
      <c r="AXD26" s="197"/>
      <c r="AXE26" s="103"/>
      <c r="AXF26" s="197"/>
      <c r="AXG26" s="103"/>
      <c r="AXH26" s="197"/>
      <c r="AXI26" s="103"/>
      <c r="AXJ26" s="197"/>
      <c r="AXK26" s="103"/>
      <c r="AXL26" s="197"/>
      <c r="AXM26" s="103"/>
      <c r="AXN26" s="197"/>
      <c r="AXO26" s="103"/>
      <c r="AXP26" s="197"/>
      <c r="AXQ26" s="103"/>
      <c r="AXR26" s="197"/>
      <c r="AXS26" s="103"/>
      <c r="AXT26" s="197"/>
      <c r="AXU26" s="103"/>
      <c r="AXV26" s="197"/>
      <c r="AXW26" s="103"/>
      <c r="AXX26" s="197"/>
      <c r="AXY26" s="103"/>
      <c r="AXZ26" s="197"/>
      <c r="AYA26" s="103"/>
      <c r="AYB26" s="197"/>
      <c r="AYC26" s="103"/>
      <c r="AYD26" s="197"/>
      <c r="AYE26" s="103"/>
      <c r="AYF26" s="197"/>
      <c r="AYG26" s="103"/>
      <c r="AYH26" s="197"/>
      <c r="AYI26" s="103"/>
      <c r="AYJ26" s="197"/>
      <c r="AYK26" s="103"/>
      <c r="AYL26" s="197"/>
      <c r="AYM26" s="103"/>
      <c r="AYN26" s="197"/>
      <c r="AYO26" s="103"/>
      <c r="AYP26" s="197"/>
      <c r="AYQ26" s="103"/>
      <c r="AYR26" s="197"/>
      <c r="AYS26" s="103"/>
      <c r="AYT26" s="197"/>
      <c r="AYU26" s="103"/>
      <c r="AYV26" s="197"/>
      <c r="AYW26" s="103"/>
      <c r="AYX26" s="197"/>
      <c r="AYY26" s="103"/>
      <c r="AYZ26" s="197"/>
      <c r="AZA26" s="103"/>
      <c r="AZB26" s="197"/>
      <c r="AZC26" s="103"/>
      <c r="AZD26" s="197"/>
      <c r="AZE26" s="103"/>
      <c r="AZF26" s="197"/>
      <c r="AZG26" s="103"/>
      <c r="AZH26" s="197"/>
      <c r="AZI26" s="103"/>
      <c r="AZJ26" s="197"/>
      <c r="AZK26" s="103"/>
      <c r="AZL26" s="197"/>
      <c r="AZM26" s="103"/>
      <c r="AZN26" s="197"/>
      <c r="AZO26" s="103"/>
      <c r="AZP26" s="197"/>
      <c r="AZQ26" s="103"/>
      <c r="AZR26" s="197"/>
      <c r="AZS26" s="103"/>
      <c r="AZT26" s="197"/>
      <c r="AZU26" s="103"/>
      <c r="AZV26" s="197"/>
      <c r="AZW26" s="103"/>
      <c r="AZX26" s="197"/>
      <c r="AZY26" s="103"/>
      <c r="AZZ26" s="197"/>
      <c r="BAA26" s="103"/>
      <c r="BAB26" s="197"/>
      <c r="BAC26" s="103"/>
      <c r="BAD26" s="197"/>
      <c r="BAE26" s="103"/>
      <c r="BAF26" s="197"/>
      <c r="BAG26" s="103"/>
      <c r="BAH26" s="197"/>
      <c r="BAI26" s="103"/>
      <c r="BAJ26" s="197"/>
      <c r="BAK26" s="103"/>
      <c r="BAL26" s="197"/>
      <c r="BAM26" s="103"/>
      <c r="BAN26" s="197"/>
      <c r="BAO26" s="103"/>
      <c r="BAP26" s="197"/>
      <c r="BAQ26" s="103"/>
      <c r="BAR26" s="197"/>
      <c r="BAS26" s="103"/>
      <c r="BAT26" s="197"/>
      <c r="BAU26" s="103"/>
      <c r="BAV26" s="197"/>
      <c r="BAW26" s="103"/>
      <c r="BAX26" s="197"/>
      <c r="BAY26" s="103"/>
      <c r="BAZ26" s="197"/>
      <c r="BBA26" s="103"/>
      <c r="BBB26" s="197"/>
      <c r="BBC26" s="103"/>
      <c r="BBD26" s="197"/>
      <c r="BBE26" s="103"/>
      <c r="BBF26" s="197"/>
      <c r="BBG26" s="103"/>
      <c r="BBH26" s="197"/>
      <c r="BBI26" s="103"/>
      <c r="BBJ26" s="197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249</v>
      </c>
      <c r="C31" s="89" t="s">
        <v>15</v>
      </c>
      <c r="D31" s="90" t="s">
        <v>238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5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291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9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290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206</v>
      </c>
      <c r="C46" s="89"/>
      <c r="D46" s="90" t="s">
        <v>208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207</v>
      </c>
      <c r="C47" s="89"/>
      <c r="D47" s="90" t="s">
        <v>209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210</v>
      </c>
      <c r="C48" s="89"/>
      <c r="D48" s="90" t="s">
        <v>212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211</v>
      </c>
      <c r="C49" s="89"/>
      <c r="D49" s="90" t="s">
        <v>213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325</v>
      </c>
      <c r="C50" s="89"/>
      <c r="D50" s="90" t="s">
        <v>326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324</v>
      </c>
      <c r="C51" s="89"/>
      <c r="D51" s="90" t="s">
        <v>323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379</v>
      </c>
      <c r="C52" s="89"/>
      <c r="D52" s="90" t="s">
        <v>378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258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411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366</v>
      </c>
      <c r="C57" s="89"/>
      <c r="D57" s="90" t="s">
        <v>367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368</v>
      </c>
      <c r="C58" s="89"/>
      <c r="D58" s="90" t="s">
        <v>369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374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318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370</v>
      </c>
      <c r="C61" s="89"/>
      <c r="D61" s="90" t="s">
        <v>371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400</v>
      </c>
      <c r="C62" s="89"/>
      <c r="D62" s="90" t="s">
        <v>399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396</v>
      </c>
      <c r="C63" s="89"/>
      <c r="D63" s="13" t="s">
        <v>397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9"/>
      <c r="B64" s="200" t="s">
        <v>204</v>
      </c>
      <c r="C64" s="201"/>
      <c r="D64" s="202"/>
      <c r="ACP64" s="203"/>
      <c r="ACR64" s="203"/>
      <c r="ACT64" s="203"/>
      <c r="ACV64" s="203"/>
      <c r="ACX64" s="203"/>
      <c r="ACZ64" s="203"/>
      <c r="ADB64" s="203"/>
      <c r="ADD64" s="203"/>
      <c r="ADF64" s="203"/>
      <c r="ADH64" s="203"/>
      <c r="ADJ64" s="203"/>
      <c r="ADL64" s="203"/>
      <c r="ADN64" s="203"/>
      <c r="ADP64" s="203"/>
      <c r="ADR64" s="203"/>
      <c r="ADT64" s="203"/>
      <c r="ADV64" s="203"/>
      <c r="ADX64" s="203"/>
      <c r="ADZ64" s="203"/>
      <c r="AEB64" s="203"/>
      <c r="AED64" s="203"/>
      <c r="AEF64" s="203"/>
      <c r="AEH64" s="203"/>
      <c r="AEJ64" s="203"/>
      <c r="AEL64" s="203"/>
      <c r="AEN64" s="203"/>
      <c r="AEP64" s="203"/>
      <c r="AER64" s="203"/>
      <c r="AET64" s="203"/>
      <c r="AEV64" s="203"/>
      <c r="AEX64" s="203"/>
      <c r="AEZ64" s="203"/>
      <c r="AFB64" s="203"/>
      <c r="AFD64" s="203"/>
      <c r="AFF64" s="203"/>
      <c r="AFH64" s="203"/>
      <c r="AFJ64" s="203"/>
      <c r="AFL64" s="203"/>
      <c r="AFN64" s="203"/>
      <c r="AFP64" s="203"/>
      <c r="AFR64" s="203"/>
      <c r="AFT64" s="203"/>
      <c r="AFV64" s="203"/>
      <c r="AFX64" s="203"/>
      <c r="AFZ64" s="203"/>
      <c r="AGB64" s="203"/>
      <c r="AGD64" s="203"/>
      <c r="AGF64" s="203"/>
      <c r="AGH64" s="203"/>
      <c r="AGJ64" s="203"/>
      <c r="AGL64" s="203"/>
      <c r="AGN64" s="203"/>
      <c r="AGP64" s="203"/>
      <c r="AGR64" s="203"/>
      <c r="AGT64" s="203"/>
      <c r="AGV64" s="203"/>
      <c r="AGX64" s="203"/>
      <c r="AGZ64" s="203"/>
      <c r="AHB64" s="203"/>
      <c r="AHD64" s="203"/>
      <c r="AHF64" s="203"/>
      <c r="AHH64" s="203"/>
      <c r="AHJ64" s="203"/>
      <c r="AHL64" s="203"/>
      <c r="AHN64" s="203"/>
      <c r="AHP64" s="203"/>
      <c r="AHR64" s="203"/>
      <c r="AHT64" s="203"/>
      <c r="AHV64" s="203"/>
      <c r="AHX64" s="203"/>
      <c r="AHZ64" s="203"/>
      <c r="AIB64" s="203"/>
      <c r="AID64" s="203"/>
      <c r="AIF64" s="203"/>
      <c r="AIH64" s="203"/>
      <c r="AIJ64" s="203"/>
      <c r="AIL64" s="203"/>
      <c r="AIN64" s="203"/>
      <c r="AIP64" s="203"/>
      <c r="AIR64" s="203"/>
      <c r="AIT64" s="203"/>
      <c r="AIV64" s="203"/>
      <c r="AIX64" s="203"/>
      <c r="AIZ64" s="203"/>
      <c r="AJB64" s="203"/>
      <c r="AJD64" s="203"/>
      <c r="AJF64" s="203"/>
      <c r="AJH64" s="203"/>
      <c r="AJJ64" s="203"/>
      <c r="AJL64" s="203"/>
      <c r="AJN64" s="203"/>
      <c r="AJP64" s="203"/>
      <c r="AJR64" s="203"/>
      <c r="AJT64" s="203"/>
      <c r="AJV64" s="203"/>
      <c r="AJX64" s="203"/>
      <c r="AJZ64" s="203"/>
      <c r="AKB64" s="203"/>
      <c r="AKD64" s="203"/>
      <c r="AKF64" s="203"/>
      <c r="AKH64" s="203"/>
      <c r="AKJ64" s="203"/>
      <c r="AKL64" s="203"/>
      <c r="AKN64" s="203"/>
      <c r="AKP64" s="203"/>
      <c r="AKR64" s="203"/>
      <c r="AKT64" s="203"/>
      <c r="AKV64" s="203"/>
      <c r="AKX64" s="203"/>
      <c r="AKZ64" s="203"/>
      <c r="ALB64" s="203"/>
      <c r="ALD64" s="203"/>
      <c r="ALF64" s="203"/>
      <c r="ALH64" s="203"/>
      <c r="ALJ64" s="203"/>
      <c r="ALL64" s="203"/>
      <c r="ALN64" s="203"/>
      <c r="ALP64" s="203"/>
      <c r="ALR64" s="203"/>
      <c r="ALT64" s="203"/>
      <c r="ALV64" s="203"/>
      <c r="ALX64" s="203"/>
      <c r="ALZ64" s="203"/>
      <c r="AMB64" s="203"/>
      <c r="AMD64" s="203"/>
      <c r="AMF64" s="203"/>
      <c r="AMH64" s="203"/>
      <c r="AMJ64" s="203"/>
      <c r="AML64" s="203"/>
      <c r="AMN64" s="203"/>
      <c r="AMP64" s="203"/>
      <c r="AMR64" s="203"/>
      <c r="AMT64" s="203"/>
      <c r="AMV64" s="203"/>
      <c r="AMX64" s="203"/>
      <c r="AMZ64" s="203"/>
      <c r="ANB64" s="203"/>
      <c r="AND64" s="203"/>
      <c r="ANF64" s="203"/>
      <c r="ANH64" s="203"/>
      <c r="ANJ64" s="203"/>
      <c r="ANL64" s="203"/>
      <c r="ANN64" s="203"/>
      <c r="ANP64" s="203"/>
      <c r="ANR64" s="203"/>
      <c r="ANT64" s="203"/>
      <c r="ANV64" s="203"/>
      <c r="ANX64" s="203"/>
      <c r="ANZ64" s="203"/>
      <c r="AOB64" s="203"/>
      <c r="AOD64" s="203"/>
      <c r="AOF64" s="203"/>
      <c r="AOH64" s="203"/>
      <c r="AOJ64" s="203"/>
      <c r="AOL64" s="203"/>
      <c r="AON64" s="203"/>
      <c r="AOP64" s="203"/>
      <c r="AOR64" s="203"/>
      <c r="AOT64" s="203"/>
      <c r="AOV64" s="203"/>
      <c r="AOX64" s="203"/>
      <c r="AOZ64" s="203"/>
      <c r="APB64" s="203"/>
      <c r="APD64" s="203"/>
      <c r="APF64" s="203"/>
      <c r="APH64" s="203"/>
      <c r="APJ64" s="203"/>
      <c r="APL64" s="203"/>
      <c r="APN64" s="203"/>
      <c r="APP64" s="203"/>
      <c r="APR64" s="203"/>
      <c r="APT64" s="203"/>
      <c r="APV64" s="203"/>
      <c r="APX64" s="203"/>
      <c r="APZ64" s="203"/>
      <c r="AQB64" s="203"/>
      <c r="AQD64" s="203"/>
      <c r="AQF64" s="204"/>
      <c r="AQH64" s="204"/>
      <c r="AQJ64" s="204"/>
      <c r="AQL64" s="204"/>
      <c r="AQN64" s="204"/>
      <c r="AQP64" s="204"/>
      <c r="AQR64" s="204"/>
      <c r="AQT64" s="204"/>
      <c r="AQV64" s="204"/>
      <c r="AQX64" s="204"/>
      <c r="AQZ64" s="204"/>
      <c r="ARB64" s="204"/>
      <c r="ARD64" s="204"/>
      <c r="ARF64" s="204"/>
      <c r="ARH64" s="204"/>
      <c r="ARJ64" s="204"/>
      <c r="ARL64" s="204"/>
      <c r="ARN64" s="204"/>
      <c r="ARP64" s="204"/>
      <c r="ARR64" s="204"/>
      <c r="ART64" s="204"/>
      <c r="ARV64" s="204"/>
      <c r="ARX64" s="204"/>
      <c r="ARZ64" s="204"/>
      <c r="ASB64" s="204"/>
      <c r="ASD64" s="204"/>
      <c r="ASF64" s="204"/>
      <c r="ASH64" s="204"/>
      <c r="ASJ64" s="204"/>
      <c r="ASL64" s="204"/>
      <c r="ASN64" s="204"/>
      <c r="ASP64" s="204"/>
      <c r="ASR64" s="204"/>
      <c r="AST64" s="204"/>
      <c r="ASV64" s="204"/>
      <c r="ASX64" s="204"/>
      <c r="ASZ64" s="204"/>
      <c r="ATB64" s="204"/>
      <c r="ATD64" s="204"/>
      <c r="ATF64" s="204"/>
      <c r="ATH64" s="204"/>
      <c r="ATJ64" s="204"/>
      <c r="ATL64" s="204"/>
      <c r="ATN64" s="204"/>
      <c r="ATP64" s="204"/>
      <c r="ATR64" s="204"/>
      <c r="ATT64" s="204"/>
      <c r="ATV64" s="204"/>
      <c r="ATX64" s="204"/>
      <c r="ATZ64" s="204"/>
      <c r="AUB64" s="204"/>
      <c r="AUD64" s="204"/>
      <c r="AUF64" s="204"/>
      <c r="AUH64" s="204"/>
      <c r="AUJ64" s="204"/>
      <c r="AUL64" s="204"/>
      <c r="AUN64" s="204"/>
      <c r="AUP64" s="204"/>
      <c r="AUR64" s="204"/>
      <c r="AUS64" s="204" t="s">
        <v>94</v>
      </c>
      <c r="AUT64" s="204"/>
      <c r="AUV64" s="204"/>
      <c r="AUX64" s="204"/>
      <c r="AUZ64" s="204"/>
      <c r="AVB64" s="204"/>
      <c r="AVD64" s="204"/>
      <c r="AVF64" s="204"/>
      <c r="AVH64" s="204"/>
      <c r="AVJ64" s="204"/>
      <c r="AVL64" s="204"/>
      <c r="AVN64" s="204"/>
      <c r="AVP64" s="204"/>
      <c r="AVR64" s="204"/>
      <c r="AVT64" s="204"/>
      <c r="AVV64" s="204"/>
      <c r="AVX64" s="204"/>
      <c r="AVZ64" s="204"/>
      <c r="AWB64" s="204"/>
      <c r="AWD64" s="204"/>
      <c r="AWF64" s="204"/>
      <c r="AWH64" s="204"/>
      <c r="AWJ64" s="204"/>
      <c r="AWL64" s="204"/>
      <c r="AWN64" s="204"/>
      <c r="AWP64" s="204"/>
      <c r="AWR64" s="204"/>
      <c r="AWT64" s="204"/>
      <c r="AWV64" s="204"/>
      <c r="AWX64" s="204"/>
      <c r="AWZ64" s="218"/>
      <c r="AXB64" s="218"/>
      <c r="AXD64" s="218"/>
      <c r="AXF64" s="218"/>
      <c r="AXH64" s="218"/>
      <c r="AXJ64" s="218"/>
      <c r="AXL64" s="218"/>
      <c r="AXN64" s="218"/>
      <c r="AXP64" s="218"/>
      <c r="AXR64" s="218"/>
      <c r="AXT64" s="218"/>
      <c r="AXV64" s="218"/>
      <c r="AXX64" s="218"/>
      <c r="AXZ64" s="218"/>
      <c r="AYB64" s="218"/>
      <c r="AYD64" s="218"/>
      <c r="AYF64" s="218"/>
      <c r="AYH64" s="218"/>
      <c r="AYJ64" s="218"/>
      <c r="AYL64" s="218"/>
      <c r="AYN64" s="218"/>
      <c r="AYP64" s="218"/>
      <c r="AYR64" s="218"/>
      <c r="AYT64" s="218"/>
      <c r="AYV64" s="218"/>
      <c r="AYX64" s="218"/>
      <c r="AYZ64" s="218"/>
      <c r="AZB64" s="218"/>
      <c r="AZD64" s="218"/>
      <c r="AZF64" s="218"/>
      <c r="AZH64" s="218"/>
      <c r="AZJ64" s="218"/>
      <c r="AZL64" s="218"/>
      <c r="AZN64" s="218"/>
      <c r="AZP64" s="218"/>
      <c r="AZR64" s="218"/>
      <c r="AZT64" s="218"/>
      <c r="AZV64" s="218"/>
      <c r="AZX64" s="218"/>
      <c r="AZZ64" s="218"/>
      <c r="BAB64" s="218"/>
      <c r="BAD64" s="218"/>
      <c r="BAF64" s="218"/>
      <c r="BAH64" s="218"/>
      <c r="BAJ64" s="218"/>
      <c r="BAL64" s="218"/>
      <c r="BAN64" s="218"/>
      <c r="BAP64" s="218"/>
      <c r="BAR64" s="218"/>
      <c r="BAT64" s="218"/>
      <c r="BAV64" s="218"/>
      <c r="BAX64" s="218"/>
      <c r="BAZ64" s="218"/>
      <c r="BBB64" s="218"/>
      <c r="BBD64" s="218"/>
      <c r="BBF64" s="218"/>
      <c r="BBH64" s="218"/>
      <c r="BBJ64" s="218"/>
    </row>
    <row r="65" spans="1:1415" s="9" customFormat="1" ht="33" customHeight="1" x14ac:dyDescent="0.35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205</v>
      </c>
      <c r="C66" s="96"/>
      <c r="D66" s="97"/>
      <c r="AQG66" s="198"/>
      <c r="AUS66" s="86" t="s">
        <v>94</v>
      </c>
    </row>
    <row r="67" spans="1:1415" s="9" customFormat="1" ht="33" customHeight="1" x14ac:dyDescent="0.35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3"/>
        <v>6</v>
      </c>
      <c r="B72" s="13">
        <v>150000064</v>
      </c>
      <c r="C72" s="89"/>
      <c r="D72" s="90" t="s">
        <v>410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3"/>
        <v>8</v>
      </c>
      <c r="B74" s="13" t="s">
        <v>222</v>
      </c>
      <c r="C74" s="89"/>
      <c r="D74" s="90" t="s">
        <v>223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3"/>
        <v>9</v>
      </c>
      <c r="B75" s="13">
        <v>150000054</v>
      </c>
      <c r="C75" s="89"/>
      <c r="D75" s="90" t="s">
        <v>264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9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3"/>
        <v>10</v>
      </c>
      <c r="B76" s="13">
        <v>150000056</v>
      </c>
      <c r="C76" s="89"/>
      <c r="D76" s="90" t="s">
        <v>268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3"/>
        <v>11</v>
      </c>
      <c r="B77" s="13">
        <v>150000076</v>
      </c>
      <c r="C77" s="89"/>
      <c r="D77" s="90" t="s">
        <v>257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3"/>
        <v>12</v>
      </c>
      <c r="B78" s="13" t="s">
        <v>402</v>
      </c>
      <c r="C78" s="89"/>
      <c r="D78" s="90" t="s">
        <v>401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3"/>
        <v>13</v>
      </c>
      <c r="B79" s="13" t="s">
        <v>372</v>
      </c>
      <c r="C79" s="89"/>
      <c r="D79" s="90" t="s">
        <v>288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3"/>
        <v>14</v>
      </c>
      <c r="B80" s="13">
        <v>150000108</v>
      </c>
      <c r="C80" s="89"/>
      <c r="D80" s="90" t="s">
        <v>287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3"/>
        <v>15</v>
      </c>
      <c r="B81" s="13" t="s">
        <v>373</v>
      </c>
      <c r="C81" s="89"/>
      <c r="D81" s="90" t="s">
        <v>289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3"/>
        <v>16</v>
      </c>
      <c r="B82" s="13">
        <v>150000110</v>
      </c>
      <c r="C82" s="89"/>
      <c r="D82" s="90" t="s">
        <v>265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3"/>
        <v>17</v>
      </c>
      <c r="B83" s="13">
        <v>150000063</v>
      </c>
      <c r="C83" s="89"/>
      <c r="D83" s="90" t="s">
        <v>377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4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</mergeCells>
  <phoneticPr fontId="13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sheetPr codeName="Sheet17"/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419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307</v>
      </c>
      <c r="E3" s="520" t="s">
        <v>327</v>
      </c>
      <c r="F3" s="515"/>
      <c r="G3" s="520" t="s">
        <v>328</v>
      </c>
      <c r="H3" s="515"/>
      <c r="I3" s="520" t="s">
        <v>329</v>
      </c>
      <c r="J3" s="515"/>
      <c r="K3" s="520" t="s">
        <v>330</v>
      </c>
      <c r="L3" s="515"/>
      <c r="M3" s="520" t="s">
        <v>331</v>
      </c>
      <c r="N3" s="515"/>
      <c r="O3" s="520" t="s">
        <v>332</v>
      </c>
      <c r="P3" s="515"/>
      <c r="Q3" s="520" t="s">
        <v>333</v>
      </c>
      <c r="R3" s="515"/>
      <c r="S3" s="520" t="s">
        <v>334</v>
      </c>
      <c r="T3" s="515"/>
      <c r="U3" s="520" t="s">
        <v>335</v>
      </c>
      <c r="V3" s="515"/>
      <c r="W3" s="520" t="s">
        <v>336</v>
      </c>
      <c r="X3" s="515"/>
      <c r="Y3" s="520" t="s">
        <v>337</v>
      </c>
      <c r="Z3" s="515"/>
      <c r="AA3" s="520" t="s">
        <v>338</v>
      </c>
      <c r="AB3" s="515"/>
      <c r="AC3" s="520" t="s">
        <v>339</v>
      </c>
      <c r="AD3" s="515"/>
      <c r="AE3" s="520" t="s">
        <v>340</v>
      </c>
      <c r="AF3" s="515"/>
      <c r="AG3" s="520" t="s">
        <v>341</v>
      </c>
      <c r="AH3" s="515"/>
      <c r="AI3" s="520" t="s">
        <v>342</v>
      </c>
      <c r="AJ3" s="515"/>
      <c r="AK3" s="520" t="s">
        <v>343</v>
      </c>
      <c r="AL3" s="515"/>
      <c r="AM3" s="520" t="s">
        <v>344</v>
      </c>
      <c r="AN3" s="515"/>
      <c r="AO3" s="520" t="s">
        <v>345</v>
      </c>
      <c r="AP3" s="515"/>
      <c r="AQ3" s="520" t="s">
        <v>346</v>
      </c>
      <c r="AR3" s="515"/>
      <c r="AS3" s="520" t="s">
        <v>347</v>
      </c>
      <c r="AT3" s="515"/>
      <c r="AU3" s="520" t="s">
        <v>348</v>
      </c>
      <c r="AV3" s="515"/>
      <c r="AW3" s="520" t="s">
        <v>349</v>
      </c>
      <c r="AX3" s="515"/>
      <c r="AY3" s="520" t="s">
        <v>350</v>
      </c>
      <c r="AZ3" s="515"/>
      <c r="BA3" s="520" t="s">
        <v>351</v>
      </c>
      <c r="BB3" s="515"/>
      <c r="BC3" s="518" t="s">
        <v>352</v>
      </c>
      <c r="BD3" s="519"/>
      <c r="BE3" s="518" t="s">
        <v>353</v>
      </c>
      <c r="BF3" s="519"/>
      <c r="BG3" s="518" t="s">
        <v>354</v>
      </c>
      <c r="BH3" s="519"/>
      <c r="BI3" s="518" t="s">
        <v>355</v>
      </c>
      <c r="BJ3" s="519"/>
      <c r="BK3" s="518" t="s">
        <v>356</v>
      </c>
      <c r="BL3" s="519"/>
      <c r="BM3" s="518" t="s">
        <v>357</v>
      </c>
      <c r="BN3" s="519"/>
      <c r="BO3" s="518" t="s">
        <v>358</v>
      </c>
      <c r="BP3" s="519"/>
      <c r="BQ3" s="518" t="s">
        <v>359</v>
      </c>
      <c r="BR3" s="519"/>
      <c r="BS3" s="518" t="s">
        <v>360</v>
      </c>
      <c r="BT3" s="519"/>
      <c r="BU3" s="518" t="s">
        <v>361</v>
      </c>
      <c r="BV3" s="519"/>
      <c r="BW3" s="518" t="s">
        <v>376</v>
      </c>
      <c r="BX3" s="519"/>
      <c r="BY3" s="518" t="s">
        <v>381</v>
      </c>
      <c r="BZ3" s="519"/>
      <c r="CA3" s="518" t="s">
        <v>382</v>
      </c>
      <c r="CB3" s="519"/>
      <c r="CC3" s="518" t="s">
        <v>383</v>
      </c>
      <c r="CD3" s="519"/>
      <c r="CE3" s="518" t="s">
        <v>385</v>
      </c>
      <c r="CF3" s="519"/>
      <c r="CG3" s="518" t="s">
        <v>392</v>
      </c>
      <c r="CH3" s="519"/>
      <c r="CI3" s="518" t="s">
        <v>393</v>
      </c>
      <c r="CJ3" s="519"/>
      <c r="CK3" s="518" t="s">
        <v>394</v>
      </c>
      <c r="CL3" s="519"/>
      <c r="CM3" s="518" t="s">
        <v>395</v>
      </c>
      <c r="CN3" s="519"/>
      <c r="CO3" s="518" t="s">
        <v>398</v>
      </c>
      <c r="CP3" s="519"/>
      <c r="CQ3" s="518" t="s">
        <v>403</v>
      </c>
      <c r="CR3" s="519"/>
      <c r="CS3" s="518" t="s">
        <v>409</v>
      </c>
      <c r="CT3" s="519"/>
      <c r="CU3" s="518" t="s">
        <v>412</v>
      </c>
      <c r="CV3" s="519"/>
      <c r="CW3" s="518" t="s">
        <v>413</v>
      </c>
      <c r="CX3" s="519"/>
      <c r="CY3" s="518" t="s">
        <v>415</v>
      </c>
      <c r="CZ3" s="519"/>
      <c r="DA3" s="518" t="s">
        <v>416</v>
      </c>
      <c r="DB3" s="519"/>
      <c r="DC3" s="518" t="s">
        <v>420</v>
      </c>
      <c r="DD3" s="519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315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313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375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314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252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260</v>
      </c>
      <c r="C12" s="82" t="s">
        <v>253</v>
      </c>
      <c r="D12" s="83" t="s">
        <v>254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215</v>
      </c>
      <c r="D14" s="85" t="s">
        <v>216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251</v>
      </c>
      <c r="D16" s="85" t="s">
        <v>256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221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220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255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7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249</v>
      </c>
      <c r="C31" s="89" t="s">
        <v>15</v>
      </c>
      <c r="D31" s="90" t="s">
        <v>238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291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290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362</v>
      </c>
      <c r="C42" s="89"/>
      <c r="D42" s="90" t="s">
        <v>363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206</v>
      </c>
      <c r="C47" s="89"/>
      <c r="D47" s="90" t="s">
        <v>208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207</v>
      </c>
      <c r="C48" s="89"/>
      <c r="D48" s="90" t="s">
        <v>209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210</v>
      </c>
      <c r="C49" s="89"/>
      <c r="D49" s="90" t="s">
        <v>212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364</v>
      </c>
      <c r="C50" s="89"/>
      <c r="D50" s="90" t="s">
        <v>365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211</v>
      </c>
      <c r="C51" s="89"/>
      <c r="D51" s="90" t="s">
        <v>213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325</v>
      </c>
      <c r="C52" s="89"/>
      <c r="D52" s="90" t="s">
        <v>326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324</v>
      </c>
      <c r="C53" s="89"/>
      <c r="D53" s="90" t="s">
        <v>323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379</v>
      </c>
      <c r="C54" s="89"/>
      <c r="D54" s="90" t="s">
        <v>378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258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366</v>
      </c>
      <c r="C59" s="89"/>
      <c r="D59" s="90" t="s">
        <v>367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368</v>
      </c>
      <c r="C60" s="89"/>
      <c r="D60" s="90" t="s">
        <v>369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374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318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12" t="s">
        <v>370</v>
      </c>
      <c r="C63" s="213"/>
      <c r="D63" s="212" t="s">
        <v>371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12" t="s">
        <v>400</v>
      </c>
      <c r="C64" s="213"/>
      <c r="D64" s="212" t="s">
        <v>399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396</v>
      </c>
      <c r="C65" s="89"/>
      <c r="D65" s="13" t="s">
        <v>397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9"/>
      <c r="B66" s="200" t="s">
        <v>204</v>
      </c>
      <c r="C66" s="201"/>
      <c r="D66" s="202"/>
      <c r="E66" s="203"/>
      <c r="G66" s="203"/>
      <c r="I66" s="203"/>
      <c r="K66" s="203"/>
      <c r="M66" s="203"/>
      <c r="O66" s="203"/>
      <c r="Q66" s="203"/>
      <c r="S66" s="203"/>
      <c r="U66" s="203"/>
      <c r="W66" s="203"/>
      <c r="Y66" s="203"/>
      <c r="AA66" s="203"/>
      <c r="AC66" s="203"/>
      <c r="AE66" s="203"/>
      <c r="AG66" s="203"/>
      <c r="AI66" s="203"/>
      <c r="AK66" s="203"/>
      <c r="AM66" s="203"/>
      <c r="BQ66" s="204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205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222</v>
      </c>
      <c r="C76" s="89"/>
      <c r="D76" s="90" t="s">
        <v>223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264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268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257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402</v>
      </c>
      <c r="C80" s="89"/>
      <c r="D80" s="90" t="s">
        <v>401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372</v>
      </c>
      <c r="C81" s="89"/>
      <c r="D81" s="90" t="s">
        <v>288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287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373</v>
      </c>
      <c r="C83" s="89"/>
      <c r="D83" s="90" t="s">
        <v>289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265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377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  <mergeCell ref="E3:F3"/>
    <mergeCell ref="G3:H3"/>
    <mergeCell ref="I3:J3"/>
    <mergeCell ref="K3:L3"/>
    <mergeCell ref="M3:N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CI3:CJ3"/>
    <mergeCell ref="CG3:CH3"/>
    <mergeCell ref="CE3:CF3"/>
    <mergeCell ref="CC3:CD3"/>
    <mergeCell ref="CA3:CB3"/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EFCA-BA6F-4950-87CD-21B5EF4D6358}">
  <sheetPr codeName="Sheet18">
    <pageSetUpPr fitToPage="1"/>
  </sheetPr>
  <dimension ref="A1:ML95"/>
  <sheetViews>
    <sheetView showGridLines="0" topLeftCell="C1" zoomScaleNormal="100" zoomScaleSheetLayoutView="90" zoomScalePageLayoutView="27" workbookViewId="0">
      <pane xSplit="36" ySplit="6" topLeftCell="MF99" activePane="bottomRight" state="frozen"/>
      <selection activeCell="C1" sqref="C1"/>
      <selection pane="topRight" activeCell="AM1" sqref="AM1"/>
      <selection pane="bottomLeft" activeCell="C7" sqref="C7"/>
      <selection pane="bottomRight" activeCell="MI1" sqref="MI1"/>
    </sheetView>
  </sheetViews>
  <sheetFormatPr defaultRowHeight="14.5" outlineLevelCol="1" x14ac:dyDescent="0.35"/>
  <cols>
    <col min="1" max="1" width="6.1796875" hidden="1" customWidth="1"/>
    <col min="2" max="2" width="75.81640625" hidden="1" customWidth="1"/>
    <col min="3" max="3" width="13.1796875" style="454" customWidth="1"/>
    <col min="4" max="4" width="11.1796875" style="344" customWidth="1"/>
    <col min="5" max="5" width="44.81640625" customWidth="1"/>
    <col min="6" max="6" width="14" style="256" hidden="1" customWidth="1"/>
    <col min="7" max="7" width="11.1796875" style="263" hidden="1" customWidth="1"/>
    <col min="8" max="10" width="13.54296875" hidden="1" customWidth="1" outlineLevel="1"/>
    <col min="11" max="11" width="13.54296875" style="263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3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3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3" hidden="1" customWidth="1" outlineLevel="1"/>
    <col min="33" max="37" width="11.1796875" hidden="1" customWidth="1" outlineLevel="1"/>
    <col min="38" max="38" width="14.1796875" style="256" hidden="1" customWidth="1" collapsed="1"/>
    <col min="39" max="39" width="15.54296875" hidden="1" customWidth="1" outlineLevel="1"/>
    <col min="40" max="40" width="15.54296875" style="263" hidden="1" customWidth="1" outlineLevel="1"/>
    <col min="41" max="50" width="15.54296875" hidden="1" customWidth="1" outlineLevel="1"/>
    <col min="51" max="51" width="15.54296875" style="256" hidden="1" customWidth="1" outlineLevel="1"/>
    <col min="52" max="66" width="15.54296875" hidden="1" customWidth="1" outlineLevel="1"/>
    <col min="67" max="67" width="15.54296875" style="256" hidden="1" customWidth="1" outlineLevel="1" collapsed="1"/>
    <col min="68" max="98" width="15.54296875" hidden="1" customWidth="1" outlineLevel="1"/>
    <col min="99" max="99" width="15.54296875" style="256" hidden="1" customWidth="1" outlineLevel="1" collapsed="1"/>
    <col min="100" max="129" width="15.54296875" hidden="1" customWidth="1" outlineLevel="1"/>
    <col min="130" max="130" width="15.54296875" style="256" hidden="1" customWidth="1" outlineLevel="1" collapsed="1"/>
    <col min="131" max="161" width="15.54296875" hidden="1" customWidth="1" outlineLevel="1"/>
    <col min="162" max="162" width="15.54296875" style="256" hidden="1" customWidth="1" outlineLevel="1" collapsed="1"/>
    <col min="163" max="192" width="15.54296875" hidden="1" customWidth="1" outlineLevel="1"/>
    <col min="193" max="193" width="15.54296875" style="256" hidden="1" customWidth="1" outlineLevel="1" collapsed="1"/>
    <col min="194" max="198" width="8.81640625" hidden="1" customWidth="1" outlineLevel="1"/>
    <col min="199" max="199" width="5.81640625" hidden="1" customWidth="1" outlineLevel="1"/>
    <col min="200" max="205" width="8.81640625" hidden="1" customWidth="1" outlineLevel="1"/>
    <col min="206" max="206" width="5.81640625" hidden="1" customWidth="1" outlineLevel="1"/>
    <col min="207" max="212" width="10" hidden="1" customWidth="1" outlineLevel="1"/>
    <col min="213" max="213" width="5.81640625" hidden="1" customWidth="1" outlineLevel="1"/>
    <col min="214" max="219" width="10" hidden="1" customWidth="1" outlineLevel="1"/>
    <col min="220" max="220" width="5.81640625" hidden="1" customWidth="1" outlineLevel="1"/>
    <col min="221" max="224" width="10" hidden="1" customWidth="1" outlineLevel="1"/>
    <col min="225" max="225" width="15.54296875" style="256" hidden="1" customWidth="1" outlineLevel="1" collapsed="1"/>
    <col min="226" max="227" width="10" hidden="1" customWidth="1" outlineLevel="1"/>
    <col min="228" max="228" width="5.81640625" hidden="1" customWidth="1" outlineLevel="1"/>
    <col min="229" max="234" width="10" hidden="1" customWidth="1" outlineLevel="1"/>
    <col min="235" max="235" width="5.81640625" hidden="1" customWidth="1" outlineLevel="1"/>
    <col min="236" max="239" width="10" hidden="1" customWidth="1" outlineLevel="1"/>
    <col min="240" max="240" width="10.1796875" hidden="1" customWidth="1" outlineLevel="1"/>
    <col min="241" max="241" width="10" hidden="1" customWidth="1" outlineLevel="1"/>
    <col min="242" max="242" width="5.81640625" hidden="1" customWidth="1" outlineLevel="1"/>
    <col min="243" max="245" width="10" hidden="1" customWidth="1" outlineLevel="1"/>
    <col min="246" max="248" width="8.453125" hidden="1" customWidth="1" outlineLevel="1"/>
    <col min="249" max="249" width="5.81640625" hidden="1" customWidth="1" outlineLevel="1"/>
    <col min="250" max="255" width="8.453125" hidden="1" customWidth="1" outlineLevel="1"/>
    <col min="256" max="256" width="5.81640625" hidden="1" customWidth="1" collapsed="1"/>
    <col min="257" max="257" width="12.453125" style="256" hidden="1" customWidth="1" outlineLevel="1" collapsed="1"/>
    <col min="258" max="262" width="8.453125" hidden="1" customWidth="1" outlineLevel="1"/>
    <col min="263" max="263" width="8.54296875" hidden="1" customWidth="1" outlineLevel="1"/>
    <col min="264" max="269" width="8.453125" hidden="1" customWidth="1" outlineLevel="1"/>
    <col min="270" max="270" width="8.54296875" hidden="1" customWidth="1" outlineLevel="1"/>
    <col min="271" max="276" width="11.1796875" hidden="1" customWidth="1" outlineLevel="1"/>
    <col min="277" max="277" width="8.54296875" hidden="1" customWidth="1" outlineLevel="1"/>
    <col min="278" max="283" width="11.1796875" hidden="1" customWidth="1" outlineLevel="1"/>
    <col min="284" max="284" width="8.54296875" hidden="1" customWidth="1" outlineLevel="1"/>
    <col min="285" max="286" width="11.1796875" hidden="1" customWidth="1" outlineLevel="1"/>
    <col min="287" max="287" width="12.453125" style="256" customWidth="1" collapsed="1"/>
    <col min="288" max="291" width="11.1796875" customWidth="1"/>
    <col min="292" max="292" width="8.54296875" hidden="1" customWidth="1"/>
    <col min="293" max="298" width="11.1796875" customWidth="1"/>
    <col min="299" max="299" width="8.54296875" hidden="1" customWidth="1"/>
    <col min="300" max="305" width="11.1796875" customWidth="1"/>
    <col min="306" max="306" width="8.54296875" hidden="1" customWidth="1"/>
    <col min="307" max="312" width="11.1796875" customWidth="1"/>
    <col min="313" max="313" width="8.54296875" hidden="1" customWidth="1"/>
    <col min="314" max="318" width="11.1796875" customWidth="1"/>
    <col min="319" max="319" width="12.453125" style="256" customWidth="1" collapsed="1"/>
    <col min="320" max="320" width="11.1796875" customWidth="1"/>
    <col min="321" max="321" width="8.54296875" hidden="1" customWidth="1"/>
    <col min="322" max="327" width="11.1796875" customWidth="1"/>
    <col min="328" max="328" width="8.54296875" hidden="1" customWidth="1"/>
    <col min="329" max="334" width="11.1796875" customWidth="1"/>
    <col min="335" max="335" width="8.54296875" hidden="1" customWidth="1"/>
    <col min="336" max="341" width="11.1796875" customWidth="1"/>
    <col min="342" max="342" width="8.54296875" hidden="1" customWidth="1"/>
    <col min="343" max="348" width="11.1796875" customWidth="1"/>
    <col min="349" max="349" width="8.54296875" hidden="1" customWidth="1"/>
    <col min="350" max="350" width="12.453125" style="256" customWidth="1" collapsed="1"/>
  </cols>
  <sheetData>
    <row r="1" spans="1:350" ht="35.15" customHeight="1" x14ac:dyDescent="0.35">
      <c r="B1" s="224"/>
      <c r="C1" s="444" t="s">
        <v>427</v>
      </c>
      <c r="D1" s="339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57"/>
      <c r="AI1" s="257"/>
      <c r="AJ1" s="257"/>
      <c r="AK1" s="25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24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24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24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290"/>
      <c r="ER1" s="290"/>
      <c r="ES1" s="290"/>
      <c r="ET1" s="290"/>
      <c r="EU1" s="290"/>
      <c r="EV1" s="290"/>
      <c r="EW1" s="290"/>
      <c r="EX1" s="290"/>
      <c r="EY1" s="290"/>
      <c r="EZ1" s="290"/>
      <c r="FA1" s="290"/>
      <c r="FB1" s="290"/>
      <c r="FC1" s="290"/>
      <c r="FD1" s="290"/>
      <c r="FE1" s="290"/>
      <c r="FF1" s="224"/>
      <c r="FG1" s="290"/>
      <c r="FH1" s="290"/>
      <c r="FI1" s="290"/>
      <c r="FJ1" s="290"/>
      <c r="FK1" s="290"/>
      <c r="FL1" s="290"/>
      <c r="FM1" s="290"/>
      <c r="FN1" s="290"/>
      <c r="FO1" s="290"/>
      <c r="FP1" s="290"/>
      <c r="FQ1" s="290"/>
      <c r="FR1" s="290"/>
      <c r="FS1" s="290"/>
      <c r="FT1" s="290"/>
      <c r="FU1" s="290"/>
      <c r="FV1" s="290"/>
      <c r="FW1" s="290"/>
      <c r="FX1" s="290"/>
      <c r="FY1" s="290"/>
      <c r="FZ1" s="290"/>
      <c r="GA1" s="290"/>
      <c r="GB1" s="290"/>
      <c r="GC1" s="290"/>
      <c r="GD1" s="290"/>
      <c r="GE1" s="290"/>
      <c r="GF1" s="290"/>
      <c r="GG1" s="290"/>
      <c r="GH1" s="290"/>
      <c r="GI1" s="290"/>
      <c r="GJ1" s="290"/>
      <c r="GK1" s="224"/>
      <c r="GL1" s="290"/>
      <c r="GM1" s="290"/>
      <c r="GN1" s="290"/>
      <c r="GO1" s="290"/>
      <c r="GP1" s="290"/>
      <c r="GQ1" s="290"/>
      <c r="GR1" s="290"/>
      <c r="GS1" s="290"/>
      <c r="GT1" s="290"/>
      <c r="GU1" s="290"/>
      <c r="GV1" s="290"/>
      <c r="GW1" s="290"/>
      <c r="GX1" s="290"/>
      <c r="GY1" s="290"/>
      <c r="GZ1" s="290"/>
      <c r="HA1" s="290"/>
      <c r="HB1" s="290"/>
      <c r="HC1" s="290"/>
      <c r="HD1" s="290"/>
      <c r="HE1" s="290"/>
      <c r="HF1" s="290"/>
      <c r="HG1" s="290"/>
      <c r="HH1" s="290"/>
      <c r="HI1" s="290"/>
      <c r="HJ1" s="290"/>
      <c r="HK1" s="290"/>
      <c r="HL1" s="290"/>
      <c r="HM1" s="290"/>
      <c r="HN1" s="290"/>
      <c r="HO1" s="290"/>
      <c r="HP1" s="290"/>
      <c r="HQ1" s="224"/>
      <c r="HR1" s="290"/>
      <c r="HS1" s="290"/>
      <c r="HT1" s="290"/>
      <c r="HU1" s="290"/>
      <c r="HV1" s="290"/>
      <c r="HW1" s="290"/>
      <c r="HX1" s="290"/>
      <c r="HY1" s="290"/>
      <c r="HZ1" s="290"/>
      <c r="IA1" s="290"/>
      <c r="IB1" s="290"/>
      <c r="IC1" s="290"/>
      <c r="ID1" s="290"/>
      <c r="IE1" s="290"/>
      <c r="IF1" s="290"/>
      <c r="IG1" s="290"/>
      <c r="IH1" s="290"/>
      <c r="II1" s="290"/>
      <c r="IJ1" s="290"/>
      <c r="IK1" s="290"/>
      <c r="IL1" s="290"/>
      <c r="IM1" s="290"/>
      <c r="IN1" s="290"/>
      <c r="IO1" s="290"/>
      <c r="IP1" s="290"/>
      <c r="IQ1" s="290"/>
      <c r="IR1" s="290"/>
      <c r="IS1" s="290"/>
      <c r="IT1" s="290"/>
      <c r="IU1" s="290"/>
      <c r="IV1" s="290"/>
      <c r="IW1" s="224"/>
      <c r="IX1" s="290"/>
      <c r="IY1" s="290"/>
      <c r="IZ1" s="290"/>
      <c r="JA1" s="290"/>
      <c r="JB1" s="290"/>
      <c r="JC1" s="290"/>
      <c r="JD1" s="290"/>
      <c r="JE1" s="290"/>
      <c r="JF1" s="290"/>
      <c r="JG1" s="290"/>
      <c r="JH1" s="290"/>
      <c r="JI1" s="290"/>
      <c r="JJ1" s="290"/>
      <c r="JK1" s="290"/>
      <c r="JL1" s="290"/>
      <c r="JM1" s="290"/>
      <c r="JN1" s="290"/>
      <c r="JO1" s="290"/>
      <c r="JP1" s="290"/>
      <c r="JQ1" s="290"/>
      <c r="JR1" s="290"/>
      <c r="JS1" s="290"/>
      <c r="JT1" s="290"/>
      <c r="JU1" s="290"/>
      <c r="JV1" s="290"/>
      <c r="JW1" s="290"/>
      <c r="JX1" s="290"/>
      <c r="JY1" s="290"/>
      <c r="JZ1" s="290"/>
      <c r="KA1" s="224"/>
      <c r="KB1" s="290"/>
      <c r="KC1" s="290"/>
      <c r="KD1" s="290"/>
      <c r="KE1" s="290"/>
      <c r="KF1" s="290"/>
      <c r="KG1" s="290"/>
      <c r="KH1" s="290"/>
      <c r="KI1" s="290"/>
      <c r="KJ1" s="290"/>
      <c r="KK1" s="290"/>
      <c r="KL1" s="290"/>
      <c r="KM1" s="290"/>
      <c r="KN1" s="290"/>
      <c r="KO1" s="290"/>
      <c r="KP1" s="290"/>
      <c r="KQ1" s="290"/>
      <c r="KR1" s="290"/>
      <c r="KS1" s="290"/>
      <c r="KT1" s="290"/>
      <c r="KU1" s="290"/>
      <c r="KV1" s="290"/>
      <c r="KW1" s="290"/>
      <c r="KX1" s="290"/>
      <c r="KY1" s="290"/>
      <c r="KZ1" s="290"/>
      <c r="LA1" s="290"/>
      <c r="LB1" s="290"/>
      <c r="LC1" s="290"/>
      <c r="LD1" s="290"/>
      <c r="LE1" s="290"/>
      <c r="LF1" s="290"/>
      <c r="LG1" s="224"/>
      <c r="LH1" s="290"/>
      <c r="LI1" s="290"/>
      <c r="LJ1" s="290"/>
      <c r="LK1" s="290"/>
      <c r="LL1" s="290"/>
      <c r="LM1" s="290"/>
      <c r="LN1" s="290"/>
      <c r="LO1" s="290"/>
      <c r="LP1" s="290"/>
      <c r="LQ1" s="290"/>
      <c r="LR1" s="290"/>
      <c r="LS1" s="290"/>
      <c r="LT1" s="290"/>
      <c r="LU1" s="290"/>
      <c r="LV1" s="290"/>
      <c r="LW1" s="290"/>
      <c r="LX1" s="290"/>
      <c r="LY1" s="290"/>
      <c r="LZ1" s="290"/>
      <c r="MA1" s="290"/>
      <c r="MB1" s="290"/>
      <c r="MC1" s="290"/>
      <c r="MD1" s="290"/>
      <c r="ME1" s="290"/>
      <c r="MF1" s="290"/>
      <c r="MG1" s="290"/>
      <c r="MH1" s="290"/>
      <c r="MI1" s="290"/>
      <c r="MJ1" s="290"/>
      <c r="MK1" s="290"/>
      <c r="ML1" s="224"/>
    </row>
    <row r="2" spans="1:350" ht="25.5" customHeight="1" thickBot="1" x14ac:dyDescent="0.4">
      <c r="A2" s="3"/>
      <c r="B2" s="181"/>
      <c r="C2" s="445"/>
      <c r="D2" s="340"/>
      <c r="E2" s="181" t="s">
        <v>476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509"/>
      <c r="X2" s="509"/>
      <c r="Y2" s="509"/>
      <c r="Z2" s="509"/>
      <c r="AA2" s="509"/>
      <c r="AB2" s="509"/>
      <c r="AC2" s="509"/>
      <c r="AD2" s="509"/>
      <c r="AE2" s="509"/>
      <c r="AF2" s="509"/>
      <c r="AG2" s="509"/>
      <c r="AH2" s="509"/>
      <c r="AI2" s="509"/>
      <c r="AJ2" s="509"/>
      <c r="AK2" s="509"/>
      <c r="AL2" s="509"/>
      <c r="AM2" s="509"/>
      <c r="AN2" s="509"/>
      <c r="AO2" s="509"/>
      <c r="AP2" s="509"/>
      <c r="AQ2" s="509"/>
      <c r="AR2" s="509"/>
      <c r="AS2" s="509"/>
      <c r="AT2" s="509"/>
      <c r="AU2" s="509"/>
      <c r="AV2" s="509"/>
      <c r="AW2" s="509"/>
      <c r="AX2" s="509"/>
      <c r="AY2" s="509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P2" s="312"/>
      <c r="BQ2" s="312"/>
      <c r="BR2" s="312"/>
      <c r="BS2" s="312"/>
      <c r="BT2" s="312"/>
      <c r="BU2" s="312"/>
      <c r="BV2" s="312"/>
      <c r="BW2" s="312"/>
      <c r="BX2" s="312"/>
      <c r="BY2" s="312"/>
      <c r="BZ2" s="312"/>
      <c r="CA2" s="312"/>
      <c r="CB2" s="312"/>
      <c r="CC2" s="312"/>
      <c r="CD2" s="312"/>
      <c r="CE2" s="312"/>
      <c r="CF2" s="312"/>
      <c r="CG2" s="312"/>
      <c r="CH2" s="312"/>
      <c r="CI2" s="312"/>
      <c r="CJ2" s="312"/>
      <c r="CK2" s="312"/>
      <c r="CL2" s="312"/>
      <c r="CM2" s="312"/>
      <c r="CN2" s="312"/>
      <c r="CO2" s="312"/>
      <c r="CP2" s="312"/>
      <c r="CQ2" s="312"/>
      <c r="CR2" s="312"/>
      <c r="CS2" s="312"/>
      <c r="CT2" s="312"/>
      <c r="CV2" s="312"/>
      <c r="CW2" s="312"/>
      <c r="CX2" s="312"/>
      <c r="CY2" s="312"/>
      <c r="CZ2" s="312"/>
      <c r="DA2" s="312"/>
      <c r="DB2" s="312"/>
      <c r="DC2" s="312"/>
      <c r="DD2" s="290"/>
      <c r="DE2" s="312"/>
      <c r="DF2" s="312"/>
      <c r="DG2" s="312"/>
      <c r="DH2" s="312"/>
      <c r="DI2" s="312"/>
      <c r="DJ2" s="312"/>
      <c r="DK2" s="312"/>
      <c r="DL2" s="312"/>
      <c r="DM2" s="312"/>
      <c r="DN2" s="312"/>
      <c r="DO2" s="312"/>
      <c r="DP2" s="312"/>
      <c r="DQ2" s="312"/>
      <c r="DR2" s="312"/>
      <c r="DS2" s="312"/>
      <c r="DT2" s="312"/>
      <c r="DU2" s="312"/>
      <c r="DV2" s="312"/>
      <c r="DW2" s="312"/>
      <c r="DX2" s="312"/>
      <c r="DY2" s="312"/>
      <c r="EA2" s="312"/>
      <c r="EB2" s="312"/>
      <c r="EC2" s="312"/>
      <c r="ED2" s="312"/>
      <c r="EE2" s="312"/>
      <c r="EF2" s="312"/>
      <c r="EG2" s="312"/>
      <c r="EH2" s="312"/>
      <c r="EI2" s="312"/>
      <c r="EJ2" s="312"/>
      <c r="EK2" s="312"/>
      <c r="EL2" s="312"/>
      <c r="EM2" s="312"/>
      <c r="EN2" s="312"/>
      <c r="EO2" s="312"/>
      <c r="EP2" s="312"/>
      <c r="EQ2" s="312"/>
      <c r="ER2" s="312"/>
      <c r="ES2" s="312"/>
      <c r="ET2" s="312"/>
      <c r="EU2" s="312"/>
      <c r="EV2" s="312"/>
      <c r="EW2" s="312"/>
      <c r="EX2" s="312"/>
      <c r="EY2" s="312"/>
      <c r="EZ2" s="312"/>
      <c r="FA2" s="312"/>
      <c r="FB2" s="312"/>
      <c r="FC2" s="312"/>
      <c r="FD2" s="312"/>
      <c r="FE2" s="312"/>
      <c r="FG2" s="312"/>
      <c r="FH2" s="312"/>
      <c r="FI2" s="312"/>
      <c r="FJ2" s="312"/>
      <c r="FK2" s="312"/>
      <c r="FL2" s="312"/>
      <c r="FM2" s="312"/>
      <c r="FN2" s="312"/>
      <c r="FO2" s="312"/>
      <c r="FP2" s="312"/>
      <c r="FQ2" s="312"/>
      <c r="FR2" s="312"/>
      <c r="FS2" s="312"/>
      <c r="FT2" s="312"/>
      <c r="FU2" s="312"/>
      <c r="FV2" s="312"/>
      <c r="FW2" s="312"/>
      <c r="FX2" s="312"/>
      <c r="FY2" s="312"/>
      <c r="FZ2" s="312"/>
      <c r="GA2" s="312"/>
      <c r="GB2" s="312"/>
      <c r="GC2" s="312"/>
      <c r="GD2" s="312"/>
      <c r="GE2" s="312"/>
      <c r="GF2" s="312"/>
      <c r="GG2" s="312"/>
      <c r="GH2" s="312"/>
      <c r="GI2" s="312"/>
      <c r="GJ2" s="312"/>
      <c r="GL2" s="312"/>
      <c r="GM2" s="312"/>
      <c r="GN2" s="312"/>
      <c r="GO2" s="312"/>
      <c r="GP2" s="312"/>
      <c r="GQ2" s="312"/>
      <c r="GR2" s="312"/>
      <c r="GS2" s="312"/>
      <c r="GT2" s="312"/>
      <c r="GU2" s="312"/>
      <c r="GV2" s="312"/>
      <c r="GW2" s="312"/>
      <c r="GX2" s="312"/>
      <c r="GY2" s="312"/>
      <c r="GZ2" s="312"/>
      <c r="HA2" s="312"/>
      <c r="HB2" s="312"/>
      <c r="HC2" s="312"/>
      <c r="HD2" s="312"/>
      <c r="HE2" s="312"/>
      <c r="HF2" s="312"/>
      <c r="HG2" s="312"/>
      <c r="HH2" s="312"/>
      <c r="HI2" s="312"/>
      <c r="HJ2" s="312"/>
      <c r="HK2" s="312"/>
      <c r="HL2" s="312"/>
      <c r="HM2" s="312"/>
      <c r="HN2" s="312"/>
      <c r="HO2" s="312"/>
      <c r="HP2" s="312"/>
      <c r="HR2" s="312"/>
      <c r="HS2" s="312"/>
      <c r="HT2" s="312"/>
      <c r="HU2" s="312"/>
      <c r="HV2" s="312"/>
      <c r="HW2" s="312"/>
      <c r="HX2" s="312"/>
      <c r="HY2" s="312"/>
      <c r="HZ2" s="312"/>
      <c r="IA2" s="312"/>
      <c r="IB2" s="312"/>
      <c r="IC2" s="312"/>
      <c r="ID2" s="312"/>
      <c r="IE2" s="312"/>
      <c r="IF2" s="312"/>
      <c r="IG2" s="312"/>
      <c r="IH2" s="312"/>
      <c r="II2" s="312"/>
      <c r="IJ2" s="312"/>
      <c r="IK2" s="312"/>
      <c r="IL2" s="312"/>
      <c r="IM2" s="312"/>
      <c r="IN2" s="312"/>
      <c r="IO2" s="312"/>
      <c r="IP2" s="312"/>
      <c r="IQ2" s="312"/>
      <c r="IR2" s="312"/>
      <c r="IS2" s="312"/>
      <c r="IT2" s="312"/>
      <c r="IU2" s="312"/>
      <c r="IV2" s="312"/>
      <c r="IX2" s="312"/>
      <c r="IY2" s="312"/>
      <c r="IZ2" s="312"/>
      <c r="JA2" s="312"/>
      <c r="JB2" s="312"/>
      <c r="JC2" s="312"/>
      <c r="JD2" s="312"/>
      <c r="JE2" s="312"/>
      <c r="JF2" s="312"/>
      <c r="JG2" s="312"/>
      <c r="JH2" s="312"/>
      <c r="JI2" s="312"/>
      <c r="JJ2" s="312"/>
      <c r="JK2" s="312"/>
      <c r="JL2" s="312"/>
      <c r="JM2" s="312"/>
      <c r="JN2" s="312"/>
      <c r="JO2" s="312"/>
      <c r="JP2" s="312"/>
      <c r="JQ2" s="312"/>
      <c r="JR2" s="312"/>
      <c r="JS2" s="312"/>
      <c r="JT2" s="312"/>
      <c r="JU2" s="312"/>
      <c r="JV2" s="312"/>
      <c r="JW2" s="312"/>
      <c r="JX2" s="312"/>
      <c r="JY2" s="312"/>
      <c r="JZ2" s="312"/>
      <c r="KB2" s="312"/>
      <c r="KC2" s="312"/>
      <c r="KD2" s="312"/>
      <c r="KE2" s="312"/>
      <c r="KF2" s="312"/>
      <c r="KG2" s="312"/>
      <c r="KH2" s="312"/>
      <c r="KI2" s="312"/>
      <c r="KJ2" s="312"/>
      <c r="KK2" s="312"/>
      <c r="KL2" s="312"/>
      <c r="KM2" s="312"/>
      <c r="KN2" s="312"/>
      <c r="KO2" s="312"/>
      <c r="KP2" s="312"/>
      <c r="KQ2" s="312"/>
      <c r="KR2" s="312"/>
      <c r="KS2" s="312"/>
      <c r="KT2" s="312"/>
      <c r="KU2" s="312"/>
      <c r="KV2" s="312"/>
      <c r="KW2" s="312"/>
      <c r="KX2" s="312"/>
      <c r="KY2" s="312"/>
      <c r="KZ2" s="312"/>
      <c r="LA2" s="312"/>
      <c r="LB2" s="312"/>
      <c r="LC2" s="312"/>
      <c r="LD2" s="312"/>
      <c r="LE2" s="312"/>
      <c r="LF2" s="312"/>
      <c r="LH2" s="312"/>
      <c r="LI2" s="312"/>
      <c r="LJ2" s="312"/>
      <c r="LK2" s="312"/>
      <c r="LL2" s="312"/>
      <c r="LM2" s="312"/>
      <c r="LN2" s="312"/>
      <c r="LO2" s="312"/>
      <c r="LP2" s="312"/>
      <c r="LQ2" s="312"/>
      <c r="LR2" s="312"/>
      <c r="LS2" s="312"/>
      <c r="LT2" s="312"/>
      <c r="LU2" s="312"/>
      <c r="LV2" s="312"/>
      <c r="LW2" s="312"/>
      <c r="LX2" s="312"/>
      <c r="LY2" s="312"/>
      <c r="LZ2" s="312"/>
      <c r="MA2" s="312"/>
      <c r="MB2" s="312"/>
      <c r="MC2" s="312"/>
      <c r="MD2" s="312"/>
      <c r="ME2" s="312"/>
      <c r="MF2" s="312"/>
      <c r="MG2" s="312"/>
      <c r="MH2" s="312"/>
      <c r="MI2" s="312"/>
      <c r="MJ2" s="312"/>
      <c r="MK2" s="312"/>
    </row>
    <row r="3" spans="1:350" s="426" customFormat="1" ht="35.5" thickBot="1" x14ac:dyDescent="0.5">
      <c r="A3" s="225" t="s">
        <v>0</v>
      </c>
      <c r="B3" s="406" t="s">
        <v>0</v>
      </c>
      <c r="C3" s="446" t="s">
        <v>1</v>
      </c>
      <c r="D3" s="407" t="s">
        <v>3</v>
      </c>
      <c r="E3" s="408" t="s">
        <v>4</v>
      </c>
      <c r="F3" s="409" t="s">
        <v>428</v>
      </c>
      <c r="G3" s="410">
        <v>45292</v>
      </c>
      <c r="H3" s="411">
        <f>G3+1</f>
        <v>45293</v>
      </c>
      <c r="I3" s="411">
        <f t="shared" ref="I3:AA3" si="0">H3+1</f>
        <v>45294</v>
      </c>
      <c r="J3" s="412">
        <f t="shared" si="0"/>
        <v>45295</v>
      </c>
      <c r="K3" s="413">
        <f t="shared" si="0"/>
        <v>45296</v>
      </c>
      <c r="L3" s="411">
        <f>K3+1</f>
        <v>45297</v>
      </c>
      <c r="M3" s="414">
        <f t="shared" si="0"/>
        <v>45298</v>
      </c>
      <c r="N3" s="415">
        <f t="shared" si="0"/>
        <v>45299</v>
      </c>
      <c r="O3" s="411">
        <f>N3+1</f>
        <v>45300</v>
      </c>
      <c r="P3" s="411">
        <f t="shared" si="0"/>
        <v>45301</v>
      </c>
      <c r="Q3" s="412">
        <f t="shared" si="0"/>
        <v>45302</v>
      </c>
      <c r="R3" s="413">
        <f t="shared" si="0"/>
        <v>45303</v>
      </c>
      <c r="S3" s="411">
        <f t="shared" si="0"/>
        <v>45304</v>
      </c>
      <c r="T3" s="414">
        <f t="shared" si="0"/>
        <v>45305</v>
      </c>
      <c r="U3" s="415">
        <f t="shared" si="0"/>
        <v>45306</v>
      </c>
      <c r="V3" s="411">
        <f t="shared" si="0"/>
        <v>45307</v>
      </c>
      <c r="W3" s="411">
        <f>V3+1</f>
        <v>45308</v>
      </c>
      <c r="X3" s="412">
        <f t="shared" si="0"/>
        <v>45309</v>
      </c>
      <c r="Y3" s="413">
        <f t="shared" si="0"/>
        <v>45310</v>
      </c>
      <c r="Z3" s="411">
        <f t="shared" si="0"/>
        <v>45311</v>
      </c>
      <c r="AA3" s="414">
        <f t="shared" si="0"/>
        <v>45312</v>
      </c>
      <c r="AB3" s="415">
        <f>AA3+1</f>
        <v>45313</v>
      </c>
      <c r="AC3" s="411">
        <f>AB3+1</f>
        <v>45314</v>
      </c>
      <c r="AD3" s="411">
        <f t="shared" ref="AD3:AK3" si="1">AC3+1</f>
        <v>45315</v>
      </c>
      <c r="AE3" s="411">
        <f t="shared" si="1"/>
        <v>45316</v>
      </c>
      <c r="AF3" s="416">
        <f t="shared" si="1"/>
        <v>45317</v>
      </c>
      <c r="AG3" s="411">
        <f t="shared" si="1"/>
        <v>45318</v>
      </c>
      <c r="AH3" s="412">
        <f t="shared" si="1"/>
        <v>45319</v>
      </c>
      <c r="AI3" s="417">
        <f t="shared" si="1"/>
        <v>45320</v>
      </c>
      <c r="AJ3" s="417">
        <f t="shared" si="1"/>
        <v>45321</v>
      </c>
      <c r="AK3" s="417">
        <f t="shared" si="1"/>
        <v>45322</v>
      </c>
      <c r="AL3" s="409" t="s">
        <v>429</v>
      </c>
      <c r="AM3" s="418">
        <v>45689</v>
      </c>
      <c r="AN3" s="419">
        <f>AM3+1</f>
        <v>45690</v>
      </c>
      <c r="AO3" s="414">
        <f t="shared" ref="AO3:BG3" si="2">AN3+1</f>
        <v>45691</v>
      </c>
      <c r="AP3" s="414">
        <f t="shared" si="2"/>
        <v>45692</v>
      </c>
      <c r="AQ3" s="415">
        <f t="shared" si="2"/>
        <v>45693</v>
      </c>
      <c r="AR3" s="411">
        <f t="shared" si="2"/>
        <v>45694</v>
      </c>
      <c r="AS3" s="411">
        <f t="shared" si="2"/>
        <v>45695</v>
      </c>
      <c r="AT3" s="412">
        <f t="shared" si="2"/>
        <v>45696</v>
      </c>
      <c r="AU3" s="413">
        <f t="shared" si="2"/>
        <v>45697</v>
      </c>
      <c r="AV3" s="411">
        <f t="shared" si="2"/>
        <v>45698</v>
      </c>
      <c r="AW3" s="414">
        <f t="shared" si="2"/>
        <v>45699</v>
      </c>
      <c r="AX3" s="417">
        <f t="shared" si="2"/>
        <v>45700</v>
      </c>
      <c r="AY3" s="414">
        <f>AX3+1</f>
        <v>45701</v>
      </c>
      <c r="AZ3" s="414">
        <f t="shared" si="2"/>
        <v>45702</v>
      </c>
      <c r="BA3" s="412">
        <f t="shared" si="2"/>
        <v>45703</v>
      </c>
      <c r="BB3" s="420">
        <f t="shared" si="2"/>
        <v>45704</v>
      </c>
      <c r="BC3" s="414">
        <f t="shared" si="2"/>
        <v>45705</v>
      </c>
      <c r="BD3" s="414">
        <f t="shared" si="2"/>
        <v>45706</v>
      </c>
      <c r="BE3" s="417">
        <f t="shared" si="2"/>
        <v>45707</v>
      </c>
      <c r="BF3" s="414">
        <f t="shared" si="2"/>
        <v>45708</v>
      </c>
      <c r="BG3" s="414">
        <f t="shared" si="2"/>
        <v>45709</v>
      </c>
      <c r="BH3" s="412">
        <f>BG3+1</f>
        <v>45710</v>
      </c>
      <c r="BI3" s="420">
        <f>BH3+1</f>
        <v>45711</v>
      </c>
      <c r="BJ3" s="414">
        <f>BI3+1</f>
        <v>45712</v>
      </c>
      <c r="BK3" s="414">
        <f t="shared" ref="BK3:BN3" si="3">BJ3+1</f>
        <v>45713</v>
      </c>
      <c r="BL3" s="415">
        <f t="shared" si="3"/>
        <v>45714</v>
      </c>
      <c r="BM3" s="411">
        <f t="shared" si="3"/>
        <v>45715</v>
      </c>
      <c r="BN3" s="411">
        <f t="shared" si="3"/>
        <v>45716</v>
      </c>
      <c r="BO3" s="421" t="s">
        <v>458</v>
      </c>
      <c r="BP3" s="422">
        <v>45717</v>
      </c>
      <c r="BQ3" s="413">
        <f t="shared" ref="BQ3:BV3" si="4">BP3+1</f>
        <v>45718</v>
      </c>
      <c r="BR3" s="418">
        <f t="shared" si="4"/>
        <v>45719</v>
      </c>
      <c r="BS3" s="414">
        <f t="shared" si="4"/>
        <v>45720</v>
      </c>
      <c r="BT3" s="423">
        <f t="shared" si="4"/>
        <v>45721</v>
      </c>
      <c r="BU3" s="414">
        <f t="shared" si="4"/>
        <v>45722</v>
      </c>
      <c r="BV3" s="414">
        <f t="shared" si="4"/>
        <v>45723</v>
      </c>
      <c r="BW3" s="411">
        <f>BV3+1</f>
        <v>45724</v>
      </c>
      <c r="BX3" s="424">
        <f>BW3+1</f>
        <v>45725</v>
      </c>
      <c r="BY3" s="425">
        <f>BX3+1</f>
        <v>45726</v>
      </c>
      <c r="BZ3" s="415">
        <f t="shared" ref="BZ3:CT3" si="5">BY3+1</f>
        <v>45727</v>
      </c>
      <c r="CA3" s="415">
        <f t="shared" si="5"/>
        <v>45728</v>
      </c>
      <c r="CB3" s="415">
        <f t="shared" si="5"/>
        <v>45729</v>
      </c>
      <c r="CC3" s="415">
        <f t="shared" si="5"/>
        <v>45730</v>
      </c>
      <c r="CD3" s="415">
        <f t="shared" si="5"/>
        <v>45731</v>
      </c>
      <c r="CE3" s="424">
        <f t="shared" si="5"/>
        <v>45732</v>
      </c>
      <c r="CF3" s="425">
        <f t="shared" si="5"/>
        <v>45733</v>
      </c>
      <c r="CG3" s="415">
        <f t="shared" si="5"/>
        <v>45734</v>
      </c>
      <c r="CH3" s="415">
        <f t="shared" si="5"/>
        <v>45735</v>
      </c>
      <c r="CI3" s="415">
        <f t="shared" si="5"/>
        <v>45736</v>
      </c>
      <c r="CJ3" s="415">
        <f t="shared" si="5"/>
        <v>45737</v>
      </c>
      <c r="CK3" s="415">
        <f t="shared" si="5"/>
        <v>45738</v>
      </c>
      <c r="CL3" s="424">
        <f t="shared" si="5"/>
        <v>45739</v>
      </c>
      <c r="CM3" s="425">
        <f t="shared" si="5"/>
        <v>45740</v>
      </c>
      <c r="CN3" s="415">
        <f t="shared" si="5"/>
        <v>45741</v>
      </c>
      <c r="CO3" s="415">
        <f t="shared" si="5"/>
        <v>45742</v>
      </c>
      <c r="CP3" s="415">
        <f t="shared" si="5"/>
        <v>45743</v>
      </c>
      <c r="CQ3" s="415">
        <f t="shared" si="5"/>
        <v>45744</v>
      </c>
      <c r="CR3" s="415">
        <f t="shared" si="5"/>
        <v>45745</v>
      </c>
      <c r="CS3" s="424">
        <f t="shared" si="5"/>
        <v>45746</v>
      </c>
      <c r="CT3" s="422">
        <f t="shared" si="5"/>
        <v>45747</v>
      </c>
      <c r="CU3" s="409" t="s">
        <v>485</v>
      </c>
      <c r="CV3" s="417">
        <v>45748</v>
      </c>
      <c r="CW3" s="414">
        <f>CV3+1</f>
        <v>45749</v>
      </c>
      <c r="CX3" s="414">
        <f t="shared" ref="CX3:DP3" si="6">CW3+1</f>
        <v>45750</v>
      </c>
      <c r="CY3" s="414">
        <f t="shared" si="6"/>
        <v>45751</v>
      </c>
      <c r="CZ3" s="411">
        <f t="shared" si="6"/>
        <v>45752</v>
      </c>
      <c r="DA3" s="424">
        <f t="shared" si="6"/>
        <v>45753</v>
      </c>
      <c r="DB3" s="418">
        <f t="shared" si="6"/>
        <v>45754</v>
      </c>
      <c r="DC3" s="414">
        <f t="shared" si="6"/>
        <v>45755</v>
      </c>
      <c r="DD3" s="414">
        <f t="shared" si="6"/>
        <v>45756</v>
      </c>
      <c r="DE3" s="414">
        <f t="shared" si="6"/>
        <v>45757</v>
      </c>
      <c r="DF3" s="414">
        <f t="shared" si="6"/>
        <v>45758</v>
      </c>
      <c r="DG3" s="411">
        <f t="shared" si="6"/>
        <v>45759</v>
      </c>
      <c r="DH3" s="424">
        <f t="shared" si="6"/>
        <v>45760</v>
      </c>
      <c r="DI3" s="418">
        <f t="shared" si="6"/>
        <v>45761</v>
      </c>
      <c r="DJ3" s="414">
        <f t="shared" si="6"/>
        <v>45762</v>
      </c>
      <c r="DK3" s="414">
        <f t="shared" si="6"/>
        <v>45763</v>
      </c>
      <c r="DL3" s="414">
        <f t="shared" si="6"/>
        <v>45764</v>
      </c>
      <c r="DM3" s="414">
        <f t="shared" si="6"/>
        <v>45765</v>
      </c>
      <c r="DN3" s="414">
        <f t="shared" si="6"/>
        <v>45766</v>
      </c>
      <c r="DO3" s="410">
        <f t="shared" si="6"/>
        <v>45767</v>
      </c>
      <c r="DP3" s="425">
        <f t="shared" si="6"/>
        <v>45768</v>
      </c>
      <c r="DQ3" s="414">
        <f>DP3+1</f>
        <v>45769</v>
      </c>
      <c r="DR3" s="414">
        <f>DQ3+1</f>
        <v>45770</v>
      </c>
      <c r="DS3" s="414">
        <f t="shared" ref="DS3:FE3" si="7">DR3+1</f>
        <v>45771</v>
      </c>
      <c r="DT3" s="414">
        <f t="shared" si="7"/>
        <v>45772</v>
      </c>
      <c r="DU3" s="411">
        <f t="shared" si="7"/>
        <v>45773</v>
      </c>
      <c r="DV3" s="424">
        <f t="shared" si="7"/>
        <v>45774</v>
      </c>
      <c r="DW3" s="418">
        <f t="shared" si="7"/>
        <v>45775</v>
      </c>
      <c r="DX3" s="418">
        <f t="shared" si="7"/>
        <v>45776</v>
      </c>
      <c r="DY3" s="418">
        <f t="shared" si="7"/>
        <v>45777</v>
      </c>
      <c r="DZ3" s="409" t="s">
        <v>495</v>
      </c>
      <c r="EA3" s="424">
        <v>45778</v>
      </c>
      <c r="EB3" s="418">
        <f t="shared" si="7"/>
        <v>45779</v>
      </c>
      <c r="EC3" s="418">
        <f t="shared" si="7"/>
        <v>45780</v>
      </c>
      <c r="ED3" s="424">
        <f t="shared" si="7"/>
        <v>45781</v>
      </c>
      <c r="EE3" s="418">
        <f t="shared" si="7"/>
        <v>45782</v>
      </c>
      <c r="EF3" s="418">
        <f t="shared" si="7"/>
        <v>45783</v>
      </c>
      <c r="EG3" s="418">
        <f t="shared" si="7"/>
        <v>45784</v>
      </c>
      <c r="EH3" s="418">
        <f t="shared" si="7"/>
        <v>45785</v>
      </c>
      <c r="EI3" s="418">
        <f t="shared" si="7"/>
        <v>45786</v>
      </c>
      <c r="EJ3" s="418">
        <f t="shared" si="7"/>
        <v>45787</v>
      </c>
      <c r="EK3" s="424">
        <f t="shared" si="7"/>
        <v>45788</v>
      </c>
      <c r="EL3" s="418">
        <f t="shared" si="7"/>
        <v>45789</v>
      </c>
      <c r="EM3" s="418">
        <f t="shared" si="7"/>
        <v>45790</v>
      </c>
      <c r="EN3" s="418">
        <f t="shared" si="7"/>
        <v>45791</v>
      </c>
      <c r="EO3" s="418">
        <f t="shared" si="7"/>
        <v>45792</v>
      </c>
      <c r="EP3" s="418">
        <f t="shared" si="7"/>
        <v>45793</v>
      </c>
      <c r="EQ3" s="418">
        <f t="shared" si="7"/>
        <v>45794</v>
      </c>
      <c r="ER3" s="424">
        <f t="shared" si="7"/>
        <v>45795</v>
      </c>
      <c r="ES3" s="418">
        <f t="shared" si="7"/>
        <v>45796</v>
      </c>
      <c r="ET3" s="418">
        <f t="shared" si="7"/>
        <v>45797</v>
      </c>
      <c r="EU3" s="418">
        <f t="shared" si="7"/>
        <v>45798</v>
      </c>
      <c r="EV3" s="418">
        <f t="shared" si="7"/>
        <v>45799</v>
      </c>
      <c r="EW3" s="418">
        <f t="shared" si="7"/>
        <v>45800</v>
      </c>
      <c r="EX3" s="418">
        <f t="shared" si="7"/>
        <v>45801</v>
      </c>
      <c r="EY3" s="424">
        <f t="shared" si="7"/>
        <v>45802</v>
      </c>
      <c r="EZ3" s="418">
        <f t="shared" si="7"/>
        <v>45803</v>
      </c>
      <c r="FA3" s="418">
        <f t="shared" si="7"/>
        <v>45804</v>
      </c>
      <c r="FB3" s="418">
        <f t="shared" si="7"/>
        <v>45805</v>
      </c>
      <c r="FC3" s="418">
        <f t="shared" si="7"/>
        <v>45806</v>
      </c>
      <c r="FD3" s="418">
        <f t="shared" si="7"/>
        <v>45807</v>
      </c>
      <c r="FE3" s="418">
        <f t="shared" si="7"/>
        <v>45808</v>
      </c>
      <c r="FF3" s="409" t="s">
        <v>501</v>
      </c>
      <c r="FG3" s="424">
        <f>FE3+1</f>
        <v>45809</v>
      </c>
      <c r="FH3" s="418">
        <f t="shared" ref="FH3:GJ3" si="8">FG3+1</f>
        <v>45810</v>
      </c>
      <c r="FI3" s="418">
        <f t="shared" si="8"/>
        <v>45811</v>
      </c>
      <c r="FJ3" s="418">
        <f t="shared" si="8"/>
        <v>45812</v>
      </c>
      <c r="FK3" s="418">
        <f t="shared" si="8"/>
        <v>45813</v>
      </c>
      <c r="FL3" s="418">
        <f t="shared" si="8"/>
        <v>45814</v>
      </c>
      <c r="FM3" s="418">
        <f t="shared" si="8"/>
        <v>45815</v>
      </c>
      <c r="FN3" s="424">
        <f t="shared" si="8"/>
        <v>45816</v>
      </c>
      <c r="FO3" s="418">
        <f t="shared" si="8"/>
        <v>45817</v>
      </c>
      <c r="FP3" s="418">
        <f t="shared" si="8"/>
        <v>45818</v>
      </c>
      <c r="FQ3" s="418">
        <f t="shared" si="8"/>
        <v>45819</v>
      </c>
      <c r="FR3" s="418">
        <f t="shared" si="8"/>
        <v>45820</v>
      </c>
      <c r="FS3" s="418">
        <f t="shared" si="8"/>
        <v>45821</v>
      </c>
      <c r="FT3" s="418">
        <f t="shared" si="8"/>
        <v>45822</v>
      </c>
      <c r="FU3" s="424">
        <f t="shared" si="8"/>
        <v>45823</v>
      </c>
      <c r="FV3" s="418">
        <f t="shared" si="8"/>
        <v>45824</v>
      </c>
      <c r="FW3" s="418">
        <f t="shared" si="8"/>
        <v>45825</v>
      </c>
      <c r="FX3" s="418">
        <f t="shared" si="8"/>
        <v>45826</v>
      </c>
      <c r="FY3" s="418">
        <f t="shared" si="8"/>
        <v>45827</v>
      </c>
      <c r="FZ3" s="418">
        <f t="shared" si="8"/>
        <v>45828</v>
      </c>
      <c r="GA3" s="418">
        <f t="shared" si="8"/>
        <v>45829</v>
      </c>
      <c r="GB3" s="424">
        <f t="shared" si="8"/>
        <v>45830</v>
      </c>
      <c r="GC3" s="418">
        <f>GB3+1</f>
        <v>45831</v>
      </c>
      <c r="GD3" s="418">
        <f t="shared" si="8"/>
        <v>45832</v>
      </c>
      <c r="GE3" s="418">
        <f t="shared" si="8"/>
        <v>45833</v>
      </c>
      <c r="GF3" s="418">
        <f t="shared" si="8"/>
        <v>45834</v>
      </c>
      <c r="GG3" s="418">
        <f t="shared" si="8"/>
        <v>45835</v>
      </c>
      <c r="GH3" s="418">
        <f t="shared" si="8"/>
        <v>45836</v>
      </c>
      <c r="GI3" s="424">
        <f t="shared" si="8"/>
        <v>45837</v>
      </c>
      <c r="GJ3" s="418">
        <f t="shared" si="8"/>
        <v>45838</v>
      </c>
      <c r="GK3" s="409" t="s">
        <v>506</v>
      </c>
      <c r="GL3" s="418">
        <f t="shared" ref="GL3" si="9">GJ3+1</f>
        <v>45839</v>
      </c>
      <c r="GM3" s="418">
        <f t="shared" ref="GM3:GR3" si="10">GL3+1</f>
        <v>45840</v>
      </c>
      <c r="GN3" s="418">
        <f t="shared" si="10"/>
        <v>45841</v>
      </c>
      <c r="GO3" s="418">
        <f t="shared" si="10"/>
        <v>45842</v>
      </c>
      <c r="GP3" s="418">
        <f t="shared" si="10"/>
        <v>45843</v>
      </c>
      <c r="GQ3" s="424">
        <f t="shared" si="10"/>
        <v>45844</v>
      </c>
      <c r="GR3" s="418">
        <f t="shared" si="10"/>
        <v>45845</v>
      </c>
      <c r="GS3" s="418">
        <f t="shared" ref="GS3" si="11">GR3+1</f>
        <v>45846</v>
      </c>
      <c r="GT3" s="418">
        <f t="shared" ref="GT3" si="12">GS3+1</f>
        <v>45847</v>
      </c>
      <c r="GU3" s="418">
        <f t="shared" ref="GU3" si="13">GT3+1</f>
        <v>45848</v>
      </c>
      <c r="GV3" s="418">
        <f t="shared" ref="GV3" si="14">GU3+1</f>
        <v>45849</v>
      </c>
      <c r="GW3" s="418">
        <f t="shared" ref="GW3:GX3" si="15">GV3+1</f>
        <v>45850</v>
      </c>
      <c r="GX3" s="424">
        <f t="shared" si="15"/>
        <v>45851</v>
      </c>
      <c r="GY3" s="418">
        <f t="shared" ref="GY3" si="16">GX3+1</f>
        <v>45852</v>
      </c>
      <c r="GZ3" s="418">
        <f t="shared" ref="GZ3" si="17">GY3+1</f>
        <v>45853</v>
      </c>
      <c r="HA3" s="418">
        <f t="shared" ref="HA3" si="18">GZ3+1</f>
        <v>45854</v>
      </c>
      <c r="HB3" s="418">
        <f t="shared" ref="HB3" si="19">HA3+1</f>
        <v>45855</v>
      </c>
      <c r="HC3" s="418">
        <f t="shared" ref="HC3:HE3" si="20">HB3+1</f>
        <v>45856</v>
      </c>
      <c r="HD3" s="418">
        <f t="shared" si="20"/>
        <v>45857</v>
      </c>
      <c r="HE3" s="424">
        <f t="shared" si="20"/>
        <v>45858</v>
      </c>
      <c r="HF3" s="418">
        <f t="shared" ref="HF3" si="21">HE3+1</f>
        <v>45859</v>
      </c>
      <c r="HG3" s="418">
        <f t="shared" ref="HG3" si="22">HF3+1</f>
        <v>45860</v>
      </c>
      <c r="HH3" s="418">
        <f t="shared" ref="HH3" si="23">HG3+1</f>
        <v>45861</v>
      </c>
      <c r="HI3" s="418">
        <f t="shared" ref="HI3" si="24">HH3+1</f>
        <v>45862</v>
      </c>
      <c r="HJ3" s="418">
        <f t="shared" ref="HJ3" si="25">HI3+1</f>
        <v>45863</v>
      </c>
      <c r="HK3" s="418">
        <f t="shared" ref="HK3:HL3" si="26">HJ3+1</f>
        <v>45864</v>
      </c>
      <c r="HL3" s="424">
        <f t="shared" si="26"/>
        <v>45865</v>
      </c>
      <c r="HM3" s="418">
        <f t="shared" ref="HM3" si="27">HL3+1</f>
        <v>45866</v>
      </c>
      <c r="HN3" s="418">
        <f t="shared" ref="HN3" si="28">HM3+1</f>
        <v>45867</v>
      </c>
      <c r="HO3" s="418">
        <f t="shared" ref="HO3" si="29">HN3+1</f>
        <v>45868</v>
      </c>
      <c r="HP3" s="418">
        <f t="shared" ref="HP3" si="30">HO3+1</f>
        <v>45869</v>
      </c>
      <c r="HQ3" s="409" t="s">
        <v>516</v>
      </c>
      <c r="HR3" s="418">
        <f t="shared" ref="HR3" si="31">HP3+1</f>
        <v>45870</v>
      </c>
      <c r="HS3" s="418">
        <f t="shared" ref="HS3:HT3" si="32">HR3+1</f>
        <v>45871</v>
      </c>
      <c r="HT3" s="424">
        <f t="shared" si="32"/>
        <v>45872</v>
      </c>
      <c r="HU3" s="418">
        <f t="shared" ref="HU3" si="33">HT3+1</f>
        <v>45873</v>
      </c>
      <c r="HV3" s="418">
        <f t="shared" ref="HV3" si="34">HU3+1</f>
        <v>45874</v>
      </c>
      <c r="HW3" s="418">
        <f t="shared" ref="HW3" si="35">HV3+1</f>
        <v>45875</v>
      </c>
      <c r="HX3" s="418">
        <f t="shared" ref="HX3:IB3" si="36">HW3+1</f>
        <v>45876</v>
      </c>
      <c r="HY3" s="418">
        <f t="shared" si="36"/>
        <v>45877</v>
      </c>
      <c r="HZ3" s="418">
        <f t="shared" si="36"/>
        <v>45878</v>
      </c>
      <c r="IA3" s="424">
        <f t="shared" ref="IA3" si="37">HZ3+1</f>
        <v>45879</v>
      </c>
      <c r="IB3" s="418">
        <f t="shared" si="36"/>
        <v>45880</v>
      </c>
      <c r="IC3" s="418">
        <f t="shared" ref="IC3" si="38">IB3+1</f>
        <v>45881</v>
      </c>
      <c r="ID3" s="418">
        <f t="shared" ref="ID3" si="39">IC3+1</f>
        <v>45882</v>
      </c>
      <c r="IE3" s="418">
        <f t="shared" ref="IE3" si="40">ID3+1</f>
        <v>45883</v>
      </c>
      <c r="IF3" s="418">
        <f t="shared" ref="IF3" si="41">IE3+1</f>
        <v>45884</v>
      </c>
      <c r="IG3" s="418">
        <f t="shared" ref="IG3:IH3" si="42">IF3+1</f>
        <v>45885</v>
      </c>
      <c r="IH3" s="424">
        <f t="shared" si="42"/>
        <v>45886</v>
      </c>
      <c r="II3" s="418">
        <f t="shared" ref="II3" si="43">IH3+1</f>
        <v>45887</v>
      </c>
      <c r="IJ3" s="418">
        <f t="shared" ref="IJ3" si="44">II3+1</f>
        <v>45888</v>
      </c>
      <c r="IK3" s="418">
        <f t="shared" ref="IK3:IL3" si="45">IJ3+1</f>
        <v>45889</v>
      </c>
      <c r="IL3" s="418">
        <f t="shared" si="45"/>
        <v>45890</v>
      </c>
      <c r="IM3" s="418">
        <f t="shared" ref="IM3" si="46">IL3+1</f>
        <v>45891</v>
      </c>
      <c r="IN3" s="418">
        <f t="shared" ref="IN3:IO3" si="47">IM3+1</f>
        <v>45892</v>
      </c>
      <c r="IO3" s="424">
        <f t="shared" si="47"/>
        <v>45893</v>
      </c>
      <c r="IP3" s="418">
        <f t="shared" ref="IP3" si="48">IO3+1</f>
        <v>45894</v>
      </c>
      <c r="IQ3" s="418">
        <f t="shared" ref="IQ3" si="49">IP3+1</f>
        <v>45895</v>
      </c>
      <c r="IR3" s="418">
        <f t="shared" ref="IR3" si="50">IQ3+1</f>
        <v>45896</v>
      </c>
      <c r="IS3" s="418">
        <f t="shared" ref="IS3" si="51">IR3+1</f>
        <v>45897</v>
      </c>
      <c r="IT3" s="418">
        <f t="shared" ref="IT3" si="52">IS3+1</f>
        <v>45898</v>
      </c>
      <c r="IU3" s="418">
        <f t="shared" ref="IU3:IV3" si="53">IT3+1</f>
        <v>45899</v>
      </c>
      <c r="IV3" s="424">
        <f t="shared" si="53"/>
        <v>45900</v>
      </c>
      <c r="IW3" s="409" t="s">
        <v>523</v>
      </c>
      <c r="IX3" s="418">
        <v>45901</v>
      </c>
      <c r="IY3" s="418">
        <v>45903</v>
      </c>
      <c r="IZ3" s="418">
        <f>IY3+1</f>
        <v>45904</v>
      </c>
      <c r="JA3" s="418">
        <f>IZ3+1</f>
        <v>45905</v>
      </c>
      <c r="JB3" s="418">
        <f t="shared" ref="JB3:JD3" si="54">JA3+1</f>
        <v>45906</v>
      </c>
      <c r="JC3" s="424">
        <f t="shared" si="54"/>
        <v>45907</v>
      </c>
      <c r="JD3" s="418">
        <f t="shared" si="54"/>
        <v>45908</v>
      </c>
      <c r="JE3" s="418">
        <f t="shared" ref="JE3" si="55">JD3+1</f>
        <v>45909</v>
      </c>
      <c r="JF3" s="418">
        <f t="shared" ref="JF3" si="56">JE3+1</f>
        <v>45910</v>
      </c>
      <c r="JG3" s="418">
        <f t="shared" ref="JG3" si="57">JF3+1</f>
        <v>45911</v>
      </c>
      <c r="JH3" s="418">
        <f t="shared" ref="JH3" si="58">JG3+1</f>
        <v>45912</v>
      </c>
      <c r="JI3" s="418">
        <f t="shared" ref="JI3:JK3" si="59">JH3+1</f>
        <v>45913</v>
      </c>
      <c r="JJ3" s="424">
        <f t="shared" si="59"/>
        <v>45914</v>
      </c>
      <c r="JK3" s="418">
        <f t="shared" si="59"/>
        <v>45915</v>
      </c>
      <c r="JL3" s="418">
        <f t="shared" ref="JL3" si="60">JK3+1</f>
        <v>45916</v>
      </c>
      <c r="JM3" s="418">
        <f t="shared" ref="JM3" si="61">JL3+1</f>
        <v>45917</v>
      </c>
      <c r="JN3" s="418">
        <f t="shared" ref="JN3" si="62">JM3+1</f>
        <v>45918</v>
      </c>
      <c r="JO3" s="418">
        <f t="shared" ref="JO3" si="63">JN3+1</f>
        <v>45919</v>
      </c>
      <c r="JP3" s="418">
        <f t="shared" ref="JP3:JQ3" si="64">JO3+1</f>
        <v>45920</v>
      </c>
      <c r="JQ3" s="424">
        <f t="shared" si="64"/>
        <v>45921</v>
      </c>
      <c r="JR3" s="418">
        <f t="shared" ref="JR3" si="65">JQ3+1</f>
        <v>45922</v>
      </c>
      <c r="JS3" s="418">
        <f t="shared" ref="JS3" si="66">JR3+1</f>
        <v>45923</v>
      </c>
      <c r="JT3" s="418">
        <f t="shared" ref="JT3:JU3" si="67">JS3+1</f>
        <v>45924</v>
      </c>
      <c r="JU3" s="418">
        <f t="shared" si="67"/>
        <v>45925</v>
      </c>
      <c r="JV3" s="418">
        <f t="shared" ref="JV3" si="68">JU3+1</f>
        <v>45926</v>
      </c>
      <c r="JW3" s="418">
        <f t="shared" ref="JW3:JX3" si="69">JV3+1</f>
        <v>45927</v>
      </c>
      <c r="JX3" s="424">
        <f t="shared" si="69"/>
        <v>45928</v>
      </c>
      <c r="JY3" s="418">
        <f t="shared" ref="JY3:JZ3" si="70">JX3+1</f>
        <v>45929</v>
      </c>
      <c r="JZ3" s="418">
        <f t="shared" si="70"/>
        <v>45930</v>
      </c>
      <c r="KA3" s="409" t="s">
        <v>552</v>
      </c>
      <c r="KB3" s="418">
        <v>45931</v>
      </c>
      <c r="KC3" s="418">
        <f t="shared" ref="KC3" si="71">KB3+1</f>
        <v>45932</v>
      </c>
      <c r="KD3" s="418">
        <f t="shared" ref="KD3" si="72">KC3+1</f>
        <v>45933</v>
      </c>
      <c r="KE3" s="418">
        <f t="shared" ref="KE3:KF3" si="73">KD3+1</f>
        <v>45934</v>
      </c>
      <c r="KF3" s="424">
        <f t="shared" si="73"/>
        <v>45935</v>
      </c>
      <c r="KG3" s="418">
        <f t="shared" ref="KG3" si="74">KF3+1</f>
        <v>45936</v>
      </c>
      <c r="KH3" s="418">
        <f t="shared" ref="KH3" si="75">KG3+1</f>
        <v>45937</v>
      </c>
      <c r="KI3" s="418">
        <f t="shared" ref="KI3" si="76">KH3+1</f>
        <v>45938</v>
      </c>
      <c r="KJ3" s="418">
        <f t="shared" ref="KJ3" si="77">KI3+1</f>
        <v>45939</v>
      </c>
      <c r="KK3" s="418">
        <f t="shared" ref="KK3" si="78">KJ3+1</f>
        <v>45940</v>
      </c>
      <c r="KL3" s="418">
        <f t="shared" ref="KL3:KN3" si="79">KK3+1</f>
        <v>45941</v>
      </c>
      <c r="KM3" s="424">
        <f t="shared" si="79"/>
        <v>45942</v>
      </c>
      <c r="KN3" s="418">
        <f t="shared" si="79"/>
        <v>45943</v>
      </c>
      <c r="KO3" s="418">
        <f t="shared" ref="KO3" si="80">KN3+1</f>
        <v>45944</v>
      </c>
      <c r="KP3" s="418">
        <f t="shared" ref="KP3" si="81">KO3+1</f>
        <v>45945</v>
      </c>
      <c r="KQ3" s="418">
        <f t="shared" ref="KQ3" si="82">KP3+1</f>
        <v>45946</v>
      </c>
      <c r="KR3" s="418">
        <f t="shared" ref="KR3" si="83">KQ3+1</f>
        <v>45947</v>
      </c>
      <c r="KS3" s="418">
        <f t="shared" ref="KS3:KT3" si="84">KR3+1</f>
        <v>45948</v>
      </c>
      <c r="KT3" s="424">
        <f t="shared" si="84"/>
        <v>45949</v>
      </c>
      <c r="KU3" s="418">
        <f t="shared" ref="KU3" si="85">KT3+1</f>
        <v>45950</v>
      </c>
      <c r="KV3" s="418">
        <f t="shared" ref="KV3" si="86">KU3+1</f>
        <v>45951</v>
      </c>
      <c r="KW3" s="418">
        <f t="shared" ref="KW3" si="87">KV3+1</f>
        <v>45952</v>
      </c>
      <c r="KX3" s="418">
        <f t="shared" ref="KX3" si="88">KW3+1</f>
        <v>45953</v>
      </c>
      <c r="KY3" s="418">
        <f t="shared" ref="KY3" si="89">KX3+1</f>
        <v>45954</v>
      </c>
      <c r="KZ3" s="418">
        <f t="shared" ref="KZ3:LA3" si="90">KY3+1</f>
        <v>45955</v>
      </c>
      <c r="LA3" s="424">
        <f t="shared" si="90"/>
        <v>45956</v>
      </c>
      <c r="LB3" s="418">
        <f t="shared" ref="LB3" si="91">LA3+1</f>
        <v>45957</v>
      </c>
      <c r="LC3" s="418">
        <f t="shared" ref="LC3" si="92">LB3+1</f>
        <v>45958</v>
      </c>
      <c r="LD3" s="418">
        <f t="shared" ref="LD3" si="93">LC3+1</f>
        <v>45959</v>
      </c>
      <c r="LE3" s="418">
        <f t="shared" ref="LE3:LF3" si="94">LD3+1</f>
        <v>45960</v>
      </c>
      <c r="LF3" s="418">
        <f t="shared" si="94"/>
        <v>45961</v>
      </c>
      <c r="LG3" s="409" t="s">
        <v>551</v>
      </c>
      <c r="LH3" s="418">
        <v>45962</v>
      </c>
      <c r="LI3" s="424">
        <f t="shared" ref="LI3" si="95">LH3+1</f>
        <v>45963</v>
      </c>
      <c r="LJ3" s="418">
        <f>LI3+1</f>
        <v>45964</v>
      </c>
      <c r="LK3" s="418">
        <f t="shared" ref="LK3:LN3" si="96">LJ3+1</f>
        <v>45965</v>
      </c>
      <c r="LL3" s="418">
        <f t="shared" si="96"/>
        <v>45966</v>
      </c>
      <c r="LM3" s="418">
        <f t="shared" si="96"/>
        <v>45967</v>
      </c>
      <c r="LN3" s="418">
        <f t="shared" si="96"/>
        <v>45968</v>
      </c>
      <c r="LO3" s="418">
        <f t="shared" ref="LO3:LQ3" si="97">LN3+1</f>
        <v>45969</v>
      </c>
      <c r="LP3" s="424">
        <f t="shared" si="97"/>
        <v>45970</v>
      </c>
      <c r="LQ3" s="418">
        <f t="shared" si="97"/>
        <v>45971</v>
      </c>
      <c r="LR3" s="418">
        <f t="shared" ref="LR3" si="98">LQ3+1</f>
        <v>45972</v>
      </c>
      <c r="LS3" s="418">
        <f t="shared" ref="LS3" si="99">LR3+1</f>
        <v>45973</v>
      </c>
      <c r="LT3" s="418">
        <f t="shared" ref="LT3" si="100">LS3+1</f>
        <v>45974</v>
      </c>
      <c r="LU3" s="418">
        <f t="shared" ref="LU3" si="101">LT3+1</f>
        <v>45975</v>
      </c>
      <c r="LV3" s="418">
        <f t="shared" ref="LV3:LW3" si="102">LU3+1</f>
        <v>45976</v>
      </c>
      <c r="LW3" s="424">
        <f t="shared" si="102"/>
        <v>45977</v>
      </c>
      <c r="LX3" s="418">
        <f t="shared" ref="LX3" si="103">LW3+1</f>
        <v>45978</v>
      </c>
      <c r="LY3" s="418">
        <f t="shared" ref="LY3" si="104">LX3+1</f>
        <v>45979</v>
      </c>
      <c r="LZ3" s="418">
        <f t="shared" ref="LZ3" si="105">LY3+1</f>
        <v>45980</v>
      </c>
      <c r="MA3" s="418">
        <f t="shared" ref="MA3" si="106">LZ3+1</f>
        <v>45981</v>
      </c>
      <c r="MB3" s="418">
        <f t="shared" ref="MB3" si="107">MA3+1</f>
        <v>45982</v>
      </c>
      <c r="MC3" s="418">
        <f t="shared" ref="MC3:MD3" si="108">MB3+1</f>
        <v>45983</v>
      </c>
      <c r="MD3" s="424">
        <f t="shared" si="108"/>
        <v>45984</v>
      </c>
      <c r="ME3" s="418">
        <f t="shared" ref="ME3" si="109">MD3+1</f>
        <v>45985</v>
      </c>
      <c r="MF3" s="418">
        <f t="shared" ref="MF3" si="110">ME3+1</f>
        <v>45986</v>
      </c>
      <c r="MG3" s="418">
        <f t="shared" ref="MG3" si="111">MF3+1</f>
        <v>45987</v>
      </c>
      <c r="MH3" s="418">
        <f t="shared" ref="MH3" si="112">MG3+1</f>
        <v>45988</v>
      </c>
      <c r="MI3" s="418">
        <f t="shared" ref="MI3" si="113">MH3+1</f>
        <v>45989</v>
      </c>
      <c r="MJ3" s="418">
        <f t="shared" ref="MJ3:MK3" si="114">MI3+1</f>
        <v>45990</v>
      </c>
      <c r="MK3" s="424">
        <f t="shared" si="114"/>
        <v>45991</v>
      </c>
      <c r="ML3" s="409" t="s">
        <v>557</v>
      </c>
    </row>
    <row r="4" spans="1:350" s="441" customFormat="1" ht="19.5" customHeight="1" x14ac:dyDescent="0.45">
      <c r="A4" s="226"/>
      <c r="B4" s="427"/>
      <c r="C4" s="447"/>
      <c r="D4" s="428"/>
      <c r="E4" s="429"/>
      <c r="F4" s="430"/>
      <c r="G4" s="431" t="s">
        <v>421</v>
      </c>
      <c r="H4" s="525" t="s">
        <v>421</v>
      </c>
      <c r="I4" s="525"/>
      <c r="J4" s="526"/>
      <c r="K4" s="434"/>
      <c r="L4" s="525" t="s">
        <v>422</v>
      </c>
      <c r="M4" s="525"/>
      <c r="N4" s="525"/>
      <c r="O4" s="525"/>
      <c r="P4" s="525"/>
      <c r="Q4" s="526"/>
      <c r="R4" s="434"/>
      <c r="S4" s="525" t="s">
        <v>423</v>
      </c>
      <c r="T4" s="525"/>
      <c r="U4" s="525"/>
      <c r="V4" s="525"/>
      <c r="W4" s="525"/>
      <c r="X4" s="526"/>
      <c r="Y4" s="434"/>
      <c r="Z4" s="525" t="s">
        <v>424</v>
      </c>
      <c r="AA4" s="525"/>
      <c r="AB4" s="525"/>
      <c r="AC4" s="525"/>
      <c r="AD4" s="525"/>
      <c r="AE4" s="525"/>
      <c r="AF4" s="525"/>
      <c r="AG4" s="525"/>
      <c r="AH4" s="526"/>
      <c r="AI4" s="527" t="s">
        <v>430</v>
      </c>
      <c r="AJ4" s="527"/>
      <c r="AK4" s="528"/>
      <c r="AL4" s="430"/>
      <c r="AM4" s="529" t="s">
        <v>430</v>
      </c>
      <c r="AN4" s="527"/>
      <c r="AO4" s="525" t="s">
        <v>457</v>
      </c>
      <c r="AP4" s="525"/>
      <c r="AQ4" s="525"/>
      <c r="AR4" s="525"/>
      <c r="AS4" s="525"/>
      <c r="AT4" s="526"/>
      <c r="AU4" s="434"/>
      <c r="AV4" s="525" t="s">
        <v>477</v>
      </c>
      <c r="AW4" s="525"/>
      <c r="AX4" s="525"/>
      <c r="AY4" s="525"/>
      <c r="AZ4" s="525"/>
      <c r="BA4" s="526"/>
      <c r="BB4" s="435"/>
      <c r="BC4" s="530" t="s">
        <v>478</v>
      </c>
      <c r="BD4" s="525"/>
      <c r="BE4" s="525"/>
      <c r="BF4" s="525"/>
      <c r="BG4" s="525"/>
      <c r="BH4" s="526"/>
      <c r="BI4" s="435"/>
      <c r="BJ4" s="530" t="s">
        <v>480</v>
      </c>
      <c r="BK4" s="525"/>
      <c r="BL4" s="525"/>
      <c r="BM4" s="525"/>
      <c r="BN4" s="526"/>
      <c r="BO4" s="436"/>
      <c r="BP4" s="437" t="s">
        <v>480</v>
      </c>
      <c r="BQ4" s="434"/>
      <c r="BR4" s="524" t="s">
        <v>481</v>
      </c>
      <c r="BS4" s="525"/>
      <c r="BT4" s="525"/>
      <c r="BU4" s="525"/>
      <c r="BV4" s="525"/>
      <c r="BW4" s="525"/>
      <c r="BX4" s="526"/>
      <c r="BY4" s="531" t="s">
        <v>486</v>
      </c>
      <c r="BZ4" s="532"/>
      <c r="CA4" s="532"/>
      <c r="CB4" s="532"/>
      <c r="CC4" s="532"/>
      <c r="CD4" s="532"/>
      <c r="CE4" s="533"/>
      <c r="CF4" s="524" t="s">
        <v>487</v>
      </c>
      <c r="CG4" s="525"/>
      <c r="CH4" s="525"/>
      <c r="CI4" s="525"/>
      <c r="CJ4" s="525"/>
      <c r="CK4" s="525"/>
      <c r="CL4" s="526"/>
      <c r="CM4" s="524" t="s">
        <v>488</v>
      </c>
      <c r="CN4" s="525"/>
      <c r="CO4" s="525"/>
      <c r="CP4" s="525"/>
      <c r="CQ4" s="525"/>
      <c r="CR4" s="525"/>
      <c r="CS4" s="526"/>
      <c r="CT4" s="437" t="s">
        <v>489</v>
      </c>
      <c r="CU4" s="430"/>
      <c r="CV4" s="524" t="s">
        <v>489</v>
      </c>
      <c r="CW4" s="525"/>
      <c r="CX4" s="525"/>
      <c r="CY4" s="525"/>
      <c r="CZ4" s="525"/>
      <c r="DA4" s="438"/>
      <c r="DB4" s="524" t="s">
        <v>490</v>
      </c>
      <c r="DC4" s="525"/>
      <c r="DD4" s="525"/>
      <c r="DE4" s="525"/>
      <c r="DF4" s="525"/>
      <c r="DG4" s="525"/>
      <c r="DH4" s="526"/>
      <c r="DI4" s="524" t="s">
        <v>491</v>
      </c>
      <c r="DJ4" s="525"/>
      <c r="DK4" s="525"/>
      <c r="DL4" s="525"/>
      <c r="DM4" s="525"/>
      <c r="DN4" s="525"/>
      <c r="DO4" s="525"/>
      <c r="DP4" s="524" t="s">
        <v>492</v>
      </c>
      <c r="DQ4" s="525"/>
      <c r="DR4" s="525"/>
      <c r="DS4" s="525"/>
      <c r="DT4" s="525"/>
      <c r="DU4" s="526"/>
      <c r="DV4" s="439"/>
      <c r="DW4" s="524" t="s">
        <v>496</v>
      </c>
      <c r="DX4" s="525"/>
      <c r="DY4" s="526"/>
      <c r="DZ4" s="430"/>
      <c r="EA4" s="439"/>
      <c r="EB4" s="524" t="s">
        <v>496</v>
      </c>
      <c r="EC4" s="526"/>
      <c r="ED4" s="439"/>
      <c r="EE4" s="524" t="s">
        <v>497</v>
      </c>
      <c r="EF4" s="525"/>
      <c r="EG4" s="525"/>
      <c r="EH4" s="525"/>
      <c r="EI4" s="525"/>
      <c r="EJ4" s="526"/>
      <c r="EK4" s="439"/>
      <c r="EL4" s="524" t="s">
        <v>498</v>
      </c>
      <c r="EM4" s="525"/>
      <c r="EN4" s="525"/>
      <c r="EO4" s="525"/>
      <c r="EP4" s="525"/>
      <c r="EQ4" s="525"/>
      <c r="ER4" s="526"/>
      <c r="ES4" s="524" t="s">
        <v>500</v>
      </c>
      <c r="ET4" s="525"/>
      <c r="EU4" s="525"/>
      <c r="EV4" s="525"/>
      <c r="EW4" s="525"/>
      <c r="EX4" s="525"/>
      <c r="EY4" s="525"/>
      <c r="EZ4" s="525" t="s">
        <v>502</v>
      </c>
      <c r="FA4" s="525"/>
      <c r="FB4" s="525"/>
      <c r="FC4" s="525"/>
      <c r="FD4" s="525"/>
      <c r="FE4" s="526"/>
      <c r="FF4" s="430"/>
      <c r="FG4" s="432" t="s">
        <v>502</v>
      </c>
      <c r="FH4" s="525" t="s">
        <v>503</v>
      </c>
      <c r="FI4" s="525"/>
      <c r="FJ4" s="525"/>
      <c r="FK4" s="525"/>
      <c r="FL4" s="525"/>
      <c r="FM4" s="525"/>
      <c r="FN4" s="525"/>
      <c r="FO4" s="524" t="s">
        <v>508</v>
      </c>
      <c r="FP4" s="525"/>
      <c r="FQ4" s="525"/>
      <c r="FR4" s="525"/>
      <c r="FS4" s="525"/>
      <c r="FT4" s="526"/>
      <c r="FU4" s="433"/>
      <c r="FV4" s="524" t="s">
        <v>505</v>
      </c>
      <c r="FW4" s="525"/>
      <c r="FX4" s="525"/>
      <c r="FY4" s="525"/>
      <c r="FZ4" s="525"/>
      <c r="GA4" s="526"/>
      <c r="GB4" s="432"/>
      <c r="GC4" s="524" t="s">
        <v>509</v>
      </c>
      <c r="GD4" s="525"/>
      <c r="GE4" s="525"/>
      <c r="GF4" s="525"/>
      <c r="GG4" s="525"/>
      <c r="GH4" s="526"/>
      <c r="GI4" s="437"/>
      <c r="GJ4" s="432" t="s">
        <v>510</v>
      </c>
      <c r="GK4" s="430"/>
      <c r="GL4" s="524" t="s">
        <v>511</v>
      </c>
      <c r="GM4" s="525"/>
      <c r="GN4" s="525"/>
      <c r="GO4" s="525"/>
      <c r="GP4" s="526"/>
      <c r="GQ4" s="440"/>
      <c r="GR4" s="524" t="s">
        <v>512</v>
      </c>
      <c r="GS4" s="525"/>
      <c r="GT4" s="525"/>
      <c r="GU4" s="525"/>
      <c r="GV4" s="525"/>
      <c r="GW4" s="526"/>
      <c r="GX4" s="439"/>
      <c r="GY4" s="524" t="s">
        <v>513</v>
      </c>
      <c r="GZ4" s="525"/>
      <c r="HA4" s="525"/>
      <c r="HB4" s="525"/>
      <c r="HC4" s="526"/>
      <c r="HD4" s="439"/>
      <c r="HE4" s="439"/>
      <c r="HF4" s="524" t="s">
        <v>514</v>
      </c>
      <c r="HG4" s="525"/>
      <c r="HH4" s="525"/>
      <c r="HI4" s="525"/>
      <c r="HJ4" s="525"/>
      <c r="HK4" s="526"/>
      <c r="HL4" s="439"/>
      <c r="HM4" s="524" t="s">
        <v>515</v>
      </c>
      <c r="HN4" s="525"/>
      <c r="HO4" s="525"/>
      <c r="HP4" s="526"/>
      <c r="HQ4" s="430"/>
      <c r="HR4" s="524" t="s">
        <v>515</v>
      </c>
      <c r="HS4" s="525"/>
      <c r="HT4" s="432"/>
      <c r="HU4" s="524" t="s">
        <v>517</v>
      </c>
      <c r="HV4" s="525"/>
      <c r="HW4" s="525"/>
      <c r="HX4" s="525"/>
      <c r="HY4" s="525"/>
      <c r="HZ4" s="526"/>
      <c r="IA4" s="437"/>
      <c r="IB4" s="524" t="s">
        <v>519</v>
      </c>
      <c r="IC4" s="525"/>
      <c r="ID4" s="525"/>
      <c r="IE4" s="525"/>
      <c r="IF4" s="525"/>
      <c r="IG4" s="526"/>
      <c r="IH4" s="437"/>
      <c r="II4" s="524" t="s">
        <v>520</v>
      </c>
      <c r="IJ4" s="525"/>
      <c r="IK4" s="525"/>
      <c r="IL4" s="525"/>
      <c r="IM4" s="525"/>
      <c r="IN4" s="526"/>
      <c r="IO4" s="437"/>
      <c r="IP4" s="521" t="s">
        <v>521</v>
      </c>
      <c r="IQ4" s="522"/>
      <c r="IR4" s="522"/>
      <c r="IS4" s="522"/>
      <c r="IT4" s="522"/>
      <c r="IU4" s="523"/>
      <c r="IV4" s="459"/>
      <c r="IW4" s="430"/>
      <c r="IX4" s="521" t="s">
        <v>526</v>
      </c>
      <c r="IY4" s="522"/>
      <c r="IZ4" s="522"/>
      <c r="JA4" s="522"/>
      <c r="JB4" s="523"/>
      <c r="JC4" s="459"/>
      <c r="JD4" s="521" t="s">
        <v>536</v>
      </c>
      <c r="JE4" s="522"/>
      <c r="JF4" s="522"/>
      <c r="JG4" s="522"/>
      <c r="JH4" s="522"/>
      <c r="JI4" s="522"/>
      <c r="JJ4" s="352"/>
      <c r="JK4" s="521" t="s">
        <v>537</v>
      </c>
      <c r="JL4" s="522"/>
      <c r="JM4" s="522"/>
      <c r="JN4" s="522"/>
      <c r="JO4" s="522"/>
      <c r="JP4" s="523"/>
      <c r="JQ4" s="352"/>
      <c r="JR4" s="521" t="s">
        <v>537</v>
      </c>
      <c r="JS4" s="522"/>
      <c r="JT4" s="522"/>
      <c r="JU4" s="522"/>
      <c r="JV4" s="522"/>
      <c r="JW4" s="522"/>
      <c r="JX4" s="352"/>
      <c r="JY4" s="468"/>
      <c r="JZ4" s="468"/>
      <c r="KA4" s="430"/>
      <c r="KB4" s="521" t="s">
        <v>546</v>
      </c>
      <c r="KC4" s="522"/>
      <c r="KD4" s="522"/>
      <c r="KE4" s="523"/>
      <c r="KF4" s="459"/>
      <c r="KG4" s="521" t="s">
        <v>547</v>
      </c>
      <c r="KH4" s="522"/>
      <c r="KI4" s="522"/>
      <c r="KJ4" s="522"/>
      <c r="KK4" s="522"/>
      <c r="KL4" s="523"/>
      <c r="KM4" s="352"/>
      <c r="KN4" s="521" t="s">
        <v>548</v>
      </c>
      <c r="KO4" s="522"/>
      <c r="KP4" s="522"/>
      <c r="KQ4" s="522"/>
      <c r="KR4" s="522"/>
      <c r="KS4" s="523"/>
      <c r="KT4" s="352"/>
      <c r="KU4" s="521" t="s">
        <v>549</v>
      </c>
      <c r="KV4" s="522"/>
      <c r="KW4" s="522"/>
      <c r="KX4" s="522"/>
      <c r="KY4" s="522"/>
      <c r="KZ4" s="523"/>
      <c r="LA4" s="352"/>
      <c r="LB4" s="521" t="s">
        <v>550</v>
      </c>
      <c r="LC4" s="522"/>
      <c r="LD4" s="522"/>
      <c r="LE4" s="522"/>
      <c r="LF4" s="522"/>
      <c r="LG4" s="430"/>
      <c r="LH4" s="430"/>
      <c r="LI4" s="352"/>
      <c r="LJ4" s="430"/>
      <c r="LK4" s="430"/>
      <c r="LL4" s="430"/>
      <c r="LM4" s="430"/>
      <c r="LN4" s="430"/>
      <c r="LO4" s="430"/>
      <c r="LP4" s="352"/>
      <c r="LQ4" s="430"/>
      <c r="LR4" s="430"/>
      <c r="LS4" s="430"/>
      <c r="LT4" s="430"/>
      <c r="LU4" s="430"/>
      <c r="LV4" s="430"/>
      <c r="LW4" s="352"/>
      <c r="LX4" s="430"/>
      <c r="LY4" s="430"/>
      <c r="LZ4" s="430"/>
      <c r="MA4" s="430"/>
      <c r="MB4" s="430"/>
      <c r="MC4" s="430"/>
      <c r="MD4" s="352"/>
      <c r="ME4" s="430"/>
      <c r="MF4" s="430"/>
      <c r="MG4" s="430"/>
      <c r="MH4" s="430"/>
      <c r="MI4" s="430"/>
      <c r="MJ4" s="430"/>
      <c r="MK4" s="352"/>
      <c r="ML4" s="430"/>
    </row>
    <row r="5" spans="1:350" ht="15" customHeight="1" x14ac:dyDescent="0.35">
      <c r="A5" s="228" t="s">
        <v>149</v>
      </c>
      <c r="B5" s="229" t="s">
        <v>425</v>
      </c>
      <c r="C5" s="448"/>
      <c r="D5" s="231"/>
      <c r="E5" s="232"/>
      <c r="F5" s="233"/>
      <c r="G5" s="234"/>
      <c r="H5" s="235"/>
      <c r="I5" s="235"/>
      <c r="J5" s="232"/>
      <c r="K5" s="269"/>
      <c r="L5" s="235"/>
      <c r="M5" s="235"/>
      <c r="N5" s="269"/>
      <c r="O5" s="235"/>
      <c r="P5" s="235"/>
      <c r="Q5" s="232"/>
      <c r="R5" s="269"/>
      <c r="S5" s="258"/>
      <c r="T5" s="235"/>
      <c r="U5" s="269"/>
      <c r="V5" s="235"/>
      <c r="W5" s="235"/>
      <c r="X5" s="232"/>
      <c r="Y5" s="269"/>
      <c r="Z5" s="258"/>
      <c r="AA5" s="235"/>
      <c r="AB5" s="269"/>
      <c r="AC5" s="235"/>
      <c r="AD5" s="235"/>
      <c r="AE5" s="235"/>
      <c r="AF5" s="235"/>
      <c r="AG5" s="258"/>
      <c r="AH5" s="232"/>
      <c r="AI5" s="269"/>
      <c r="AJ5" s="271"/>
      <c r="AK5" s="232"/>
      <c r="AL5" s="233"/>
      <c r="AM5" s="234"/>
      <c r="AN5" s="235"/>
      <c r="AO5" s="235"/>
      <c r="AP5" s="235"/>
      <c r="AQ5" s="269"/>
      <c r="AR5" s="235"/>
      <c r="AS5" s="235"/>
      <c r="AT5" s="232"/>
      <c r="AU5" s="315"/>
      <c r="AV5" s="235"/>
      <c r="AW5" s="235"/>
      <c r="AX5" s="269"/>
      <c r="AY5" s="227"/>
      <c r="AZ5" s="235"/>
      <c r="BA5" s="232"/>
      <c r="BB5" s="315"/>
      <c r="BC5" s="235"/>
      <c r="BD5" s="235"/>
      <c r="BE5" s="269"/>
      <c r="BF5" s="235"/>
      <c r="BG5" s="235"/>
      <c r="BH5" s="232"/>
      <c r="BI5" s="315"/>
      <c r="BJ5" s="235"/>
      <c r="BK5" s="235"/>
      <c r="BL5" s="269"/>
      <c r="BM5" s="235"/>
      <c r="BN5" s="235"/>
      <c r="BO5" s="323"/>
      <c r="BP5" s="328"/>
      <c r="BQ5" s="334"/>
      <c r="BR5" s="234"/>
      <c r="BS5" s="235"/>
      <c r="BT5" s="331"/>
      <c r="BU5" s="235"/>
      <c r="BV5" s="235"/>
      <c r="BW5" s="258"/>
      <c r="BX5" s="352"/>
      <c r="BY5" s="234"/>
      <c r="BZ5" s="235"/>
      <c r="CA5" s="235"/>
      <c r="CB5" s="235"/>
      <c r="CC5" s="235"/>
      <c r="CD5" s="258"/>
      <c r="CE5" s="352"/>
      <c r="CF5" s="234"/>
      <c r="CG5" s="269"/>
      <c r="CH5" s="269"/>
      <c r="CI5" s="269"/>
      <c r="CJ5" s="269"/>
      <c r="CK5" s="258"/>
      <c r="CL5" s="352"/>
      <c r="CM5" s="234"/>
      <c r="CN5" s="235"/>
      <c r="CO5" s="235"/>
      <c r="CP5" s="235"/>
      <c r="CQ5" s="235"/>
      <c r="CR5" s="258"/>
      <c r="CS5" s="352"/>
      <c r="CT5" s="328"/>
      <c r="CU5" s="233"/>
      <c r="CV5" s="269"/>
      <c r="CW5" s="235"/>
      <c r="CX5" s="235"/>
      <c r="CY5" s="235"/>
      <c r="CZ5" s="258"/>
      <c r="DA5" s="352"/>
      <c r="DB5" s="234"/>
      <c r="DC5" s="235"/>
      <c r="DD5" s="235"/>
      <c r="DE5" s="235"/>
      <c r="DF5" s="235"/>
      <c r="DG5" s="258"/>
      <c r="DH5" s="352"/>
      <c r="DI5" s="234"/>
      <c r="DJ5" s="235"/>
      <c r="DK5" s="235"/>
      <c r="DL5" s="235"/>
      <c r="DM5" s="235"/>
      <c r="DN5" s="235"/>
      <c r="DO5" s="357"/>
      <c r="DP5" s="359"/>
      <c r="DQ5" s="235"/>
      <c r="DR5" s="235"/>
      <c r="DS5" s="235"/>
      <c r="DT5" s="235"/>
      <c r="DU5" s="258"/>
      <c r="DV5" s="352"/>
      <c r="DW5" s="234"/>
      <c r="DX5" s="234"/>
      <c r="DY5" s="234"/>
      <c r="DZ5" s="233"/>
      <c r="EA5" s="352"/>
      <c r="EB5" s="234"/>
      <c r="EC5" s="234"/>
      <c r="ED5" s="352"/>
      <c r="EE5" s="234"/>
      <c r="EF5" s="234"/>
      <c r="EG5" s="234"/>
      <c r="EH5" s="234"/>
      <c r="EI5" s="234"/>
      <c r="EJ5" s="234"/>
      <c r="EK5" s="352"/>
      <c r="EL5" s="234"/>
      <c r="EM5" s="234"/>
      <c r="EN5" s="234"/>
      <c r="EO5" s="234"/>
      <c r="EP5" s="234"/>
      <c r="EQ5" s="234"/>
      <c r="ER5" s="352"/>
      <c r="ES5" s="234"/>
      <c r="ET5" s="234"/>
      <c r="EU5" s="234"/>
      <c r="EV5" s="234"/>
      <c r="EW5" s="234"/>
      <c r="EX5" s="234"/>
      <c r="EY5" s="352"/>
      <c r="EZ5" s="234"/>
      <c r="FA5" s="234"/>
      <c r="FB5" s="234"/>
      <c r="FC5" s="234"/>
      <c r="FD5" s="234"/>
      <c r="FE5" s="234"/>
      <c r="FF5" s="233"/>
      <c r="FG5" s="352"/>
      <c r="FH5" s="234"/>
      <c r="FI5" s="234"/>
      <c r="FJ5" s="234"/>
      <c r="FK5" s="234"/>
      <c r="FL5" s="234"/>
      <c r="FM5" s="234"/>
      <c r="FN5" s="352"/>
      <c r="FO5" s="234"/>
      <c r="FP5" s="234"/>
      <c r="FQ5" s="234"/>
      <c r="FR5" s="234"/>
      <c r="FS5" s="234"/>
      <c r="FT5" s="234"/>
      <c r="FU5" s="352"/>
      <c r="FV5" s="234"/>
      <c r="FW5" s="234"/>
      <c r="FX5" s="234"/>
      <c r="FY5" s="234"/>
      <c r="FZ5" s="234"/>
      <c r="GA5" s="234"/>
      <c r="GB5" s="352"/>
      <c r="GC5" s="234"/>
      <c r="GD5" s="234"/>
      <c r="GE5" s="234"/>
      <c r="GF5" s="234"/>
      <c r="GG5" s="234"/>
      <c r="GH5" s="234"/>
      <c r="GI5" s="352"/>
      <c r="GJ5" s="269"/>
      <c r="GK5" s="233"/>
      <c r="GL5" s="234"/>
      <c r="GM5" s="234"/>
      <c r="GN5" s="234"/>
      <c r="GO5" s="234"/>
      <c r="GP5" s="234"/>
      <c r="GQ5" s="352"/>
      <c r="GR5" s="234"/>
      <c r="GS5" s="234"/>
      <c r="GT5" s="234"/>
      <c r="GU5" s="234"/>
      <c r="GV5" s="234"/>
      <c r="GW5" s="234"/>
      <c r="GX5" s="352"/>
      <c r="GY5" s="234"/>
      <c r="GZ5" s="234"/>
      <c r="HA5" s="234"/>
      <c r="HB5" s="234"/>
      <c r="HC5" s="234"/>
      <c r="HD5" s="234"/>
      <c r="HE5" s="352"/>
      <c r="HF5" s="234"/>
      <c r="HG5" s="234"/>
      <c r="HH5" s="234"/>
      <c r="HI5" s="234"/>
      <c r="HJ5" s="234"/>
      <c r="HK5" s="234"/>
      <c r="HL5" s="352"/>
      <c r="HM5" s="234"/>
      <c r="HN5" s="234"/>
      <c r="HO5" s="234"/>
      <c r="HP5" s="234"/>
      <c r="HQ5" s="233"/>
      <c r="HR5" s="234"/>
      <c r="HS5" s="234"/>
      <c r="HT5" s="352"/>
      <c r="HU5" s="234"/>
      <c r="HV5" s="234"/>
      <c r="HW5" s="234"/>
      <c r="HX5" s="234"/>
      <c r="HY5" s="234"/>
      <c r="HZ5" s="234"/>
      <c r="IA5" s="352"/>
      <c r="IB5" s="234"/>
      <c r="IC5" s="234"/>
      <c r="ID5" s="234"/>
      <c r="IE5" s="234"/>
      <c r="IF5" s="234"/>
      <c r="IG5" s="234"/>
      <c r="IH5" s="352"/>
      <c r="II5" s="234"/>
      <c r="IJ5" s="234"/>
      <c r="IK5" s="234"/>
      <c r="IL5" s="234"/>
      <c r="IM5" s="234"/>
      <c r="IN5" s="234"/>
      <c r="IO5" s="352"/>
      <c r="IP5" s="234"/>
      <c r="IQ5" s="234"/>
      <c r="IR5" s="234"/>
      <c r="IS5" s="234"/>
      <c r="IT5" s="234"/>
      <c r="IU5" s="234"/>
      <c r="IV5" s="352"/>
      <c r="IW5" s="233"/>
      <c r="IX5" s="234"/>
      <c r="IY5" s="234"/>
      <c r="IZ5" s="234"/>
      <c r="JA5" s="234"/>
      <c r="JB5" s="234"/>
      <c r="JC5" s="352"/>
      <c r="JD5" s="234"/>
      <c r="JE5" s="234"/>
      <c r="JF5" s="234"/>
      <c r="JG5" s="234"/>
      <c r="JH5" s="234"/>
      <c r="JI5" s="234"/>
      <c r="JJ5" s="352"/>
      <c r="JK5" s="234"/>
      <c r="JL5" s="234"/>
      <c r="JM5" s="234"/>
      <c r="JN5" s="234"/>
      <c r="JO5" s="234"/>
      <c r="JP5" s="234"/>
      <c r="JQ5" s="352"/>
      <c r="JR5" s="234"/>
      <c r="JS5" s="234"/>
      <c r="JT5" s="234"/>
      <c r="JU5" s="234"/>
      <c r="JV5" s="234"/>
      <c r="JW5" s="234"/>
      <c r="JX5" s="352"/>
      <c r="JY5" s="234"/>
      <c r="JZ5" s="234"/>
      <c r="KA5" s="233"/>
      <c r="KB5" s="234"/>
      <c r="KC5" s="234"/>
      <c r="KD5" s="234"/>
      <c r="KE5" s="234"/>
      <c r="KF5" s="352"/>
      <c r="KG5" s="234"/>
      <c r="KH5" s="234"/>
      <c r="KI5" s="234"/>
      <c r="KJ5" s="234"/>
      <c r="KK5" s="234"/>
      <c r="KL5" s="234"/>
      <c r="KM5" s="352"/>
      <c r="KN5" s="234"/>
      <c r="KO5" s="234"/>
      <c r="KP5" s="234"/>
      <c r="KQ5" s="234"/>
      <c r="KR5" s="234"/>
      <c r="KS5" s="234"/>
      <c r="KT5" s="352"/>
      <c r="KU5" s="234"/>
      <c r="KV5" s="234"/>
      <c r="KW5" s="234"/>
      <c r="KX5" s="234"/>
      <c r="KY5" s="234"/>
      <c r="KZ5" s="234"/>
      <c r="LA5" s="352"/>
      <c r="LB5" s="234"/>
      <c r="LC5" s="234"/>
      <c r="LD5" s="234"/>
      <c r="LE5" s="234"/>
      <c r="LF5" s="234"/>
      <c r="LG5" s="233"/>
      <c r="LH5" s="234"/>
      <c r="LI5" s="352"/>
      <c r="LJ5" s="234"/>
      <c r="LK5" s="234"/>
      <c r="LL5" s="234"/>
      <c r="LM5" s="234"/>
      <c r="LN5" s="234"/>
      <c r="LO5" s="234"/>
      <c r="LP5" s="352"/>
      <c r="LQ5" s="234"/>
      <c r="LR5" s="234"/>
      <c r="LS5" s="234"/>
      <c r="LT5" s="234"/>
      <c r="LU5" s="234"/>
      <c r="LV5" s="234"/>
      <c r="LW5" s="352"/>
      <c r="LX5" s="234"/>
      <c r="LY5" s="234"/>
      <c r="LZ5" s="234"/>
      <c r="MA5" s="234"/>
      <c r="MB5" s="234"/>
      <c r="MC5" s="234"/>
      <c r="MD5" s="352"/>
      <c r="ME5" s="234"/>
      <c r="MF5" s="234"/>
      <c r="MG5" s="234"/>
      <c r="MH5" s="234"/>
      <c r="MI5" s="234"/>
      <c r="MJ5" s="234"/>
      <c r="MK5" s="352"/>
      <c r="ML5" s="233"/>
    </row>
    <row r="6" spans="1:350" s="9" customFormat="1" ht="20.5" hidden="1" customHeight="1" x14ac:dyDescent="0.35">
      <c r="A6" s="236">
        <v>1</v>
      </c>
      <c r="B6" s="237">
        <v>1</v>
      </c>
      <c r="C6" s="449">
        <v>150000006</v>
      </c>
      <c r="D6" s="341" t="s">
        <v>5</v>
      </c>
      <c r="E6" s="239" t="s">
        <v>93</v>
      </c>
      <c r="F6" s="240">
        <v>9000</v>
      </c>
      <c r="G6" s="262"/>
      <c r="H6" s="242"/>
      <c r="I6" s="242"/>
      <c r="J6" s="243"/>
      <c r="K6" s="314"/>
      <c r="L6" s="242"/>
      <c r="M6" s="242"/>
      <c r="N6" s="270"/>
      <c r="O6" s="242"/>
      <c r="P6" s="242"/>
      <c r="Q6" s="243"/>
      <c r="R6" s="314"/>
      <c r="S6" s="259"/>
      <c r="T6" s="242"/>
      <c r="U6" s="270"/>
      <c r="V6" s="242"/>
      <c r="W6" s="242"/>
      <c r="X6" s="243"/>
      <c r="Y6" s="314"/>
      <c r="Z6" s="259"/>
      <c r="AA6" s="242"/>
      <c r="AB6" s="270"/>
      <c r="AC6" s="242"/>
      <c r="AD6" s="242"/>
      <c r="AE6" s="242"/>
      <c r="AF6" s="265"/>
      <c r="AG6" s="259"/>
      <c r="AH6" s="243"/>
      <c r="AI6" s="270"/>
      <c r="AJ6" s="272"/>
      <c r="AK6" s="243"/>
      <c r="AL6" s="240">
        <v>9000</v>
      </c>
      <c r="AM6" s="241"/>
      <c r="AN6" s="265"/>
      <c r="AO6" s="242"/>
      <c r="AP6" s="242"/>
      <c r="AQ6" s="270"/>
      <c r="AR6" s="242"/>
      <c r="AS6" s="242"/>
      <c r="AT6" s="243"/>
      <c r="AU6" s="314"/>
      <c r="AV6" s="242"/>
      <c r="AW6" s="242"/>
      <c r="AX6" s="270"/>
      <c r="AY6" s="274"/>
      <c r="AZ6" s="242"/>
      <c r="BA6" s="243"/>
      <c r="BB6" s="314"/>
      <c r="BC6" s="242"/>
      <c r="BD6" s="242"/>
      <c r="BE6" s="270"/>
      <c r="BF6" s="242"/>
      <c r="BG6" s="242"/>
      <c r="BH6" s="243"/>
      <c r="BI6" s="314"/>
      <c r="BJ6" s="242"/>
      <c r="BK6" s="242"/>
      <c r="BL6" s="270"/>
      <c r="BM6" s="242"/>
      <c r="BN6" s="242"/>
      <c r="BO6" s="324">
        <v>9000</v>
      </c>
      <c r="BP6" s="329"/>
      <c r="BQ6" s="335"/>
      <c r="BR6" s="241"/>
      <c r="BS6" s="242"/>
      <c r="BT6" s="242"/>
      <c r="BU6" s="242"/>
      <c r="BV6" s="242"/>
      <c r="BW6" s="259"/>
      <c r="BX6" s="353"/>
      <c r="BY6" s="241"/>
      <c r="BZ6" s="242"/>
      <c r="CA6" s="242"/>
      <c r="CB6" s="242"/>
      <c r="CC6" s="242"/>
      <c r="CD6" s="259"/>
      <c r="CE6" s="353"/>
      <c r="CF6" s="241"/>
      <c r="CG6" s="270"/>
      <c r="CH6" s="270"/>
      <c r="CI6" s="270"/>
      <c r="CJ6" s="270"/>
      <c r="CK6" s="259"/>
      <c r="CL6" s="353"/>
      <c r="CM6" s="241"/>
      <c r="CN6" s="242"/>
      <c r="CO6" s="242"/>
      <c r="CP6" s="242"/>
      <c r="CQ6" s="242"/>
      <c r="CR6" s="259"/>
      <c r="CS6" s="353"/>
      <c r="CT6" s="329"/>
      <c r="CU6" s="240">
        <v>9000</v>
      </c>
      <c r="CV6" s="270"/>
      <c r="CW6" s="242"/>
      <c r="CX6" s="242"/>
      <c r="CY6" s="242"/>
      <c r="CZ6" s="259"/>
      <c r="DA6" s="353"/>
      <c r="DB6" s="241"/>
      <c r="DC6" s="242"/>
      <c r="DD6" s="242"/>
      <c r="DE6" s="242"/>
      <c r="DF6" s="242"/>
      <c r="DG6" s="259"/>
      <c r="DH6" s="353"/>
      <c r="DI6" s="241"/>
      <c r="DJ6" s="242"/>
      <c r="DK6" s="242"/>
      <c r="DL6" s="242"/>
      <c r="DM6" s="242"/>
      <c r="DN6" s="242"/>
      <c r="DO6" s="358"/>
      <c r="DP6" s="360"/>
      <c r="DQ6" s="242"/>
      <c r="DR6" s="242"/>
      <c r="DS6" s="242"/>
      <c r="DT6" s="242"/>
      <c r="DU6" s="259"/>
      <c r="DV6" s="353"/>
      <c r="DW6" s="241"/>
      <c r="DX6" s="241"/>
      <c r="DY6" s="241"/>
      <c r="DZ6" s="240">
        <v>9000</v>
      </c>
      <c r="EA6" s="353"/>
      <c r="EB6" s="241"/>
      <c r="EC6" s="241"/>
      <c r="ED6" s="353"/>
      <c r="EE6" s="241"/>
      <c r="EF6" s="241"/>
      <c r="EG6" s="241"/>
      <c r="EH6" s="241"/>
      <c r="EI6" s="241"/>
      <c r="EJ6" s="241"/>
      <c r="EK6" s="353"/>
      <c r="EL6" s="241"/>
      <c r="EM6" s="241"/>
      <c r="EN6" s="241"/>
      <c r="EO6" s="241"/>
      <c r="EP6" s="241"/>
      <c r="EQ6" s="241"/>
      <c r="ER6" s="353"/>
      <c r="ES6" s="241"/>
      <c r="ET6" s="241"/>
      <c r="EU6" s="241"/>
      <c r="EV6" s="241"/>
      <c r="EW6" s="241"/>
      <c r="EX6" s="241"/>
      <c r="EY6" s="353"/>
      <c r="EZ6" s="241"/>
      <c r="FA6" s="241"/>
      <c r="FB6" s="241"/>
      <c r="FC6" s="241"/>
      <c r="FD6" s="241"/>
      <c r="FE6" s="241"/>
      <c r="FF6" s="240">
        <v>9000</v>
      </c>
      <c r="FG6" s="353"/>
      <c r="FH6" s="241"/>
      <c r="FI6" s="241"/>
      <c r="FJ6" s="241"/>
      <c r="FK6" s="241"/>
      <c r="FL6" s="241"/>
      <c r="FM6" s="241"/>
      <c r="FN6" s="353"/>
      <c r="FO6" s="241"/>
      <c r="FP6" s="241"/>
      <c r="FQ6" s="241"/>
      <c r="FR6" s="241"/>
      <c r="FS6" s="241"/>
      <c r="FT6" s="241"/>
      <c r="FU6" s="353"/>
      <c r="FV6" s="241"/>
      <c r="FW6" s="241"/>
      <c r="FX6" s="241"/>
      <c r="FY6" s="241"/>
      <c r="FZ6" s="241"/>
      <c r="GA6" s="241"/>
      <c r="GB6" s="353"/>
      <c r="GC6" s="241"/>
      <c r="GD6" s="241"/>
      <c r="GE6" s="241"/>
      <c r="GF6" s="241"/>
      <c r="GG6" s="241"/>
      <c r="GH6" s="241"/>
      <c r="GI6" s="353"/>
      <c r="GJ6" s="241"/>
      <c r="GK6" s="240">
        <v>9000</v>
      </c>
      <c r="GL6" s="241"/>
      <c r="GM6" s="241"/>
      <c r="GN6" s="241"/>
      <c r="GO6" s="241"/>
      <c r="GP6" s="241"/>
      <c r="GQ6" s="353"/>
      <c r="GR6" s="241"/>
      <c r="GS6" s="241"/>
      <c r="GT6" s="241"/>
      <c r="GU6" s="241"/>
      <c r="GV6" s="241"/>
      <c r="GW6" s="241"/>
      <c r="GX6" s="353"/>
      <c r="GY6" s="241"/>
      <c r="GZ6" s="241"/>
      <c r="HA6" s="241"/>
      <c r="HB6" s="241"/>
      <c r="HC6" s="241"/>
      <c r="HD6" s="241"/>
      <c r="HE6" s="353"/>
      <c r="HF6" s="241"/>
      <c r="HG6" s="241"/>
      <c r="HH6" s="241"/>
      <c r="HI6" s="241"/>
      <c r="HJ6" s="241"/>
      <c r="HK6" s="241"/>
      <c r="HL6" s="353"/>
      <c r="HM6" s="241"/>
      <c r="HN6" s="241"/>
      <c r="HO6" s="241"/>
      <c r="HP6" s="241"/>
      <c r="HQ6" s="240">
        <v>9000</v>
      </c>
      <c r="HR6" s="241"/>
      <c r="HS6" s="241"/>
      <c r="HT6" s="353"/>
      <c r="HU6" s="241"/>
      <c r="HV6" s="241"/>
      <c r="HW6" s="241"/>
      <c r="HX6" s="241"/>
      <c r="HY6" s="241"/>
      <c r="HZ6" s="241"/>
      <c r="IA6" s="353"/>
      <c r="IB6" s="241"/>
      <c r="IC6" s="241"/>
      <c r="ID6" s="241"/>
      <c r="IE6" s="241"/>
      <c r="IF6" s="241"/>
      <c r="IG6" s="241"/>
      <c r="IH6" s="353"/>
      <c r="II6" s="241"/>
      <c r="IJ6" s="241"/>
      <c r="IK6" s="241"/>
      <c r="IL6" s="241"/>
      <c r="IM6" s="241"/>
      <c r="IN6" s="241"/>
      <c r="IO6" s="353"/>
      <c r="IP6" s="241"/>
      <c r="IQ6" s="241"/>
      <c r="IR6" s="241"/>
      <c r="IS6" s="241"/>
      <c r="IT6" s="241"/>
      <c r="IU6" s="241"/>
      <c r="IV6" s="353"/>
      <c r="IW6" s="240">
        <v>9000</v>
      </c>
      <c r="IX6" s="241"/>
      <c r="IY6" s="241"/>
      <c r="IZ6" s="241"/>
      <c r="JA6" s="241"/>
      <c r="JB6" s="241"/>
      <c r="JC6" s="353"/>
      <c r="JD6" s="241"/>
      <c r="JE6" s="241"/>
      <c r="JF6" s="241"/>
      <c r="JG6" s="241"/>
      <c r="JH6" s="241"/>
      <c r="JI6" s="241"/>
      <c r="JJ6" s="353"/>
      <c r="JK6" s="241"/>
      <c r="JL6" s="241"/>
      <c r="JM6" s="241"/>
      <c r="JN6" s="241"/>
      <c r="JO6" s="241"/>
      <c r="JP6" s="241"/>
      <c r="JQ6" s="353"/>
      <c r="JR6" s="241"/>
      <c r="JS6" s="241"/>
      <c r="JT6" s="241"/>
      <c r="JU6" s="241"/>
      <c r="JV6" s="241"/>
      <c r="JW6" s="241"/>
      <c r="JX6" s="353"/>
      <c r="JY6" s="241"/>
      <c r="JZ6" s="241"/>
      <c r="KA6" s="240">
        <v>9000</v>
      </c>
      <c r="KB6" s="241"/>
      <c r="KC6" s="241"/>
      <c r="KD6" s="241"/>
      <c r="KE6" s="241"/>
      <c r="KF6" s="353"/>
      <c r="KG6" s="241"/>
      <c r="KH6" s="241"/>
      <c r="KI6" s="241"/>
      <c r="KJ6" s="241"/>
      <c r="KK6" s="241"/>
      <c r="KL6" s="241"/>
      <c r="KM6" s="353"/>
      <c r="KN6" s="241"/>
      <c r="KO6" s="241"/>
      <c r="KP6" s="241"/>
      <c r="KQ6" s="241"/>
      <c r="KR6" s="241"/>
      <c r="KS6" s="241"/>
      <c r="KT6" s="353"/>
      <c r="KU6" s="241"/>
      <c r="KV6" s="241"/>
      <c r="KW6" s="241"/>
      <c r="KX6" s="241"/>
      <c r="KY6" s="241"/>
      <c r="KZ6" s="241"/>
      <c r="LA6" s="353"/>
      <c r="LB6" s="241"/>
      <c r="LC6" s="241"/>
      <c r="LD6" s="241"/>
      <c r="LE6" s="241"/>
      <c r="LF6" s="241"/>
      <c r="LG6" s="240">
        <v>9000</v>
      </c>
      <c r="LH6" s="241"/>
      <c r="LI6" s="353"/>
      <c r="LJ6" s="241"/>
      <c r="LK6" s="241"/>
      <c r="LL6" s="241"/>
      <c r="LM6" s="241"/>
      <c r="LN6" s="241"/>
      <c r="LO6" s="241"/>
      <c r="LP6" s="353"/>
      <c r="LQ6" s="241"/>
      <c r="LR6" s="241"/>
      <c r="LS6" s="241"/>
      <c r="LT6" s="241"/>
      <c r="LU6" s="241"/>
      <c r="LV6" s="241"/>
      <c r="LW6" s="353"/>
      <c r="LX6" s="241"/>
      <c r="LY6" s="241"/>
      <c r="LZ6" s="241"/>
      <c r="MA6" s="241"/>
      <c r="MB6" s="241"/>
      <c r="MC6" s="241"/>
      <c r="MD6" s="353"/>
      <c r="ME6" s="241"/>
      <c r="MF6" s="241"/>
      <c r="MG6" s="241"/>
      <c r="MH6" s="241"/>
      <c r="MI6" s="241"/>
      <c r="MJ6" s="241"/>
      <c r="MK6" s="353"/>
      <c r="ML6" s="240">
        <v>9000</v>
      </c>
    </row>
    <row r="7" spans="1:350" s="9" customFormat="1" ht="24.65" customHeight="1" x14ac:dyDescent="0.35">
      <c r="A7" s="244">
        <f t="shared" ref="A7:A32" si="115">A6+1</f>
        <v>2</v>
      </c>
      <c r="B7" s="371">
        <v>1</v>
      </c>
      <c r="C7" s="450">
        <v>150000006</v>
      </c>
      <c r="D7" s="368" t="s">
        <v>5</v>
      </c>
      <c r="E7" s="372" t="s">
        <v>95</v>
      </c>
      <c r="F7" s="373">
        <v>12300</v>
      </c>
      <c r="G7" s="374"/>
      <c r="H7" s="86">
        <v>12000.666666666666</v>
      </c>
      <c r="I7" s="86">
        <v>11991.666666666666</v>
      </c>
      <c r="J7" s="164">
        <v>11982</v>
      </c>
      <c r="K7" s="375"/>
      <c r="L7" s="86">
        <v>11992.5</v>
      </c>
      <c r="M7" s="86">
        <v>12022.666666666666</v>
      </c>
      <c r="N7" s="376">
        <v>12060.666666666666</v>
      </c>
      <c r="O7" s="86">
        <v>12030.333333333334</v>
      </c>
      <c r="P7" s="86">
        <v>12008.333333333334</v>
      </c>
      <c r="Q7" s="164">
        <v>11971.666666666666</v>
      </c>
      <c r="R7" s="375"/>
      <c r="S7" s="159">
        <v>11899.333333333334</v>
      </c>
      <c r="T7" s="86">
        <v>11936.666666666666</v>
      </c>
      <c r="U7" s="376">
        <v>11748</v>
      </c>
      <c r="V7" s="86">
        <v>11700</v>
      </c>
      <c r="W7" s="86">
        <v>11824</v>
      </c>
      <c r="X7" s="164">
        <v>11884.5</v>
      </c>
      <c r="Y7" s="375"/>
      <c r="Z7" s="159">
        <v>11914.5</v>
      </c>
      <c r="AA7" s="86">
        <v>11802</v>
      </c>
      <c r="AB7" s="376">
        <v>11583</v>
      </c>
      <c r="AC7" s="86">
        <v>11538</v>
      </c>
      <c r="AD7" s="86">
        <v>11806</v>
      </c>
      <c r="AE7" s="86"/>
      <c r="AF7" s="377"/>
      <c r="AG7" s="159"/>
      <c r="AH7" s="164"/>
      <c r="AI7" s="376"/>
      <c r="AJ7" s="378"/>
      <c r="AK7" s="164"/>
      <c r="AL7" s="373">
        <v>12300</v>
      </c>
      <c r="AM7" s="163"/>
      <c r="AN7" s="377"/>
      <c r="AO7" s="86">
        <v>12000</v>
      </c>
      <c r="AP7" s="86">
        <v>12000</v>
      </c>
      <c r="AQ7" s="376">
        <v>12000</v>
      </c>
      <c r="AR7" s="86">
        <v>12160</v>
      </c>
      <c r="AS7" s="86">
        <v>11985</v>
      </c>
      <c r="AT7" s="164">
        <v>11958.5</v>
      </c>
      <c r="AU7" s="375"/>
      <c r="AV7" s="86">
        <v>12278</v>
      </c>
      <c r="AW7" s="86">
        <v>11822.5</v>
      </c>
      <c r="AX7" s="376">
        <v>12009.5</v>
      </c>
      <c r="AY7" s="86">
        <v>12105</v>
      </c>
      <c r="AZ7" s="86">
        <v>12000</v>
      </c>
      <c r="BA7" s="164">
        <v>11967</v>
      </c>
      <c r="BB7" s="375"/>
      <c r="BC7" s="86">
        <v>11881</v>
      </c>
      <c r="BD7" s="86">
        <v>12150</v>
      </c>
      <c r="BE7" s="376">
        <v>12150</v>
      </c>
      <c r="BF7" s="86">
        <v>12338</v>
      </c>
      <c r="BG7" s="86">
        <v>12109</v>
      </c>
      <c r="BH7" s="164">
        <v>12154</v>
      </c>
      <c r="BI7" s="375"/>
      <c r="BJ7" s="86">
        <v>12133</v>
      </c>
      <c r="BK7" s="86">
        <v>12335</v>
      </c>
      <c r="BL7" s="376">
        <v>12150</v>
      </c>
      <c r="BM7" s="86">
        <v>12733</v>
      </c>
      <c r="BN7" s="86">
        <v>12133</v>
      </c>
      <c r="BO7" s="379">
        <v>12500</v>
      </c>
      <c r="BP7" s="380">
        <v>12153.333333333334</v>
      </c>
      <c r="BQ7" s="381"/>
      <c r="BR7" s="167">
        <v>12117.666666666666</v>
      </c>
      <c r="BS7" s="103">
        <v>12084.333333333334</v>
      </c>
      <c r="BT7" s="103">
        <v>12115.666666666666</v>
      </c>
      <c r="BU7" s="103">
        <v>12213.666666666666</v>
      </c>
      <c r="BV7" s="103">
        <v>12139</v>
      </c>
      <c r="BW7" s="160">
        <v>12109.333333333334</v>
      </c>
      <c r="BX7" s="382"/>
      <c r="BY7" s="167">
        <v>12194.666666666666</v>
      </c>
      <c r="BZ7" s="103">
        <v>12166.666666666666</v>
      </c>
      <c r="CA7" s="103">
        <v>12156.666666666666</v>
      </c>
      <c r="CB7" s="103">
        <v>12415.333333333334</v>
      </c>
      <c r="CC7" s="103">
        <v>12538</v>
      </c>
      <c r="CD7" s="160">
        <v>12577</v>
      </c>
      <c r="CE7" s="382"/>
      <c r="CF7" s="167">
        <v>12563.666666666666</v>
      </c>
      <c r="CG7" s="383">
        <v>12626.333333333334</v>
      </c>
      <c r="CH7" s="383">
        <v>12726.333333333334</v>
      </c>
      <c r="CI7" s="383">
        <v>12642.333333333334</v>
      </c>
      <c r="CJ7" s="383">
        <v>12651</v>
      </c>
      <c r="CK7" s="160">
        <v>12661.333333333334</v>
      </c>
      <c r="CL7" s="382"/>
      <c r="CM7" s="167">
        <v>12638</v>
      </c>
      <c r="CN7" s="103">
        <v>12678.666666666666</v>
      </c>
      <c r="CO7" s="103">
        <v>12737.666666666666</v>
      </c>
      <c r="CP7" s="103">
        <v>12792.666666666666</v>
      </c>
      <c r="CQ7" s="103">
        <v>12763.333333333334</v>
      </c>
      <c r="CR7" s="160">
        <v>12751</v>
      </c>
      <c r="CS7" s="382"/>
      <c r="CT7" s="380">
        <v>12827</v>
      </c>
      <c r="CU7" s="373">
        <v>13500</v>
      </c>
      <c r="CV7" s="383">
        <v>12694</v>
      </c>
      <c r="CW7" s="103">
        <v>12617.5</v>
      </c>
      <c r="CX7" s="103">
        <v>12744.5</v>
      </c>
      <c r="CY7" s="103">
        <v>12788</v>
      </c>
      <c r="CZ7" s="160">
        <v>13053.5</v>
      </c>
      <c r="DA7" s="382"/>
      <c r="DB7" s="167">
        <v>13500</v>
      </c>
      <c r="DC7" s="103">
        <v>13037.5</v>
      </c>
      <c r="DD7" s="103">
        <v>12959.5</v>
      </c>
      <c r="DE7" s="103">
        <v>12956</v>
      </c>
      <c r="DF7" s="103">
        <v>12707</v>
      </c>
      <c r="DG7" s="160">
        <v>12973.5</v>
      </c>
      <c r="DH7" s="382"/>
      <c r="DI7" s="167">
        <v>12852</v>
      </c>
      <c r="DJ7" s="103">
        <v>12717.5</v>
      </c>
      <c r="DK7" s="103">
        <v>13064</v>
      </c>
      <c r="DL7" s="103">
        <v>12741.5</v>
      </c>
      <c r="DM7" s="103">
        <v>12841</v>
      </c>
      <c r="DN7" s="103">
        <v>13031</v>
      </c>
      <c r="DO7" s="384"/>
      <c r="DP7" s="385">
        <v>12926.5</v>
      </c>
      <c r="DQ7" s="103">
        <v>12979</v>
      </c>
      <c r="DR7" s="103">
        <v>13041.5</v>
      </c>
      <c r="DS7" s="103">
        <v>12958</v>
      </c>
      <c r="DT7" s="103">
        <v>12928.5</v>
      </c>
      <c r="DU7" s="160">
        <v>12874.5</v>
      </c>
      <c r="DV7" s="382"/>
      <c r="DW7" s="167">
        <v>13017.5</v>
      </c>
      <c r="DX7" s="167">
        <v>12888.5</v>
      </c>
      <c r="DY7" s="167" t="s">
        <v>94</v>
      </c>
      <c r="DZ7" s="373">
        <v>13000</v>
      </c>
      <c r="EA7" s="382"/>
      <c r="EB7" s="167">
        <v>12440.333333333334</v>
      </c>
      <c r="EC7" s="167">
        <v>12566.333333333334</v>
      </c>
      <c r="ED7" s="382">
        <v>13000</v>
      </c>
      <c r="EE7" s="167">
        <v>12665.333333333334</v>
      </c>
      <c r="EF7" s="167">
        <v>12742.333333333334</v>
      </c>
      <c r="EG7" s="167">
        <v>12723.333333333334</v>
      </c>
      <c r="EH7" s="167">
        <v>12767.666666666666</v>
      </c>
      <c r="EI7" s="167">
        <v>12724.333333333334</v>
      </c>
      <c r="EJ7" s="167">
        <v>12705.333333333334</v>
      </c>
      <c r="EK7" s="382">
        <v>13000</v>
      </c>
      <c r="EL7" s="167">
        <v>12724.333333333334</v>
      </c>
      <c r="EM7" s="167">
        <v>12751</v>
      </c>
      <c r="EN7" s="167">
        <v>12696.666666666666</v>
      </c>
      <c r="EO7" s="167">
        <v>12698.333333333334</v>
      </c>
      <c r="EP7" s="167">
        <v>12792</v>
      </c>
      <c r="EQ7" s="167">
        <v>12716.666666666666</v>
      </c>
      <c r="ER7" s="382">
        <v>13000</v>
      </c>
      <c r="ES7" s="167">
        <v>12811.333333333334</v>
      </c>
      <c r="ET7" s="167">
        <v>12840.333333333334</v>
      </c>
      <c r="EU7" s="167">
        <v>12782.666666666666</v>
      </c>
      <c r="EV7" s="167">
        <v>12767</v>
      </c>
      <c r="EW7" s="167">
        <v>12875</v>
      </c>
      <c r="EX7" s="167">
        <v>12764</v>
      </c>
      <c r="EY7" s="382">
        <v>13000</v>
      </c>
      <c r="EZ7" s="167">
        <v>12856.666666666666</v>
      </c>
      <c r="FA7" s="167">
        <v>12782.333333333334</v>
      </c>
      <c r="FB7" s="167">
        <v>12922.666666666666</v>
      </c>
      <c r="FC7" s="167">
        <v>12881</v>
      </c>
      <c r="FD7" s="167">
        <v>13114.333333333334</v>
      </c>
      <c r="FE7" s="167">
        <v>12823</v>
      </c>
      <c r="FF7" s="373">
        <v>13500</v>
      </c>
      <c r="FG7" s="382"/>
      <c r="FH7" s="167">
        <v>12919.666666666666</v>
      </c>
      <c r="FI7" s="167">
        <v>13042</v>
      </c>
      <c r="FJ7" s="167">
        <v>13051.5</v>
      </c>
      <c r="FK7" s="167">
        <v>13059.5</v>
      </c>
      <c r="FL7" s="167">
        <v>13040</v>
      </c>
      <c r="FM7" s="167">
        <v>13089.5</v>
      </c>
      <c r="FN7" s="382"/>
      <c r="FO7" s="167">
        <v>12884</v>
      </c>
      <c r="FP7" s="167">
        <v>12790.5</v>
      </c>
      <c r="FQ7" s="167">
        <v>12994</v>
      </c>
      <c r="FR7" s="167">
        <v>13164</v>
      </c>
      <c r="FS7" s="167">
        <v>13280</v>
      </c>
      <c r="FT7" s="167">
        <v>13200</v>
      </c>
      <c r="FU7" s="382"/>
      <c r="FV7" s="167">
        <v>13074</v>
      </c>
      <c r="FW7" s="167">
        <v>12784.333333333334</v>
      </c>
      <c r="FX7" s="167">
        <v>12967</v>
      </c>
      <c r="FY7" s="167">
        <v>13001.333333333334</v>
      </c>
      <c r="FZ7" s="167">
        <v>12550</v>
      </c>
      <c r="GA7" s="167">
        <v>12998.5</v>
      </c>
      <c r="GB7" s="382"/>
      <c r="GC7" s="167">
        <v>12768</v>
      </c>
      <c r="GD7" s="167">
        <v>13295</v>
      </c>
      <c r="GE7" s="167">
        <v>13270</v>
      </c>
      <c r="GF7" s="167">
        <v>13224</v>
      </c>
      <c r="GG7" s="167">
        <v>13287</v>
      </c>
      <c r="GH7" s="167">
        <v>13210</v>
      </c>
      <c r="GI7" s="382"/>
      <c r="GJ7" s="167"/>
      <c r="GK7" s="373">
        <v>13800</v>
      </c>
      <c r="GL7" s="167">
        <v>13489</v>
      </c>
      <c r="GM7" s="167">
        <v>13425</v>
      </c>
      <c r="GN7" s="167">
        <v>13467</v>
      </c>
      <c r="GO7" s="167">
        <v>13480</v>
      </c>
      <c r="GP7" s="167">
        <v>13444</v>
      </c>
      <c r="GQ7" s="382"/>
      <c r="GR7" s="167">
        <v>13268.75</v>
      </c>
      <c r="GS7" s="167">
        <v>13467.741935483871</v>
      </c>
      <c r="GT7" s="167">
        <v>13338.095238095239</v>
      </c>
      <c r="GU7" s="167">
        <v>13051.515151515152</v>
      </c>
      <c r="GV7" s="167">
        <v>13448.4375</v>
      </c>
      <c r="GW7" s="167">
        <v>13381.69014084507</v>
      </c>
      <c r="GX7" s="382"/>
      <c r="GY7" s="167">
        <v>13394.736842105263</v>
      </c>
      <c r="GZ7" s="167">
        <v>13230.588235294117</v>
      </c>
      <c r="HA7" s="167">
        <v>13159.45945945946</v>
      </c>
      <c r="HB7" s="167">
        <v>13313.432835820895</v>
      </c>
      <c r="HC7" s="167">
        <v>13191.071428571429</v>
      </c>
      <c r="HD7" s="167">
        <v>13138.619047619048</v>
      </c>
      <c r="HE7" s="382"/>
      <c r="HF7" s="167">
        <v>13278.032258064517</v>
      </c>
      <c r="HG7" s="167">
        <v>13224.285714285714</v>
      </c>
      <c r="HH7" s="167">
        <v>13188.135593220339</v>
      </c>
      <c r="HI7" s="167">
        <v>13101.639344262296</v>
      </c>
      <c r="HJ7" s="167">
        <v>13190.76923076923</v>
      </c>
      <c r="HK7" s="167">
        <v>13329.373493975903</v>
      </c>
      <c r="HL7" s="382"/>
      <c r="HM7" s="167">
        <v>13222.826086956522</v>
      </c>
      <c r="HN7" s="167">
        <v>13195.754545454545</v>
      </c>
      <c r="HO7" s="167">
        <v>13311.578947368422</v>
      </c>
      <c r="HP7" s="167">
        <v>13310.280373831776</v>
      </c>
      <c r="HQ7" s="373">
        <f>(13300+12800+12300+11000)/4</f>
        <v>12350</v>
      </c>
      <c r="HR7" s="167">
        <v>12840.284912583638</v>
      </c>
      <c r="HS7" s="167">
        <v>12803.643732547316</v>
      </c>
      <c r="HT7" s="382"/>
      <c r="HU7" s="167">
        <v>12859.590972473274</v>
      </c>
      <c r="HV7" s="167">
        <v>12897.115526122148</v>
      </c>
      <c r="HW7" s="167">
        <v>12916.538133409918</v>
      </c>
      <c r="HX7" s="167">
        <v>12905.695918299458</v>
      </c>
      <c r="HY7" s="167">
        <v>12909.832362778674</v>
      </c>
      <c r="HZ7" s="167">
        <v>12982.201859678782</v>
      </c>
      <c r="IA7" s="382"/>
      <c r="IB7" s="167">
        <v>12468.93954509178</v>
      </c>
      <c r="IC7" s="167">
        <v>12291.558658950691</v>
      </c>
      <c r="ID7" s="167">
        <v>12364.521360727735</v>
      </c>
      <c r="IE7" s="167">
        <v>12338.556690314701</v>
      </c>
      <c r="IF7" s="167">
        <v>12401.035174245299</v>
      </c>
      <c r="IG7" s="167">
        <v>12392.885814808891</v>
      </c>
      <c r="IH7" s="382"/>
      <c r="II7" s="167">
        <v>12265.839504601307</v>
      </c>
      <c r="IJ7" s="167">
        <v>12099.44597363538</v>
      </c>
      <c r="IK7" s="167">
        <v>11863.79847006067</v>
      </c>
      <c r="IL7" s="167">
        <v>11838.370191282087</v>
      </c>
      <c r="IM7" s="167">
        <v>11835.074309296891</v>
      </c>
      <c r="IN7" s="167">
        <v>11833.312649531095</v>
      </c>
      <c r="IO7" s="382"/>
      <c r="IP7" s="167">
        <v>11592.482138047939</v>
      </c>
      <c r="IQ7" s="167">
        <v>11163.38952798934</v>
      </c>
      <c r="IR7" s="167">
        <v>10518.875670241287</v>
      </c>
      <c r="IS7" s="167">
        <v>10570.036012130402</v>
      </c>
      <c r="IT7" s="167">
        <v>10622.704768783953</v>
      </c>
      <c r="IU7" s="167">
        <v>10509.229863372548</v>
      </c>
      <c r="IV7" s="382"/>
      <c r="IW7" s="373">
        <f>(10500+10300)/2</f>
        <v>10400</v>
      </c>
      <c r="IX7" s="167" t="s">
        <v>443</v>
      </c>
      <c r="IY7" s="167">
        <v>9985.8157894736851</v>
      </c>
      <c r="IZ7" s="167">
        <v>9965.0736332459146</v>
      </c>
      <c r="JA7" s="167">
        <v>10541.136135499286</v>
      </c>
      <c r="JB7" s="167">
        <v>11259.728601945832</v>
      </c>
      <c r="JC7" s="382"/>
      <c r="JD7" s="167">
        <v>10046.060407688252</v>
      </c>
      <c r="JE7" s="167">
        <v>10080.010510146334</v>
      </c>
      <c r="JF7" s="167">
        <v>10088.857417111205</v>
      </c>
      <c r="JG7" s="167">
        <v>10073.245980018493</v>
      </c>
      <c r="JH7" s="167">
        <v>9993.0330015715026</v>
      </c>
      <c r="JI7" s="167">
        <v>10094.377289377289</v>
      </c>
      <c r="JJ7" s="352"/>
      <c r="JK7" s="167">
        <v>9949.1549183592197</v>
      </c>
      <c r="JL7" s="167">
        <v>9898.2410363457766</v>
      </c>
      <c r="JM7" s="167">
        <v>9836.7543812637341</v>
      </c>
      <c r="JN7" s="167">
        <v>9791.5949018256979</v>
      </c>
      <c r="JO7" s="167">
        <v>9853.6617952354518</v>
      </c>
      <c r="JP7" s="167">
        <v>9843.4775975666726</v>
      </c>
      <c r="JQ7" s="352"/>
      <c r="JR7" s="167">
        <v>9605.4930882272802</v>
      </c>
      <c r="JS7" s="167">
        <v>9639.1050448000551</v>
      </c>
      <c r="JT7" s="167">
        <v>9580.179823524777</v>
      </c>
      <c r="JU7" s="167">
        <v>9664.0561959654187</v>
      </c>
      <c r="JV7" s="167">
        <v>9651.5696019710285</v>
      </c>
      <c r="JW7" s="167">
        <v>9716.3163751004504</v>
      </c>
      <c r="JX7" s="352"/>
      <c r="JY7" s="167">
        <v>9691.4369969896179</v>
      </c>
      <c r="JZ7" s="167">
        <v>9718.1700253021481</v>
      </c>
      <c r="KA7" s="373">
        <f>10000</f>
        <v>10000</v>
      </c>
      <c r="KB7" s="167">
        <v>9646.7073562479927</v>
      </c>
      <c r="KC7" s="167">
        <v>9693.3099571436524</v>
      </c>
      <c r="KD7" s="167">
        <v>9714.9334468417183</v>
      </c>
      <c r="KE7" s="167">
        <v>9684.8445180089748</v>
      </c>
      <c r="KF7" s="352"/>
      <c r="KG7" s="167">
        <v>9336.7929354716725</v>
      </c>
      <c r="KH7" s="167">
        <v>9326.8028169014087</v>
      </c>
      <c r="KI7" s="167">
        <v>9408.217233410367</v>
      </c>
      <c r="KJ7" s="167">
        <v>9145.5143009415533</v>
      </c>
      <c r="KK7" s="167">
        <v>9545.9505337525261</v>
      </c>
      <c r="KL7" s="167">
        <v>9327.6607103944207</v>
      </c>
      <c r="KM7" s="352"/>
      <c r="KN7" s="167">
        <v>9191.0605240060504</v>
      </c>
      <c r="KO7" s="167">
        <v>9126.7034310241906</v>
      </c>
      <c r="KP7" s="167">
        <v>9028.0764699582305</v>
      </c>
      <c r="KQ7" s="167">
        <v>9301.9973595673091</v>
      </c>
      <c r="KR7" s="167">
        <v>9387.4228728219841</v>
      </c>
      <c r="KS7" s="167">
        <v>9328.104657577429</v>
      </c>
      <c r="KT7" s="352"/>
      <c r="KU7" s="167">
        <v>9945.5065549608262</v>
      </c>
      <c r="KV7" s="167">
        <v>9202.6768102129918</v>
      </c>
      <c r="KW7" s="167">
        <v>9495.9682869340195</v>
      </c>
      <c r="KX7" s="167">
        <v>9747.8768431206572</v>
      </c>
      <c r="KY7" s="167">
        <v>9628.2512074673032</v>
      </c>
      <c r="KZ7" s="167">
        <v>9202.5420021709906</v>
      </c>
      <c r="LA7" s="352"/>
      <c r="LB7" s="167">
        <v>9625.1045498412514</v>
      </c>
      <c r="LC7" s="167">
        <v>9389.4918461624093</v>
      </c>
      <c r="LD7" s="167">
        <v>9249.8543802423119</v>
      </c>
      <c r="LE7" s="167">
        <v>9324.6073623440316</v>
      </c>
      <c r="LF7" s="167">
        <v>9432.1519728858948</v>
      </c>
      <c r="LG7" s="373">
        <v>9700</v>
      </c>
      <c r="LH7" s="167">
        <v>9348.2162464314952</v>
      </c>
      <c r="LI7" s="352"/>
      <c r="LJ7" s="167">
        <v>9508.1245173488132</v>
      </c>
      <c r="LK7" s="167">
        <v>9510.2084121749467</v>
      </c>
      <c r="LL7" s="167">
        <v>9419.2475431070343</v>
      </c>
      <c r="LM7" s="167">
        <v>9452.6541200229804</v>
      </c>
      <c r="LN7" s="167">
        <v>9404.3923525486662</v>
      </c>
      <c r="LO7" s="167">
        <v>9570.7567342604161</v>
      </c>
      <c r="LP7" s="352"/>
      <c r="LQ7" s="167">
        <v>9635.7720936527276</v>
      </c>
      <c r="LR7" s="167">
        <v>9524.0642313127646</v>
      </c>
      <c r="LS7" s="167">
        <v>9634.2607371755512</v>
      </c>
      <c r="LT7" s="167">
        <v>9518.0447542789498</v>
      </c>
      <c r="LU7" s="167">
        <v>9541.6082542439472</v>
      </c>
      <c r="LV7" s="167">
        <v>9697.7393267077259</v>
      </c>
      <c r="LW7" s="352"/>
      <c r="LX7" s="167">
        <v>9585.5458688329709</v>
      </c>
      <c r="LY7" s="167">
        <v>9626.3709951493802</v>
      </c>
      <c r="LZ7" s="167">
        <v>9501.7620164887649</v>
      </c>
      <c r="MA7" s="167">
        <v>9559.8260779677221</v>
      </c>
      <c r="MB7" s="167">
        <v>9585.9602896678334</v>
      </c>
      <c r="MC7" s="167">
        <v>9627.5926463122778</v>
      </c>
      <c r="MD7" s="352"/>
      <c r="ME7" s="167">
        <v>9534.8600638543576</v>
      </c>
      <c r="MF7" s="167">
        <v>9571.9893750500542</v>
      </c>
      <c r="MG7" s="167">
        <v>9561.4206035656189</v>
      </c>
      <c r="MH7" s="167">
        <v>9590.11266553928</v>
      </c>
      <c r="MI7" s="167">
        <v>9650.8823749345702</v>
      </c>
      <c r="MJ7" s="167">
        <v>9671.995375397426</v>
      </c>
      <c r="MK7" s="352"/>
      <c r="ML7" s="373">
        <v>9700</v>
      </c>
    </row>
    <row r="8" spans="1:350" s="9" customFormat="1" ht="15" customHeight="1" x14ac:dyDescent="0.35">
      <c r="A8" s="386" t="s">
        <v>149</v>
      </c>
      <c r="B8" s="387" t="s">
        <v>426</v>
      </c>
      <c r="C8" s="451"/>
      <c r="D8" s="369"/>
      <c r="E8" s="388"/>
      <c r="F8" s="389"/>
      <c r="G8" s="390"/>
      <c r="H8" s="391"/>
      <c r="I8" s="391"/>
      <c r="J8" s="388"/>
      <c r="K8" s="392"/>
      <c r="L8" s="391"/>
      <c r="M8" s="391"/>
      <c r="N8" s="392"/>
      <c r="O8" s="391"/>
      <c r="P8" s="391"/>
      <c r="Q8" s="388"/>
      <c r="R8" s="392"/>
      <c r="S8" s="393"/>
      <c r="T8" s="391"/>
      <c r="U8" s="392"/>
      <c r="V8" s="391"/>
      <c r="W8" s="391"/>
      <c r="X8" s="388"/>
      <c r="Y8" s="392"/>
      <c r="Z8" s="393"/>
      <c r="AA8" s="391"/>
      <c r="AB8" s="392"/>
      <c r="AC8" s="391"/>
      <c r="AD8" s="391"/>
      <c r="AE8" s="391"/>
      <c r="AF8" s="391"/>
      <c r="AG8" s="393"/>
      <c r="AH8" s="388"/>
      <c r="AI8" s="392"/>
      <c r="AJ8" s="394"/>
      <c r="AK8" s="388"/>
      <c r="AL8" s="389"/>
      <c r="AM8" s="390"/>
      <c r="AN8" s="391"/>
      <c r="AO8" s="391"/>
      <c r="AP8" s="391"/>
      <c r="AQ8" s="392"/>
      <c r="AR8" s="391"/>
      <c r="AS8" s="391"/>
      <c r="AT8" s="388"/>
      <c r="AU8" s="395"/>
      <c r="AV8" s="391"/>
      <c r="AW8" s="391"/>
      <c r="AX8" s="392"/>
      <c r="AY8" s="396"/>
      <c r="AZ8" s="391"/>
      <c r="BA8" s="388"/>
      <c r="BB8" s="395"/>
      <c r="BC8" s="391"/>
      <c r="BD8" s="391"/>
      <c r="BE8" s="392"/>
      <c r="BF8" s="391"/>
      <c r="BG8" s="391"/>
      <c r="BH8" s="388"/>
      <c r="BI8" s="395"/>
      <c r="BJ8" s="391"/>
      <c r="BK8" s="391"/>
      <c r="BL8" s="392"/>
      <c r="BM8" s="391"/>
      <c r="BN8" s="391"/>
      <c r="BO8" s="397"/>
      <c r="BP8" s="398"/>
      <c r="BQ8" s="399"/>
      <c r="BR8" s="390"/>
      <c r="BS8" s="391"/>
      <c r="BT8" s="391"/>
      <c r="BU8" s="391"/>
      <c r="BV8" s="391"/>
      <c r="BW8" s="393"/>
      <c r="BX8" s="400"/>
      <c r="BY8" s="390"/>
      <c r="BZ8" s="391"/>
      <c r="CA8" s="391"/>
      <c r="CB8" s="391"/>
      <c r="CC8" s="391"/>
      <c r="CD8" s="393"/>
      <c r="CE8" s="400"/>
      <c r="CF8" s="390"/>
      <c r="CG8" s="392"/>
      <c r="CH8" s="392"/>
      <c r="CI8" s="392"/>
      <c r="CJ8" s="392"/>
      <c r="CK8" s="393"/>
      <c r="CL8" s="400"/>
      <c r="CM8" s="390"/>
      <c r="CN8" s="391"/>
      <c r="CO8" s="391"/>
      <c r="CP8" s="391"/>
      <c r="CQ8" s="391"/>
      <c r="CR8" s="393"/>
      <c r="CS8" s="400"/>
      <c r="CT8" s="398"/>
      <c r="CU8" s="389"/>
      <c r="CV8" s="392"/>
      <c r="CW8" s="391"/>
      <c r="CX8" s="391"/>
      <c r="CY8" s="391"/>
      <c r="CZ8" s="393"/>
      <c r="DA8" s="400"/>
      <c r="DB8" s="390"/>
      <c r="DC8" s="391"/>
      <c r="DD8" s="391"/>
      <c r="DE8" s="391"/>
      <c r="DF8" s="391"/>
      <c r="DG8" s="393"/>
      <c r="DH8" s="400"/>
      <c r="DI8" s="390"/>
      <c r="DJ8" s="391"/>
      <c r="DK8" s="391"/>
      <c r="DL8" s="391"/>
      <c r="DM8" s="391"/>
      <c r="DN8" s="391"/>
      <c r="DO8" s="401"/>
      <c r="DP8" s="402"/>
      <c r="DQ8" s="391"/>
      <c r="DR8" s="391"/>
      <c r="DS8" s="391"/>
      <c r="DT8" s="391"/>
      <c r="DU8" s="393"/>
      <c r="DV8" s="400"/>
      <c r="DW8" s="390"/>
      <c r="DX8" s="390"/>
      <c r="DY8" s="390"/>
      <c r="DZ8" s="389"/>
      <c r="EA8" s="400"/>
      <c r="EB8" s="390"/>
      <c r="EC8" s="390"/>
      <c r="ED8" s="400"/>
      <c r="EE8" s="390"/>
      <c r="EF8" s="390"/>
      <c r="EG8" s="390"/>
      <c r="EH8" s="390"/>
      <c r="EI8" s="390"/>
      <c r="EJ8" s="390"/>
      <c r="EK8" s="400"/>
      <c r="EL8" s="390"/>
      <c r="EM8" s="390"/>
      <c r="EN8" s="390"/>
      <c r="EO8" s="390"/>
      <c r="EP8" s="390"/>
      <c r="EQ8" s="390"/>
      <c r="ER8" s="400"/>
      <c r="ES8" s="390"/>
      <c r="ET8" s="390"/>
      <c r="EU8" s="390"/>
      <c r="EV8" s="390"/>
      <c r="EW8" s="390"/>
      <c r="EX8" s="390"/>
      <c r="EY8" s="400"/>
      <c r="EZ8" s="390"/>
      <c r="FA8" s="390"/>
      <c r="FB8" s="390"/>
      <c r="FC8" s="390"/>
      <c r="FD8" s="390"/>
      <c r="FE8" s="390"/>
      <c r="FF8" s="389"/>
      <c r="FG8" s="400"/>
      <c r="FH8" s="390"/>
      <c r="FI8" s="390"/>
      <c r="FJ8" s="390"/>
      <c r="FK8" s="390"/>
      <c r="FL8" s="390"/>
      <c r="FM8" s="390"/>
      <c r="FN8" s="400"/>
      <c r="FO8" s="390"/>
      <c r="FP8" s="390"/>
      <c r="FQ8" s="390"/>
      <c r="FR8" s="390"/>
      <c r="FS8" s="390"/>
      <c r="FT8" s="390"/>
      <c r="FU8" s="400"/>
      <c r="FV8" s="390"/>
      <c r="FW8" s="390"/>
      <c r="FX8" s="390"/>
      <c r="FY8" s="390"/>
      <c r="FZ8" s="390"/>
      <c r="GA8" s="390"/>
      <c r="GB8" s="400"/>
      <c r="GC8" s="390"/>
      <c r="GD8" s="390"/>
      <c r="GE8" s="390"/>
      <c r="GF8" s="390"/>
      <c r="GG8" s="390"/>
      <c r="GH8" s="390"/>
      <c r="GI8" s="400"/>
      <c r="GJ8" s="390"/>
      <c r="GK8" s="389"/>
      <c r="GL8" s="390"/>
      <c r="GM8" s="390"/>
      <c r="GN8" s="390"/>
      <c r="GO8" s="390"/>
      <c r="GP8" s="390"/>
      <c r="GQ8" s="400"/>
      <c r="GR8" s="390"/>
      <c r="GS8" s="390"/>
      <c r="GT8" s="390"/>
      <c r="GU8" s="390"/>
      <c r="GV8" s="390"/>
      <c r="GW8" s="390"/>
      <c r="GX8" s="400"/>
      <c r="GY8" s="390"/>
      <c r="GZ8" s="390"/>
      <c r="HA8" s="390"/>
      <c r="HB8" s="390"/>
      <c r="HC8" s="390"/>
      <c r="HD8" s="390"/>
      <c r="HE8" s="400"/>
      <c r="HF8" s="390"/>
      <c r="HG8" s="390"/>
      <c r="HH8" s="390"/>
      <c r="HI8" s="390"/>
      <c r="HJ8" s="390"/>
      <c r="HK8" s="390"/>
      <c r="HL8" s="400"/>
      <c r="HM8" s="390"/>
      <c r="HN8" s="390"/>
      <c r="HO8" s="390"/>
      <c r="HP8" s="390"/>
      <c r="HQ8" s="389"/>
      <c r="HR8" s="390"/>
      <c r="HS8" s="390"/>
      <c r="HT8" s="400"/>
      <c r="HU8" s="390"/>
      <c r="HV8" s="390"/>
      <c r="HW8" s="390"/>
      <c r="HX8" s="390"/>
      <c r="HY8" s="390"/>
      <c r="HZ8" s="390"/>
      <c r="IA8" s="400"/>
      <c r="IB8" s="390"/>
      <c r="IC8" s="390"/>
      <c r="ID8" s="390"/>
      <c r="IE8" s="390"/>
      <c r="IF8" s="390"/>
      <c r="IG8" s="390"/>
      <c r="IH8" s="400"/>
      <c r="II8" s="390"/>
      <c r="IJ8" s="390"/>
      <c r="IK8" s="390"/>
      <c r="IL8" s="390"/>
      <c r="IM8" s="390"/>
      <c r="IN8" s="390"/>
      <c r="IO8" s="400"/>
      <c r="IP8" s="390"/>
      <c r="IQ8" s="390"/>
      <c r="IR8" s="390"/>
      <c r="IS8" s="390"/>
      <c r="IT8" s="390"/>
      <c r="IU8" s="390"/>
      <c r="IV8" s="400"/>
      <c r="IW8" s="389"/>
      <c r="IX8" s="390"/>
      <c r="IY8" s="390"/>
      <c r="IZ8" s="390"/>
      <c r="JA8" s="390"/>
      <c r="JB8" s="390"/>
      <c r="JC8" s="382"/>
      <c r="JD8" s="390"/>
      <c r="JE8" s="390"/>
      <c r="JF8" s="390"/>
      <c r="JG8" s="390"/>
      <c r="JH8" s="390"/>
      <c r="JI8" s="390"/>
      <c r="JJ8" s="352"/>
      <c r="JK8" s="390"/>
      <c r="JL8" s="390"/>
      <c r="JM8" s="390"/>
      <c r="JN8" s="390"/>
      <c r="JO8" s="390"/>
      <c r="JP8" s="390"/>
      <c r="JQ8" s="352"/>
      <c r="JR8" s="390"/>
      <c r="JS8" s="390"/>
      <c r="JT8" s="390"/>
      <c r="JU8" s="390"/>
      <c r="JV8" s="390"/>
      <c r="JW8" s="390"/>
      <c r="JX8" s="352"/>
      <c r="JY8" s="390"/>
      <c r="JZ8" s="390"/>
      <c r="KA8" s="389"/>
      <c r="KB8" s="390"/>
      <c r="KC8" s="390"/>
      <c r="KD8" s="390"/>
      <c r="KE8" s="390"/>
      <c r="KF8" s="352"/>
      <c r="KG8" s="390"/>
      <c r="KH8" s="390"/>
      <c r="KI8" s="390"/>
      <c r="KJ8" s="390"/>
      <c r="KK8" s="390"/>
      <c r="KL8" s="390"/>
      <c r="KM8" s="352"/>
      <c r="KN8" s="390"/>
      <c r="KO8" s="390"/>
      <c r="KP8" s="390"/>
      <c r="KQ8" s="390"/>
      <c r="KR8" s="390"/>
      <c r="KS8" s="390"/>
      <c r="KT8" s="352"/>
      <c r="KU8" s="390"/>
      <c r="KV8" s="390"/>
      <c r="KW8" s="390"/>
      <c r="KX8" s="390"/>
      <c r="KY8" s="390"/>
      <c r="KZ8" s="390"/>
      <c r="LA8" s="352"/>
      <c r="LB8" s="390"/>
      <c r="LC8" s="390"/>
      <c r="LD8" s="390"/>
      <c r="LE8" s="390"/>
      <c r="LF8" s="390"/>
      <c r="LG8" s="389"/>
      <c r="LH8" s="390"/>
      <c r="LI8" s="352"/>
      <c r="LJ8" s="390"/>
      <c r="LK8" s="390"/>
      <c r="LL8" s="390"/>
      <c r="LM8" s="390"/>
      <c r="LN8" s="390"/>
      <c r="LO8" s="390"/>
      <c r="LP8" s="352"/>
      <c r="LQ8" s="390"/>
      <c r="LR8" s="390"/>
      <c r="LS8" s="390"/>
      <c r="LT8" s="390"/>
      <c r="LU8" s="390"/>
      <c r="LV8" s="390"/>
      <c r="LW8" s="352"/>
      <c r="LX8" s="390"/>
      <c r="LY8" s="390"/>
      <c r="LZ8" s="390"/>
      <c r="MA8" s="390"/>
      <c r="MB8" s="390"/>
      <c r="MC8" s="390"/>
      <c r="MD8" s="352"/>
      <c r="ME8" s="390"/>
      <c r="MF8" s="390"/>
      <c r="MG8" s="390"/>
      <c r="MH8" s="390"/>
      <c r="MI8" s="390"/>
      <c r="MJ8" s="390"/>
      <c r="MK8" s="352"/>
      <c r="ML8" s="389"/>
    </row>
    <row r="9" spans="1:350" s="9" customFormat="1" ht="24.65" customHeight="1" x14ac:dyDescent="0.35">
      <c r="A9" s="244">
        <v>2</v>
      </c>
      <c r="B9" s="371">
        <f>ROW()-ROW($B$8)</f>
        <v>1</v>
      </c>
      <c r="C9" s="450">
        <v>150000003</v>
      </c>
      <c r="D9" s="368" t="s">
        <v>451</v>
      </c>
      <c r="E9" s="372" t="s">
        <v>315</v>
      </c>
      <c r="F9" s="373">
        <v>16800</v>
      </c>
      <c r="G9" s="374"/>
      <c r="H9" s="86" t="s">
        <v>443</v>
      </c>
      <c r="I9" s="86" t="s">
        <v>443</v>
      </c>
      <c r="J9" s="164" t="s">
        <v>443</v>
      </c>
      <c r="K9" s="375"/>
      <c r="L9" s="86" t="s">
        <v>443</v>
      </c>
      <c r="M9" s="86" t="s">
        <v>443</v>
      </c>
      <c r="N9" s="376" t="s">
        <v>443</v>
      </c>
      <c r="O9" s="86" t="s">
        <v>443</v>
      </c>
      <c r="P9" s="86">
        <v>16800</v>
      </c>
      <c r="Q9" s="164">
        <v>16811.814122809134</v>
      </c>
      <c r="R9" s="375"/>
      <c r="S9" s="159" t="s">
        <v>443</v>
      </c>
      <c r="T9" s="86" t="s">
        <v>443</v>
      </c>
      <c r="U9" s="376">
        <v>16800</v>
      </c>
      <c r="V9" s="86">
        <v>16800</v>
      </c>
      <c r="W9" s="86" t="s">
        <v>443</v>
      </c>
      <c r="X9" s="164" t="s">
        <v>443</v>
      </c>
      <c r="Y9" s="375"/>
      <c r="Z9" s="159">
        <v>16800</v>
      </c>
      <c r="AA9" s="86">
        <v>16800</v>
      </c>
      <c r="AB9" s="376">
        <v>17389.853710911288</v>
      </c>
      <c r="AC9" s="86" t="s">
        <v>443</v>
      </c>
      <c r="AD9" s="86" t="s">
        <v>443</v>
      </c>
      <c r="AE9" s="86"/>
      <c r="AF9" s="377"/>
      <c r="AG9" s="159"/>
      <c r="AH9" s="164"/>
      <c r="AI9" s="376"/>
      <c r="AJ9" s="378"/>
      <c r="AK9" s="164"/>
      <c r="AL9" s="373">
        <v>16800</v>
      </c>
      <c r="AM9" s="163"/>
      <c r="AN9" s="377"/>
      <c r="AO9" s="86" t="s">
        <v>443</v>
      </c>
      <c r="AP9" s="86" t="s">
        <v>443</v>
      </c>
      <c r="AQ9" s="376" t="s">
        <v>443</v>
      </c>
      <c r="AR9" s="86" t="s">
        <v>443</v>
      </c>
      <c r="AS9" s="86">
        <v>16800</v>
      </c>
      <c r="AT9" s="164">
        <v>16800</v>
      </c>
      <c r="AU9" s="375"/>
      <c r="AV9" s="86">
        <v>16800</v>
      </c>
      <c r="AW9" s="86">
        <v>16800</v>
      </c>
      <c r="AX9" s="376">
        <v>16800</v>
      </c>
      <c r="AY9" s="86">
        <v>16800</v>
      </c>
      <c r="AZ9" s="86">
        <v>16800</v>
      </c>
      <c r="BA9" s="164">
        <v>16800</v>
      </c>
      <c r="BB9" s="375"/>
      <c r="BC9" s="86" t="s">
        <v>443</v>
      </c>
      <c r="BD9" s="86">
        <v>16800</v>
      </c>
      <c r="BE9" s="376" t="s">
        <v>443</v>
      </c>
      <c r="BF9" s="86" t="s">
        <v>443</v>
      </c>
      <c r="BG9" s="86">
        <v>16800</v>
      </c>
      <c r="BH9" s="164" t="s">
        <v>443</v>
      </c>
      <c r="BI9" s="375"/>
      <c r="BJ9" s="86">
        <v>16800</v>
      </c>
      <c r="BK9" s="86">
        <v>16800</v>
      </c>
      <c r="BL9" s="376">
        <v>16800</v>
      </c>
      <c r="BM9" s="86" t="s">
        <v>443</v>
      </c>
      <c r="BN9" s="86">
        <v>16800</v>
      </c>
      <c r="BO9" s="379">
        <v>17200</v>
      </c>
      <c r="BP9" s="380" t="s">
        <v>443</v>
      </c>
      <c r="BQ9" s="381"/>
      <c r="BR9" s="167" t="s">
        <v>443</v>
      </c>
      <c r="BS9" s="103">
        <v>17200</v>
      </c>
      <c r="BT9" s="103" t="s">
        <v>443</v>
      </c>
      <c r="BU9" s="103" t="s">
        <v>443</v>
      </c>
      <c r="BV9" s="103">
        <v>17406.245668316831</v>
      </c>
      <c r="BW9" s="160">
        <v>17200</v>
      </c>
      <c r="BX9" s="382"/>
      <c r="BY9" s="167" t="s">
        <v>443</v>
      </c>
      <c r="BZ9" s="103" t="s">
        <v>443</v>
      </c>
      <c r="CA9" s="103" t="s">
        <v>443</v>
      </c>
      <c r="CB9" s="103" t="s">
        <v>443</v>
      </c>
      <c r="CC9" s="103">
        <v>17200</v>
      </c>
      <c r="CD9" s="160" t="s">
        <v>443</v>
      </c>
      <c r="CE9" s="382"/>
      <c r="CF9" s="167" t="s">
        <v>443</v>
      </c>
      <c r="CG9" s="383">
        <v>17211.863938053099</v>
      </c>
      <c r="CH9" s="383" t="s">
        <v>443</v>
      </c>
      <c r="CI9" s="383">
        <v>16711.905701878066</v>
      </c>
      <c r="CJ9" s="383">
        <v>16400</v>
      </c>
      <c r="CK9" s="160" t="s">
        <v>443</v>
      </c>
      <c r="CL9" s="382"/>
      <c r="CM9" s="167" t="s">
        <v>443</v>
      </c>
      <c r="CN9" s="103">
        <v>16896.353476037129</v>
      </c>
      <c r="CO9" s="103">
        <v>16700</v>
      </c>
      <c r="CP9" s="103" t="s">
        <v>443</v>
      </c>
      <c r="CQ9" s="103">
        <v>16623.406357388318</v>
      </c>
      <c r="CR9" s="160">
        <v>16779.46980096088</v>
      </c>
      <c r="CS9" s="382"/>
      <c r="CT9" s="380" t="s">
        <v>443</v>
      </c>
      <c r="CU9" s="373">
        <v>18000</v>
      </c>
      <c r="CV9" s="383">
        <v>18000</v>
      </c>
      <c r="CW9" s="103" t="s">
        <v>443</v>
      </c>
      <c r="CX9" s="103">
        <v>18120.113248974405</v>
      </c>
      <c r="CY9" s="103">
        <v>17331.309963099629</v>
      </c>
      <c r="CZ9" s="160">
        <v>18000</v>
      </c>
      <c r="DA9" s="382" t="s">
        <v>443</v>
      </c>
      <c r="DB9" s="167" t="s">
        <v>443</v>
      </c>
      <c r="DC9" s="103">
        <v>18122.510172143975</v>
      </c>
      <c r="DD9" s="103">
        <v>17933.801441016731</v>
      </c>
      <c r="DE9" s="103">
        <v>17839.957068914777</v>
      </c>
      <c r="DF9" s="103">
        <v>17797.924338801473</v>
      </c>
      <c r="DG9" s="160">
        <v>17574.315341664453</v>
      </c>
      <c r="DH9" s="382" t="s">
        <v>443</v>
      </c>
      <c r="DI9" s="167" t="s">
        <v>443</v>
      </c>
      <c r="DJ9" s="103">
        <v>18185.722305389223</v>
      </c>
      <c r="DK9" s="103">
        <v>17974.136840538729</v>
      </c>
      <c r="DL9" s="103">
        <v>18183.592628516002</v>
      </c>
      <c r="DM9" s="103">
        <v>17674.232237479348</v>
      </c>
      <c r="DN9" s="103">
        <v>17679.926922100989</v>
      </c>
      <c r="DO9" s="384" t="s">
        <v>443</v>
      </c>
      <c r="DP9" s="385" t="s">
        <v>443</v>
      </c>
      <c r="DQ9" s="103">
        <v>17779.644912962063</v>
      </c>
      <c r="DR9" s="103">
        <v>17390.01804912501</v>
      </c>
      <c r="DS9" s="103">
        <v>17470.664467483508</v>
      </c>
      <c r="DT9" s="103">
        <v>17898.204545454544</v>
      </c>
      <c r="DU9" s="160">
        <v>18000</v>
      </c>
      <c r="DV9" s="382" t="s">
        <v>443</v>
      </c>
      <c r="DW9" s="167">
        <v>17448.03190120916</v>
      </c>
      <c r="DX9" s="167">
        <v>17500</v>
      </c>
      <c r="DY9" s="167" t="s">
        <v>443</v>
      </c>
      <c r="DZ9" s="373">
        <v>17500</v>
      </c>
      <c r="EA9" s="382"/>
      <c r="EB9" s="167" t="s">
        <v>443</v>
      </c>
      <c r="EC9" s="167" t="s">
        <v>443</v>
      </c>
      <c r="ED9" s="382"/>
      <c r="EE9" s="167">
        <v>17500</v>
      </c>
      <c r="EF9" s="167">
        <v>17424.008913048801</v>
      </c>
      <c r="EG9" s="167">
        <v>17700</v>
      </c>
      <c r="EH9" s="167">
        <v>17692.499653403578</v>
      </c>
      <c r="EI9" s="167" t="s">
        <v>443</v>
      </c>
      <c r="EJ9" s="167" t="s">
        <v>443</v>
      </c>
      <c r="EK9" s="382"/>
      <c r="EL9" s="167">
        <v>17600.471951729494</v>
      </c>
      <c r="EM9" s="167">
        <v>17524.631664631666</v>
      </c>
      <c r="EN9" s="167" t="s">
        <v>443</v>
      </c>
      <c r="EO9" s="167" t="s">
        <v>443</v>
      </c>
      <c r="EP9" s="167" t="s">
        <v>443</v>
      </c>
      <c r="EQ9" s="167">
        <v>16000</v>
      </c>
      <c r="ER9" s="382"/>
      <c r="ES9" s="167" t="s">
        <v>443</v>
      </c>
      <c r="ET9" s="167">
        <v>18916.011767228032</v>
      </c>
      <c r="EU9" s="167">
        <v>17729.876904326629</v>
      </c>
      <c r="EV9" s="167">
        <v>17118.274734260016</v>
      </c>
      <c r="EW9" s="167">
        <v>17500</v>
      </c>
      <c r="EX9" s="167">
        <v>17000</v>
      </c>
      <c r="EY9" s="382"/>
      <c r="EZ9" s="167">
        <v>17500</v>
      </c>
      <c r="FA9" s="167" t="s">
        <v>443</v>
      </c>
      <c r="FB9" s="167">
        <v>17500</v>
      </c>
      <c r="FC9" s="167">
        <v>16960.454414725336</v>
      </c>
      <c r="FD9" s="167">
        <v>17500</v>
      </c>
      <c r="FE9" s="167">
        <v>17500</v>
      </c>
      <c r="FF9" s="373">
        <v>17500</v>
      </c>
      <c r="FG9" s="382"/>
      <c r="FH9" s="167" t="s">
        <v>443</v>
      </c>
      <c r="FI9" s="167" t="s">
        <v>443</v>
      </c>
      <c r="FJ9" s="167" t="s">
        <v>443</v>
      </c>
      <c r="FK9" s="167">
        <v>17500</v>
      </c>
      <c r="FL9" s="167">
        <v>16650</v>
      </c>
      <c r="FM9" s="167">
        <v>17938</v>
      </c>
      <c r="FN9" s="382"/>
      <c r="FO9" s="167">
        <v>18089</v>
      </c>
      <c r="FP9" s="167">
        <v>18027</v>
      </c>
      <c r="FQ9" s="167">
        <v>17708</v>
      </c>
      <c r="FR9" s="167">
        <v>17500</v>
      </c>
      <c r="FS9" s="167">
        <v>18043</v>
      </c>
      <c r="FT9" s="167">
        <v>17350</v>
      </c>
      <c r="FU9" s="382"/>
      <c r="FV9" s="167">
        <v>17755</v>
      </c>
      <c r="FW9" s="167">
        <v>18200</v>
      </c>
      <c r="FX9" s="167">
        <v>16800</v>
      </c>
      <c r="FY9" s="167">
        <v>17402.989888423988</v>
      </c>
      <c r="FZ9" s="167">
        <v>17300</v>
      </c>
      <c r="GA9" s="167" t="s">
        <v>443</v>
      </c>
      <c r="GB9" s="382"/>
      <c r="GC9" s="167">
        <v>17500</v>
      </c>
      <c r="GD9" s="167">
        <v>17371.705702978004</v>
      </c>
      <c r="GE9" s="167">
        <v>18200</v>
      </c>
      <c r="GF9" s="167">
        <v>16300</v>
      </c>
      <c r="GG9" s="167">
        <v>17791.167101712163</v>
      </c>
      <c r="GH9" s="167">
        <v>18112.50810110175</v>
      </c>
      <c r="GI9" s="382"/>
      <c r="GJ9" s="167">
        <v>17753.683511899118</v>
      </c>
      <c r="GK9" s="373">
        <v>17800</v>
      </c>
      <c r="GL9" s="167" t="s">
        <v>443</v>
      </c>
      <c r="GM9" s="167" t="s">
        <v>443</v>
      </c>
      <c r="GN9" s="167">
        <v>17500</v>
      </c>
      <c r="GO9" s="167">
        <v>17500</v>
      </c>
      <c r="GP9" s="167" t="s">
        <v>443</v>
      </c>
      <c r="GQ9" s="382"/>
      <c r="GR9" s="167">
        <v>17500</v>
      </c>
      <c r="GS9" s="167" t="s">
        <v>443</v>
      </c>
      <c r="GT9" s="167" t="s">
        <v>443</v>
      </c>
      <c r="GU9" s="167">
        <v>17500</v>
      </c>
      <c r="GV9" s="167">
        <v>17500</v>
      </c>
      <c r="GW9" s="167">
        <v>17000</v>
      </c>
      <c r="GX9" s="382"/>
      <c r="GY9" s="167" t="s">
        <v>443</v>
      </c>
      <c r="GZ9" s="167" t="s">
        <v>443</v>
      </c>
      <c r="HA9" s="167" t="s">
        <v>443</v>
      </c>
      <c r="HB9" s="167" t="s">
        <v>443</v>
      </c>
      <c r="HC9" s="167" t="s">
        <v>443</v>
      </c>
      <c r="HD9" s="167" t="s">
        <v>443</v>
      </c>
      <c r="HE9" s="382"/>
      <c r="HF9" s="167" t="s">
        <v>443</v>
      </c>
      <c r="HG9" s="167">
        <v>17334.962735060872</v>
      </c>
      <c r="HH9" s="167">
        <v>17513.34285131552</v>
      </c>
      <c r="HI9" s="167">
        <v>17414.593102011044</v>
      </c>
      <c r="HJ9" s="167">
        <v>17679.893951804112</v>
      </c>
      <c r="HK9" s="167">
        <v>17720.572564612325</v>
      </c>
      <c r="HL9" s="382"/>
      <c r="HM9" s="167">
        <v>17679.653722446812</v>
      </c>
      <c r="HN9" s="167">
        <v>17419.822874919424</v>
      </c>
      <c r="HO9" s="167">
        <v>17371.018213202911</v>
      </c>
      <c r="HP9" s="167">
        <v>17312.396498698839</v>
      </c>
      <c r="HQ9" s="373">
        <f>(17300+15000)/2</f>
        <v>16150</v>
      </c>
      <c r="HR9" s="167" t="s">
        <v>443</v>
      </c>
      <c r="HS9" s="167" t="s">
        <v>443</v>
      </c>
      <c r="HT9" s="382"/>
      <c r="HU9" s="167">
        <v>17000</v>
      </c>
      <c r="HV9" s="167">
        <v>16072.116929007389</v>
      </c>
      <c r="HW9" s="167">
        <v>17165.695125096725</v>
      </c>
      <c r="HX9" s="167">
        <v>16725.752595801896</v>
      </c>
      <c r="HY9" s="167">
        <v>17176.281859070466</v>
      </c>
      <c r="HZ9" s="167">
        <v>16691.97854817085</v>
      </c>
      <c r="IA9" s="382"/>
      <c r="IB9" s="167">
        <v>17082.746539053154</v>
      </c>
      <c r="IC9" s="167">
        <v>17042.278978388997</v>
      </c>
      <c r="ID9" s="167">
        <v>17164.848081752407</v>
      </c>
      <c r="IE9" s="167">
        <v>17129.32397270362</v>
      </c>
      <c r="IF9" s="167">
        <v>16718.140996856757</v>
      </c>
      <c r="IG9" s="167">
        <v>16500</v>
      </c>
      <c r="IH9" s="382"/>
      <c r="II9" s="167">
        <v>17094.353565338217</v>
      </c>
      <c r="IJ9" s="167">
        <v>16682.863238322047</v>
      </c>
      <c r="IK9" s="167">
        <v>17200</v>
      </c>
      <c r="IL9" s="167">
        <v>16874.664336558544</v>
      </c>
      <c r="IM9" s="167">
        <v>17033.416496790094</v>
      </c>
      <c r="IN9" s="167">
        <v>16949.186192995716</v>
      </c>
      <c r="IO9" s="382"/>
      <c r="IP9" s="167">
        <v>16869.020133410497</v>
      </c>
      <c r="IQ9" s="167">
        <v>17215.725015548007</v>
      </c>
      <c r="IR9" s="167" t="s">
        <v>443</v>
      </c>
      <c r="IS9" s="167">
        <v>17134.558920777676</v>
      </c>
      <c r="IT9" s="167">
        <v>17155.760789008607</v>
      </c>
      <c r="IU9" s="167">
        <v>17245.23378582202</v>
      </c>
      <c r="IV9" s="382"/>
      <c r="IW9" s="373">
        <f>(14500+13500)/2</f>
        <v>14000</v>
      </c>
      <c r="IX9" s="167" t="s">
        <v>443</v>
      </c>
      <c r="IY9" s="167" t="s">
        <v>443</v>
      </c>
      <c r="IZ9" s="167">
        <v>14200</v>
      </c>
      <c r="JA9" s="167" t="s">
        <v>443</v>
      </c>
      <c r="JB9" s="167">
        <v>14500</v>
      </c>
      <c r="JC9" s="382" t="s">
        <v>443</v>
      </c>
      <c r="JD9" s="167">
        <v>14343.165905631658</v>
      </c>
      <c r="JE9" s="167" t="s">
        <v>443</v>
      </c>
      <c r="JF9" s="167">
        <v>14284.983715216273</v>
      </c>
      <c r="JG9" s="167" t="s">
        <v>443</v>
      </c>
      <c r="JH9" s="167">
        <v>14000</v>
      </c>
      <c r="JI9" s="167">
        <v>14500</v>
      </c>
      <c r="JJ9" s="352"/>
      <c r="JK9" s="167">
        <v>14500</v>
      </c>
      <c r="JL9" s="167" t="s">
        <v>443</v>
      </c>
      <c r="JM9" s="167" t="s">
        <v>443</v>
      </c>
      <c r="JN9" s="167" t="s">
        <v>443</v>
      </c>
      <c r="JO9" s="167">
        <v>13300</v>
      </c>
      <c r="JP9" s="167">
        <v>13300</v>
      </c>
      <c r="JQ9" s="352"/>
      <c r="JR9" s="167" t="s">
        <v>443</v>
      </c>
      <c r="JS9" s="167">
        <v>13000</v>
      </c>
      <c r="JT9" s="167" t="s">
        <v>443</v>
      </c>
      <c r="JU9" s="167" t="s">
        <v>443</v>
      </c>
      <c r="JV9" s="167" t="s">
        <v>443</v>
      </c>
      <c r="JW9" s="167">
        <v>13000</v>
      </c>
      <c r="JX9" s="352"/>
      <c r="JY9" s="167" t="s">
        <v>443</v>
      </c>
      <c r="JZ9" s="167">
        <v>13000</v>
      </c>
      <c r="KA9" s="373">
        <v>13000</v>
      </c>
      <c r="KB9" s="167" t="s">
        <v>443</v>
      </c>
      <c r="KC9" s="167" t="s">
        <v>443</v>
      </c>
      <c r="KD9" s="167" t="s">
        <v>443</v>
      </c>
      <c r="KE9" s="167">
        <v>13000</v>
      </c>
      <c r="KF9" s="352"/>
      <c r="KG9" s="167">
        <v>13000</v>
      </c>
      <c r="KH9" s="167">
        <v>13000</v>
      </c>
      <c r="KI9" s="167" t="s">
        <v>443</v>
      </c>
      <c r="KJ9" s="167">
        <v>13000</v>
      </c>
      <c r="KK9" s="167" t="s">
        <v>443</v>
      </c>
      <c r="KL9" s="167">
        <v>13000</v>
      </c>
      <c r="KM9" s="352"/>
      <c r="KN9" s="167" t="s">
        <v>443</v>
      </c>
      <c r="KO9" s="167" t="s">
        <v>443</v>
      </c>
      <c r="KP9" s="167" t="s">
        <v>443</v>
      </c>
      <c r="KQ9" s="167" t="s">
        <v>443</v>
      </c>
      <c r="KR9" s="167">
        <v>12700</v>
      </c>
      <c r="KS9" s="167" t="s">
        <v>443</v>
      </c>
      <c r="KT9" s="352"/>
      <c r="KU9" s="167" t="s">
        <v>443</v>
      </c>
      <c r="KV9" s="167" t="s">
        <v>443</v>
      </c>
      <c r="KW9" s="167">
        <v>12700</v>
      </c>
      <c r="KX9" s="167" t="s">
        <v>443</v>
      </c>
      <c r="KY9" s="167" t="s">
        <v>443</v>
      </c>
      <c r="KZ9" s="167" t="s">
        <v>443</v>
      </c>
      <c r="LA9" s="352"/>
      <c r="LB9" s="167" t="s">
        <v>443</v>
      </c>
      <c r="LC9" s="167">
        <v>12700</v>
      </c>
      <c r="LD9" s="167" t="s">
        <v>443</v>
      </c>
      <c r="LE9" s="167" t="s">
        <v>443</v>
      </c>
      <c r="LF9" s="167" t="s">
        <v>443</v>
      </c>
      <c r="LG9" s="373">
        <v>12700</v>
      </c>
      <c r="LH9" s="167" t="s">
        <v>443</v>
      </c>
      <c r="LI9" s="352"/>
      <c r="LJ9" s="167" t="s">
        <v>443</v>
      </c>
      <c r="LK9" s="167" t="s">
        <v>443</v>
      </c>
      <c r="LL9" s="167" t="s">
        <v>443</v>
      </c>
      <c r="LM9" s="167">
        <v>12700</v>
      </c>
      <c r="LN9" s="167" t="s">
        <v>443</v>
      </c>
      <c r="LO9" s="167" t="s">
        <v>443</v>
      </c>
      <c r="LP9" s="167" t="s">
        <v>443</v>
      </c>
      <c r="LQ9" s="167" t="s">
        <v>443</v>
      </c>
      <c r="LR9" s="167" t="s">
        <v>443</v>
      </c>
      <c r="LS9" s="167" t="s">
        <v>443</v>
      </c>
      <c r="LT9" s="167">
        <v>12700</v>
      </c>
      <c r="LU9" s="167" t="s">
        <v>443</v>
      </c>
      <c r="LV9" s="167" t="s">
        <v>443</v>
      </c>
      <c r="LW9" s="167" t="s">
        <v>443</v>
      </c>
      <c r="LX9" s="167">
        <v>12700</v>
      </c>
      <c r="LY9" s="167" t="s">
        <v>443</v>
      </c>
      <c r="LZ9" s="167" t="s">
        <v>443</v>
      </c>
      <c r="MA9" s="167" t="s">
        <v>443</v>
      </c>
      <c r="MB9" s="167" t="s">
        <v>443</v>
      </c>
      <c r="MC9" s="167" t="s">
        <v>443</v>
      </c>
      <c r="MD9" s="167" t="s">
        <v>443</v>
      </c>
      <c r="ME9" s="167">
        <v>12700</v>
      </c>
      <c r="MF9" s="167" t="s">
        <v>443</v>
      </c>
      <c r="MG9" s="167" t="s">
        <v>443</v>
      </c>
      <c r="MH9" s="167">
        <v>12200</v>
      </c>
      <c r="MI9" s="167" t="s">
        <v>443</v>
      </c>
      <c r="MJ9" s="167">
        <v>12700</v>
      </c>
      <c r="MK9" s="374" t="s">
        <v>443</v>
      </c>
      <c r="ML9" s="373">
        <v>12700</v>
      </c>
    </row>
    <row r="10" spans="1:350" s="9" customFormat="1" ht="31" x14ac:dyDescent="0.35">
      <c r="A10" s="244"/>
      <c r="B10" s="371">
        <f t="shared" ref="B10:B26" si="116">ROW()-ROW($B$8)</f>
        <v>2</v>
      </c>
      <c r="C10" s="450">
        <v>150000003</v>
      </c>
      <c r="D10" s="368" t="s">
        <v>451</v>
      </c>
      <c r="E10" s="372" t="s">
        <v>462</v>
      </c>
      <c r="F10" s="373">
        <f>F9+1200</f>
        <v>18000</v>
      </c>
      <c r="G10" s="374"/>
      <c r="H10" s="86" t="s">
        <v>443</v>
      </c>
      <c r="I10" s="86">
        <v>17900</v>
      </c>
      <c r="J10" s="164">
        <v>17964.593371295079</v>
      </c>
      <c r="K10" s="375"/>
      <c r="L10" s="86">
        <v>17900</v>
      </c>
      <c r="M10" s="86">
        <v>17660.311587147029</v>
      </c>
      <c r="N10" s="376">
        <v>17971.470309863791</v>
      </c>
      <c r="O10" s="86">
        <v>17949.398108340498</v>
      </c>
      <c r="P10" s="86">
        <v>17893.637525813749</v>
      </c>
      <c r="Q10" s="164">
        <v>17800</v>
      </c>
      <c r="R10" s="375"/>
      <c r="S10" s="159">
        <v>17817.221341785527</v>
      </c>
      <c r="T10" s="86" t="s">
        <v>443</v>
      </c>
      <c r="U10" s="376" t="s">
        <v>443</v>
      </c>
      <c r="V10" s="86">
        <v>17120.280331574981</v>
      </c>
      <c r="W10" s="86">
        <v>17030</v>
      </c>
      <c r="X10" s="164">
        <v>17649.716241234222</v>
      </c>
      <c r="Y10" s="375"/>
      <c r="Z10" s="159">
        <v>17719.633509851628</v>
      </c>
      <c r="AA10" s="86">
        <v>17030</v>
      </c>
      <c r="AB10" s="376">
        <v>17306.86428587011</v>
      </c>
      <c r="AC10" s="86">
        <v>17030</v>
      </c>
      <c r="AD10" s="86">
        <v>17522</v>
      </c>
      <c r="AE10" s="86"/>
      <c r="AF10" s="377"/>
      <c r="AG10" s="159"/>
      <c r="AH10" s="164"/>
      <c r="AI10" s="376"/>
      <c r="AJ10" s="378"/>
      <c r="AK10" s="164"/>
      <c r="AL10" s="373">
        <f>(17522+17030)/2</f>
        <v>17276</v>
      </c>
      <c r="AM10" s="163"/>
      <c r="AN10" s="377"/>
      <c r="AO10" s="86">
        <v>17030</v>
      </c>
      <c r="AP10" s="86">
        <v>17223.031161005405</v>
      </c>
      <c r="AQ10" s="376">
        <v>16954.339894670004</v>
      </c>
      <c r="AR10" s="86">
        <v>16387.454628991502</v>
      </c>
      <c r="AS10" s="86">
        <v>16879.082949724703</v>
      </c>
      <c r="AT10" s="164">
        <v>18453.865549419159</v>
      </c>
      <c r="AU10" s="375"/>
      <c r="AV10" s="86">
        <v>17398.847810698757</v>
      </c>
      <c r="AW10" s="86">
        <v>19090</v>
      </c>
      <c r="AX10" s="376">
        <v>17030</v>
      </c>
      <c r="AY10" s="86" t="s">
        <v>443</v>
      </c>
      <c r="AZ10" s="86">
        <v>19099.281553398057</v>
      </c>
      <c r="BA10" s="164">
        <v>18151.71272229822</v>
      </c>
      <c r="BB10" s="375"/>
      <c r="BC10" s="86">
        <v>19846</v>
      </c>
      <c r="BD10" s="86" t="s">
        <v>443</v>
      </c>
      <c r="BE10" s="376" t="s">
        <v>443</v>
      </c>
      <c r="BF10" s="86">
        <v>17830.153762450824</v>
      </c>
      <c r="BG10" s="86" t="s">
        <v>443</v>
      </c>
      <c r="BH10" s="164">
        <v>18982.044023435363</v>
      </c>
      <c r="BI10" s="375"/>
      <c r="BJ10" s="86">
        <v>17522</v>
      </c>
      <c r="BK10" s="86">
        <v>17522</v>
      </c>
      <c r="BL10" s="376">
        <v>19090</v>
      </c>
      <c r="BM10" s="86">
        <v>18652.312665101261</v>
      </c>
      <c r="BN10" s="86">
        <v>18518.354249857388</v>
      </c>
      <c r="BO10" s="379">
        <f>(17750+17250+19300+18800)/4</f>
        <v>18275</v>
      </c>
      <c r="BP10" s="380" t="s">
        <v>443</v>
      </c>
      <c r="BQ10" s="381"/>
      <c r="BR10" s="167">
        <v>19090</v>
      </c>
      <c r="BS10" s="103">
        <v>18376.949421637561</v>
      </c>
      <c r="BT10" s="103">
        <v>19090</v>
      </c>
      <c r="BU10" s="103">
        <v>19208.428081238988</v>
      </c>
      <c r="BV10" s="103">
        <v>17522</v>
      </c>
      <c r="BW10" s="160">
        <v>19300</v>
      </c>
      <c r="BX10" s="382"/>
      <c r="BY10" s="167">
        <v>18092.810909804433</v>
      </c>
      <c r="BZ10" s="103">
        <v>17388.804562737641</v>
      </c>
      <c r="CA10" s="103">
        <v>17403.158099472075</v>
      </c>
      <c r="CB10" s="103">
        <v>17775</v>
      </c>
      <c r="CC10" s="103">
        <v>19203.643509127789</v>
      </c>
      <c r="CD10" s="160">
        <v>18381.53651663199</v>
      </c>
      <c r="CE10" s="382"/>
      <c r="CF10" s="167">
        <v>18794.789014186976</v>
      </c>
      <c r="CG10" s="383">
        <v>19300</v>
      </c>
      <c r="CH10" s="383" t="s">
        <v>443</v>
      </c>
      <c r="CI10" s="383">
        <v>18621.545752243019</v>
      </c>
      <c r="CJ10" s="383">
        <v>18509.767473524964</v>
      </c>
      <c r="CK10" s="160">
        <v>19300</v>
      </c>
      <c r="CL10" s="382"/>
      <c r="CM10" s="167">
        <v>18177.767560761571</v>
      </c>
      <c r="CN10" s="103">
        <v>19105.481876693768</v>
      </c>
      <c r="CO10" s="103">
        <v>19300</v>
      </c>
      <c r="CP10" s="103">
        <v>17529.426326129666</v>
      </c>
      <c r="CQ10" s="103">
        <v>19014.667875765132</v>
      </c>
      <c r="CR10" s="160">
        <v>18721.955418054895</v>
      </c>
      <c r="CS10" s="382"/>
      <c r="CT10" s="380">
        <v>18685.531571635569</v>
      </c>
      <c r="CU10" s="373">
        <f>(17750+17250+19300+18800)/4</f>
        <v>18275</v>
      </c>
      <c r="CV10" s="383" t="s">
        <v>443</v>
      </c>
      <c r="CW10" s="103">
        <v>18088.56361007848</v>
      </c>
      <c r="CX10" s="103" t="s">
        <v>443</v>
      </c>
      <c r="CY10" s="103">
        <v>18827.173303421201</v>
      </c>
      <c r="CZ10" s="160">
        <v>19300</v>
      </c>
      <c r="DA10" s="382" t="s">
        <v>443</v>
      </c>
      <c r="DB10" s="167" t="s">
        <v>443</v>
      </c>
      <c r="DC10" s="103">
        <v>17833.920120825642</v>
      </c>
      <c r="DD10" s="103">
        <v>18082.933359777868</v>
      </c>
      <c r="DE10" s="103">
        <v>18960</v>
      </c>
      <c r="DF10" s="103">
        <v>18890</v>
      </c>
      <c r="DG10" s="160" t="s">
        <v>443</v>
      </c>
      <c r="DH10" s="382" t="s">
        <v>443</v>
      </c>
      <c r="DI10" s="167" t="s">
        <v>443</v>
      </c>
      <c r="DJ10" s="103">
        <v>18648.647327886156</v>
      </c>
      <c r="DK10" s="103">
        <v>19045.562788705112</v>
      </c>
      <c r="DL10" s="103">
        <v>19192.349697753914</v>
      </c>
      <c r="DM10" s="103">
        <v>18833.799280222476</v>
      </c>
      <c r="DN10" s="103">
        <v>18924.88968303294</v>
      </c>
      <c r="DO10" s="384" t="s">
        <v>443</v>
      </c>
      <c r="DP10" s="385">
        <v>17750</v>
      </c>
      <c r="DQ10" s="103">
        <v>19302.041433606286</v>
      </c>
      <c r="DR10" s="103">
        <v>19025</v>
      </c>
      <c r="DS10" s="103">
        <v>19267.630454620874</v>
      </c>
      <c r="DT10" s="103">
        <v>19074.493477141386</v>
      </c>
      <c r="DU10" s="160">
        <v>18996.417595019659</v>
      </c>
      <c r="DV10" s="382" t="s">
        <v>443</v>
      </c>
      <c r="DW10" s="167">
        <v>19290.495886681296</v>
      </c>
      <c r="DX10" s="167">
        <v>19170.865946520276</v>
      </c>
      <c r="DY10" s="167">
        <v>19285.603551306129</v>
      </c>
      <c r="DZ10" s="373">
        <f>(18450+19460+18320+18960)/4</f>
        <v>18797.5</v>
      </c>
      <c r="EA10" s="382"/>
      <c r="EB10" s="167" t="s">
        <v>443</v>
      </c>
      <c r="EC10" s="167">
        <v>19219.730785666321</v>
      </c>
      <c r="ED10" s="382"/>
      <c r="EE10" s="167">
        <v>19224.167014395993</v>
      </c>
      <c r="EF10" s="167">
        <v>18890</v>
      </c>
      <c r="EG10" s="167">
        <v>18890</v>
      </c>
      <c r="EH10" s="167">
        <v>19341.618696559617</v>
      </c>
      <c r="EI10" s="167">
        <v>19141.114583034716</v>
      </c>
      <c r="EJ10" s="167">
        <v>19256.464556397681</v>
      </c>
      <c r="EK10" s="382"/>
      <c r="EL10" s="167">
        <v>18996.19633401222</v>
      </c>
      <c r="EM10" s="167">
        <v>19314.629423587681</v>
      </c>
      <c r="EN10" s="167">
        <v>18950.411885437075</v>
      </c>
      <c r="EO10" s="167">
        <v>18931.124963488142</v>
      </c>
      <c r="EP10" s="167">
        <v>18654.014221974343</v>
      </c>
      <c r="EQ10" s="167">
        <v>18780.335952593254</v>
      </c>
      <c r="ER10" s="382"/>
      <c r="ES10" s="167">
        <v>18909.025921966862</v>
      </c>
      <c r="ET10" s="167">
        <v>17298.599831979838</v>
      </c>
      <c r="EU10" s="167">
        <v>18854.049686043192</v>
      </c>
      <c r="EV10" s="167">
        <v>18435.987114028689</v>
      </c>
      <c r="EW10" s="167">
        <v>18720.676667875272</v>
      </c>
      <c r="EX10" s="167">
        <v>18758.509930976194</v>
      </c>
      <c r="EY10" s="382"/>
      <c r="EZ10" s="167">
        <v>18933.646974178591</v>
      </c>
      <c r="FA10" s="167">
        <v>18939.734736066479</v>
      </c>
      <c r="FB10" s="167">
        <v>18787.625260029719</v>
      </c>
      <c r="FC10" s="167">
        <v>18334.031288955372</v>
      </c>
      <c r="FD10" s="167">
        <v>18910.327268639699</v>
      </c>
      <c r="FE10" s="167">
        <v>18830.480460775736</v>
      </c>
      <c r="FF10" s="373">
        <f>(19025+19460+18890+18960)/4</f>
        <v>19083.75</v>
      </c>
      <c r="FG10" s="382"/>
      <c r="FH10" s="167">
        <v>18772.803185893903</v>
      </c>
      <c r="FI10" s="167">
        <v>18320</v>
      </c>
      <c r="FJ10" s="167">
        <v>18597.164416313106</v>
      </c>
      <c r="FK10" s="167">
        <v>18611.424989927025</v>
      </c>
      <c r="FL10" s="167">
        <v>18744.62743955724</v>
      </c>
      <c r="FM10" s="167">
        <v>19069.805783562868</v>
      </c>
      <c r="FN10" s="382"/>
      <c r="FO10" s="167">
        <v>18627</v>
      </c>
      <c r="FP10" s="167">
        <v>18933</v>
      </c>
      <c r="FQ10" s="167">
        <v>19142</v>
      </c>
      <c r="FR10" s="167">
        <v>18903</v>
      </c>
      <c r="FS10" s="167">
        <v>18922</v>
      </c>
      <c r="FT10" s="167">
        <v>18945</v>
      </c>
      <c r="FU10" s="382"/>
      <c r="FV10" s="167">
        <v>19005</v>
      </c>
      <c r="FW10" s="167">
        <v>18949.111747851002</v>
      </c>
      <c r="FX10" s="167">
        <v>18752.705706644436</v>
      </c>
      <c r="FY10" s="167">
        <v>18918.933465178696</v>
      </c>
      <c r="FZ10" s="167">
        <v>18890</v>
      </c>
      <c r="GA10" s="167">
        <v>18890</v>
      </c>
      <c r="GB10" s="382"/>
      <c r="GC10" s="167">
        <v>18903.670844327178</v>
      </c>
      <c r="GD10" s="167">
        <v>18915.835691213662</v>
      </c>
      <c r="GE10" s="167">
        <v>18779.170462718772</v>
      </c>
      <c r="GF10" s="167">
        <v>18914.180862820325</v>
      </c>
      <c r="GG10" s="167">
        <v>18896.592271992489</v>
      </c>
      <c r="GH10" s="167">
        <v>18890</v>
      </c>
      <c r="GI10" s="382"/>
      <c r="GJ10" s="167">
        <v>18909.429175475689</v>
      </c>
      <c r="GK10" s="373">
        <f>(19370+19460+19232+18960)/4</f>
        <v>19255.5</v>
      </c>
      <c r="GL10" s="167" t="s">
        <v>443</v>
      </c>
      <c r="GM10" s="167">
        <v>18890</v>
      </c>
      <c r="GN10" s="167">
        <v>18890</v>
      </c>
      <c r="GO10" s="167">
        <v>18890</v>
      </c>
      <c r="GP10" s="167">
        <v>18657.017425742575</v>
      </c>
      <c r="GQ10" s="382"/>
      <c r="GR10" s="167">
        <v>18657.71760159215</v>
      </c>
      <c r="GS10" s="167">
        <v>18660.282127131082</v>
      </c>
      <c r="GT10" s="167">
        <v>19232</v>
      </c>
      <c r="GU10" s="167">
        <v>18777.563821203807</v>
      </c>
      <c r="GV10" s="167">
        <v>19252.576445638344</v>
      </c>
      <c r="GW10" s="167">
        <v>19123.61431951831</v>
      </c>
      <c r="GX10" s="382"/>
      <c r="GY10" s="167">
        <v>19209.924265885864</v>
      </c>
      <c r="GZ10" s="167">
        <v>19164.104807927346</v>
      </c>
      <c r="HA10" s="167">
        <v>19230.477258501982</v>
      </c>
      <c r="HB10" s="167">
        <v>18983.663758710569</v>
      </c>
      <c r="HC10" s="167">
        <v>19182.234952396317</v>
      </c>
      <c r="HD10" s="167">
        <v>19115.726057116633</v>
      </c>
      <c r="HE10" s="382"/>
      <c r="HF10" s="167">
        <v>19113.502587062008</v>
      </c>
      <c r="HG10" s="167">
        <v>19099.055356927649</v>
      </c>
      <c r="HH10" s="167">
        <v>19061.554875828417</v>
      </c>
      <c r="HI10" s="167">
        <v>19193.623426911909</v>
      </c>
      <c r="HJ10" s="167">
        <v>19183.668941979522</v>
      </c>
      <c r="HK10" s="167">
        <v>19090.375216202643</v>
      </c>
      <c r="HL10" s="382"/>
      <c r="HM10" s="167">
        <v>19230</v>
      </c>
      <c r="HN10" s="167">
        <v>19176.769419685388</v>
      </c>
      <c r="HO10" s="167">
        <v>19230</v>
      </c>
      <c r="HP10" s="167">
        <v>19230</v>
      </c>
      <c r="HQ10" s="373">
        <v>18500</v>
      </c>
      <c r="HR10" s="167" t="s">
        <v>443</v>
      </c>
      <c r="HS10" s="167" t="s">
        <v>443</v>
      </c>
      <c r="HT10" s="382"/>
      <c r="HU10" s="167">
        <v>18795.364843367595</v>
      </c>
      <c r="HV10" s="167">
        <v>19179.901848821421</v>
      </c>
      <c r="HW10" s="167">
        <v>18829.107526881722</v>
      </c>
      <c r="HX10" s="167">
        <v>18898.428410372042</v>
      </c>
      <c r="HY10" s="167">
        <v>19173.160453808752</v>
      </c>
      <c r="HZ10" s="167">
        <v>18702.127883518988</v>
      </c>
      <c r="IA10" s="382"/>
      <c r="IB10" s="167">
        <v>18693.377336571972</v>
      </c>
      <c r="IC10" s="167">
        <v>18893.729754610053</v>
      </c>
      <c r="ID10" s="167">
        <v>18745.193876556052</v>
      </c>
      <c r="IE10" s="167">
        <v>18792.46250604741</v>
      </c>
      <c r="IF10" s="167">
        <v>18779.841928087037</v>
      </c>
      <c r="IG10" s="167">
        <v>18898.520979020977</v>
      </c>
      <c r="IH10" s="382"/>
      <c r="II10" s="167">
        <v>18785.957413311291</v>
      </c>
      <c r="IJ10" s="167">
        <v>18660</v>
      </c>
      <c r="IK10" s="167">
        <v>18660</v>
      </c>
      <c r="IL10" s="167" t="s">
        <v>443</v>
      </c>
      <c r="IM10" s="167">
        <v>18729.033441512627</v>
      </c>
      <c r="IN10" s="167">
        <v>18795.661849934317</v>
      </c>
      <c r="IO10" s="382"/>
      <c r="IP10" s="167">
        <v>18728.054159834981</v>
      </c>
      <c r="IQ10" s="167">
        <v>18720.740834068289</v>
      </c>
      <c r="IR10" s="167">
        <v>18912.160367303437</v>
      </c>
      <c r="IS10" s="167">
        <v>18439.55774526986</v>
      </c>
      <c r="IT10" s="167">
        <v>18456.135122708201</v>
      </c>
      <c r="IU10" s="167">
        <v>18357.59370153883</v>
      </c>
      <c r="IV10" s="382"/>
      <c r="IW10" s="373">
        <v>18200</v>
      </c>
      <c r="IX10" s="167" t="s">
        <v>443</v>
      </c>
      <c r="IY10" s="167" t="s">
        <v>443</v>
      </c>
      <c r="IZ10" s="167" t="s">
        <v>443</v>
      </c>
      <c r="JA10" s="167" t="s">
        <v>443</v>
      </c>
      <c r="JB10" s="167">
        <v>17540</v>
      </c>
      <c r="JC10" s="382">
        <v>17540</v>
      </c>
      <c r="JD10" s="167">
        <v>17540</v>
      </c>
      <c r="JE10" s="167">
        <v>17540</v>
      </c>
      <c r="JF10" s="167">
        <v>17316.169792694964</v>
      </c>
      <c r="JG10" s="167">
        <v>15500</v>
      </c>
      <c r="JH10" s="167">
        <v>16330.914262927025</v>
      </c>
      <c r="JI10" s="167">
        <v>15500</v>
      </c>
      <c r="JJ10" s="352"/>
      <c r="JK10" s="167">
        <v>15500</v>
      </c>
      <c r="JL10" s="167">
        <v>15500</v>
      </c>
      <c r="JM10" s="167">
        <v>15500</v>
      </c>
      <c r="JN10" s="167">
        <v>15500</v>
      </c>
      <c r="JO10" s="167">
        <v>15500</v>
      </c>
      <c r="JP10" s="167">
        <v>15500</v>
      </c>
      <c r="JQ10" s="352"/>
      <c r="JR10" s="167">
        <v>15500</v>
      </c>
      <c r="JS10" s="167">
        <v>15000</v>
      </c>
      <c r="JT10" s="167">
        <v>14965.209694989107</v>
      </c>
      <c r="JU10" s="167">
        <v>15000</v>
      </c>
      <c r="JV10" s="167">
        <v>15000</v>
      </c>
      <c r="JW10" s="167">
        <v>15000</v>
      </c>
      <c r="JX10" s="352"/>
      <c r="JY10" s="167">
        <v>15000</v>
      </c>
      <c r="JZ10" s="167">
        <v>14601.835168501835</v>
      </c>
      <c r="KA10" s="373">
        <v>15000</v>
      </c>
      <c r="KB10" s="167">
        <v>15000</v>
      </c>
      <c r="KC10" s="167" t="s">
        <v>443</v>
      </c>
      <c r="KD10" s="167">
        <v>15000</v>
      </c>
      <c r="KE10" s="167">
        <v>15000</v>
      </c>
      <c r="KF10" s="352"/>
      <c r="KG10" s="167" t="s">
        <v>443</v>
      </c>
      <c r="KH10" s="167">
        <v>15000</v>
      </c>
      <c r="KI10" s="167">
        <v>15000</v>
      </c>
      <c r="KJ10" s="167">
        <v>15000</v>
      </c>
      <c r="KK10" s="167">
        <v>15000</v>
      </c>
      <c r="KL10" s="167">
        <v>15000</v>
      </c>
      <c r="KM10" s="352"/>
      <c r="KN10" s="167">
        <v>15000</v>
      </c>
      <c r="KO10" s="167">
        <v>15000</v>
      </c>
      <c r="KP10" s="167" t="s">
        <v>443</v>
      </c>
      <c r="KQ10" s="167">
        <v>15000</v>
      </c>
      <c r="KR10" s="167">
        <v>15000</v>
      </c>
      <c r="KS10" s="167">
        <v>15000</v>
      </c>
      <c r="KT10" s="352"/>
      <c r="KU10" s="167">
        <v>15000</v>
      </c>
      <c r="KV10" s="167">
        <v>15000</v>
      </c>
      <c r="KW10" s="167">
        <v>15000</v>
      </c>
      <c r="KX10" s="167">
        <v>15000</v>
      </c>
      <c r="KY10" s="167">
        <v>15000</v>
      </c>
      <c r="KZ10" s="167">
        <v>15000</v>
      </c>
      <c r="LA10" s="352"/>
      <c r="LB10" s="167">
        <v>15000</v>
      </c>
      <c r="LC10" s="167">
        <v>15000</v>
      </c>
      <c r="LD10" s="167">
        <v>15000</v>
      </c>
      <c r="LE10" s="167">
        <v>15000</v>
      </c>
      <c r="LF10" s="167">
        <v>15000</v>
      </c>
      <c r="LG10" s="373">
        <v>15000</v>
      </c>
      <c r="LH10" s="167" t="s">
        <v>443</v>
      </c>
      <c r="LI10" s="352"/>
      <c r="LJ10" s="167" t="s">
        <v>443</v>
      </c>
      <c r="LK10" s="167">
        <v>15000</v>
      </c>
      <c r="LL10" s="167">
        <v>15000</v>
      </c>
      <c r="LM10" s="167">
        <v>15000</v>
      </c>
      <c r="LN10" s="167">
        <v>15000</v>
      </c>
      <c r="LO10" s="167">
        <v>15000</v>
      </c>
      <c r="LP10" s="352"/>
      <c r="LQ10" s="167">
        <v>15000</v>
      </c>
      <c r="LR10" s="167">
        <v>15000</v>
      </c>
      <c r="LS10" s="167">
        <v>15000</v>
      </c>
      <c r="LT10" s="167">
        <v>15000</v>
      </c>
      <c r="LU10" s="167">
        <v>15000</v>
      </c>
      <c r="LV10" s="167">
        <v>15000</v>
      </c>
      <c r="LW10" s="352"/>
      <c r="LX10" s="167">
        <v>15000</v>
      </c>
      <c r="LY10" s="167">
        <v>15000</v>
      </c>
      <c r="LZ10" s="167">
        <v>15000</v>
      </c>
      <c r="MA10" s="167">
        <v>15000</v>
      </c>
      <c r="MB10" s="167">
        <v>15000</v>
      </c>
      <c r="MC10" s="167">
        <v>15000</v>
      </c>
      <c r="MD10" s="352"/>
      <c r="ME10" s="167">
        <v>15000</v>
      </c>
      <c r="MF10" s="167">
        <v>15000</v>
      </c>
      <c r="MG10" s="167">
        <v>15000</v>
      </c>
      <c r="MH10" s="167">
        <v>15000</v>
      </c>
      <c r="MI10" s="167">
        <v>15000</v>
      </c>
      <c r="MJ10" s="167">
        <v>15000</v>
      </c>
      <c r="MK10" s="374">
        <v>15000</v>
      </c>
      <c r="ML10" s="373">
        <v>15000</v>
      </c>
    </row>
    <row r="11" spans="1:350" s="9" customFormat="1" ht="24.65" customHeight="1" x14ac:dyDescent="0.35">
      <c r="A11" s="244"/>
      <c r="B11" s="371">
        <f t="shared" si="116"/>
        <v>3</v>
      </c>
      <c r="C11" s="450">
        <v>150000113</v>
      </c>
      <c r="D11" s="368" t="s">
        <v>450</v>
      </c>
      <c r="E11" s="372" t="s">
        <v>375</v>
      </c>
      <c r="F11" s="373">
        <v>15800</v>
      </c>
      <c r="G11" s="374"/>
      <c r="H11" s="86" t="s">
        <v>443</v>
      </c>
      <c r="I11" s="86">
        <v>15789.817232375979</v>
      </c>
      <c r="J11" s="164">
        <v>15800</v>
      </c>
      <c r="K11" s="375"/>
      <c r="L11" s="86">
        <v>15762.556502832294</v>
      </c>
      <c r="M11" s="86">
        <v>15800</v>
      </c>
      <c r="N11" s="376">
        <v>15800</v>
      </c>
      <c r="O11" s="86">
        <v>15765.763982918446</v>
      </c>
      <c r="P11" s="86">
        <v>15800</v>
      </c>
      <c r="Q11" s="164">
        <v>15857.774647887323</v>
      </c>
      <c r="R11" s="375"/>
      <c r="S11" s="159">
        <v>15800</v>
      </c>
      <c r="T11" s="86">
        <v>15800</v>
      </c>
      <c r="U11" s="376">
        <v>15800</v>
      </c>
      <c r="V11" s="86" t="s">
        <v>443</v>
      </c>
      <c r="W11" s="86">
        <v>15763.504139628552</v>
      </c>
      <c r="X11" s="164">
        <v>15800</v>
      </c>
      <c r="Y11" s="375"/>
      <c r="Z11" s="159">
        <v>15800</v>
      </c>
      <c r="AA11" s="86" t="s">
        <v>443</v>
      </c>
      <c r="AB11" s="376">
        <v>15573.994155990111</v>
      </c>
      <c r="AC11" s="86">
        <v>15500</v>
      </c>
      <c r="AD11" s="86" t="s">
        <v>443</v>
      </c>
      <c r="AE11" s="86"/>
      <c r="AF11" s="377"/>
      <c r="AG11" s="159"/>
      <c r="AH11" s="164"/>
      <c r="AI11" s="376"/>
      <c r="AJ11" s="378"/>
      <c r="AK11" s="164"/>
      <c r="AL11" s="373">
        <v>15800</v>
      </c>
      <c r="AM11" s="163"/>
      <c r="AN11" s="377"/>
      <c r="AO11" s="86" t="s">
        <v>443</v>
      </c>
      <c r="AP11" s="86" t="s">
        <v>443</v>
      </c>
      <c r="AQ11" s="376">
        <v>15800</v>
      </c>
      <c r="AR11" s="86">
        <v>15800</v>
      </c>
      <c r="AS11" s="86" t="s">
        <v>443</v>
      </c>
      <c r="AT11" s="164">
        <v>15800</v>
      </c>
      <c r="AU11" s="375"/>
      <c r="AV11" s="86">
        <v>16175.643779837124</v>
      </c>
      <c r="AW11" s="86" t="s">
        <v>443</v>
      </c>
      <c r="AX11" s="376" t="s">
        <v>443</v>
      </c>
      <c r="AY11" s="86" t="s">
        <v>443</v>
      </c>
      <c r="AZ11" s="86">
        <v>15800</v>
      </c>
      <c r="BA11" s="164" t="s">
        <v>443</v>
      </c>
      <c r="BB11" s="375"/>
      <c r="BC11" s="86">
        <v>15800</v>
      </c>
      <c r="BD11" s="86" t="s">
        <v>443</v>
      </c>
      <c r="BE11" s="376">
        <v>15800</v>
      </c>
      <c r="BF11" s="86">
        <v>16195</v>
      </c>
      <c r="BG11" s="86">
        <v>15800</v>
      </c>
      <c r="BH11" s="164" t="s">
        <v>443</v>
      </c>
      <c r="BI11" s="375"/>
      <c r="BJ11" s="86">
        <v>15800</v>
      </c>
      <c r="BK11" s="86" t="s">
        <v>443</v>
      </c>
      <c r="BL11" s="376" t="s">
        <v>443</v>
      </c>
      <c r="BM11" s="86">
        <v>15800</v>
      </c>
      <c r="BN11" s="86" t="s">
        <v>443</v>
      </c>
      <c r="BO11" s="379">
        <v>16000</v>
      </c>
      <c r="BP11" s="380">
        <v>16191.501698754248</v>
      </c>
      <c r="BQ11" s="381"/>
      <c r="BR11" s="167">
        <v>16000</v>
      </c>
      <c r="BS11" s="103" t="s">
        <v>443</v>
      </c>
      <c r="BT11" s="103">
        <v>16000</v>
      </c>
      <c r="BU11" s="103">
        <v>16000</v>
      </c>
      <c r="BV11" s="103">
        <v>16000</v>
      </c>
      <c r="BW11" s="160">
        <v>16000</v>
      </c>
      <c r="BX11" s="382"/>
      <c r="BY11" s="167">
        <v>16165.022044929667</v>
      </c>
      <c r="BZ11" s="103">
        <v>16000</v>
      </c>
      <c r="CA11" s="103" t="s">
        <v>443</v>
      </c>
      <c r="CB11" s="103">
        <v>16000</v>
      </c>
      <c r="CC11" s="103">
        <v>16000</v>
      </c>
      <c r="CD11" s="160" t="s">
        <v>443</v>
      </c>
      <c r="CE11" s="382"/>
      <c r="CF11" s="167" t="s">
        <v>443</v>
      </c>
      <c r="CG11" s="383" t="s">
        <v>443</v>
      </c>
      <c r="CH11" s="383" t="s">
        <v>443</v>
      </c>
      <c r="CI11" s="383">
        <v>16000</v>
      </c>
      <c r="CJ11" s="383">
        <v>16000</v>
      </c>
      <c r="CK11" s="160" t="s">
        <v>443</v>
      </c>
      <c r="CL11" s="382"/>
      <c r="CM11" s="167">
        <v>16000</v>
      </c>
      <c r="CN11" s="103" t="s">
        <v>443</v>
      </c>
      <c r="CO11" s="103" t="s">
        <v>443</v>
      </c>
      <c r="CP11" s="103" t="s">
        <v>443</v>
      </c>
      <c r="CQ11" s="103" t="s">
        <v>443</v>
      </c>
      <c r="CR11" s="160" t="s">
        <v>443</v>
      </c>
      <c r="CS11" s="382"/>
      <c r="CT11" s="380" t="s">
        <v>443</v>
      </c>
      <c r="CU11" s="373"/>
      <c r="CV11" s="383" t="s">
        <v>443</v>
      </c>
      <c r="CW11" s="103" t="s">
        <v>443</v>
      </c>
      <c r="CX11" s="103" t="s">
        <v>443</v>
      </c>
      <c r="CY11" s="103" t="s">
        <v>443</v>
      </c>
      <c r="CZ11" s="160" t="s">
        <v>443</v>
      </c>
      <c r="DA11" s="382" t="s">
        <v>443</v>
      </c>
      <c r="DB11" s="167" t="s">
        <v>443</v>
      </c>
      <c r="DC11" s="103" t="s">
        <v>443</v>
      </c>
      <c r="DD11" s="103" t="s">
        <v>443</v>
      </c>
      <c r="DE11" s="103" t="s">
        <v>443</v>
      </c>
      <c r="DF11" s="103" t="s">
        <v>443</v>
      </c>
      <c r="DG11" s="160" t="s">
        <v>443</v>
      </c>
      <c r="DH11" s="382" t="s">
        <v>443</v>
      </c>
      <c r="DI11" s="167" t="s">
        <v>443</v>
      </c>
      <c r="DJ11" s="103">
        <v>16500</v>
      </c>
      <c r="DK11" s="103">
        <v>16500</v>
      </c>
      <c r="DL11" s="103">
        <v>16500</v>
      </c>
      <c r="DM11" s="103">
        <v>16500</v>
      </c>
      <c r="DN11" s="103">
        <v>16500</v>
      </c>
      <c r="DO11" s="384" t="s">
        <v>443</v>
      </c>
      <c r="DP11" s="385" t="s">
        <v>443</v>
      </c>
      <c r="DQ11" s="103">
        <v>16500</v>
      </c>
      <c r="DR11" s="103" t="s">
        <v>443</v>
      </c>
      <c r="DS11" s="103">
        <v>16000</v>
      </c>
      <c r="DT11" s="103" t="s">
        <v>443</v>
      </c>
      <c r="DU11" s="160">
        <v>16500</v>
      </c>
      <c r="DV11" s="382" t="s">
        <v>443</v>
      </c>
      <c r="DW11" s="167">
        <v>16500</v>
      </c>
      <c r="DX11" s="167" t="s">
        <v>443</v>
      </c>
      <c r="DY11" s="167" t="s">
        <v>443</v>
      </c>
      <c r="DZ11" s="373">
        <v>16000</v>
      </c>
      <c r="EA11" s="382"/>
      <c r="EB11" s="167" t="s">
        <v>443</v>
      </c>
      <c r="EC11" s="167" t="s">
        <v>443</v>
      </c>
      <c r="ED11" s="382"/>
      <c r="EE11" s="167">
        <v>15725.942099304544</v>
      </c>
      <c r="EF11" s="167" t="s">
        <v>443</v>
      </c>
      <c r="EG11" s="167">
        <v>15768.380140421265</v>
      </c>
      <c r="EH11" s="167">
        <v>16000</v>
      </c>
      <c r="EI11" s="167">
        <v>15500</v>
      </c>
      <c r="EJ11" s="167">
        <v>15500</v>
      </c>
      <c r="EK11" s="382"/>
      <c r="EL11" s="167" t="s">
        <v>443</v>
      </c>
      <c r="EM11" s="167" t="s">
        <v>443</v>
      </c>
      <c r="EN11" s="167" t="s">
        <v>443</v>
      </c>
      <c r="EO11" s="167" t="s">
        <v>443</v>
      </c>
      <c r="EP11" s="167" t="s">
        <v>443</v>
      </c>
      <c r="EQ11" s="167" t="s">
        <v>443</v>
      </c>
      <c r="ER11" s="382"/>
      <c r="ES11" s="167" t="s">
        <v>443</v>
      </c>
      <c r="ET11" s="167">
        <v>16000</v>
      </c>
      <c r="EU11" s="167" t="s">
        <v>443</v>
      </c>
      <c r="EV11" s="167">
        <v>16000</v>
      </c>
      <c r="EW11" s="167" t="s">
        <v>443</v>
      </c>
      <c r="EX11" s="167">
        <v>16000</v>
      </c>
      <c r="EY11" s="382"/>
      <c r="EZ11" s="167">
        <v>16000</v>
      </c>
      <c r="FA11" s="167">
        <v>16000</v>
      </c>
      <c r="FB11" s="167" t="s">
        <v>443</v>
      </c>
      <c r="FC11" s="167" t="s">
        <v>443</v>
      </c>
      <c r="FD11" s="167" t="s">
        <v>443</v>
      </c>
      <c r="FE11" s="167" t="s">
        <v>443</v>
      </c>
      <c r="FF11" s="373">
        <v>16000</v>
      </c>
      <c r="FG11" s="382"/>
      <c r="FH11" s="167">
        <v>16400</v>
      </c>
      <c r="FI11" s="167" t="s">
        <v>443</v>
      </c>
      <c r="FJ11" s="167" t="s">
        <v>443</v>
      </c>
      <c r="FK11" s="167" t="s">
        <v>443</v>
      </c>
      <c r="FL11" s="167" t="s">
        <v>443</v>
      </c>
      <c r="FM11" s="167" t="s">
        <v>443</v>
      </c>
      <c r="FN11" s="382"/>
      <c r="FO11" s="167" t="s">
        <v>443</v>
      </c>
      <c r="FP11" s="167" t="s">
        <v>443</v>
      </c>
      <c r="FQ11" s="167" t="s">
        <v>443</v>
      </c>
      <c r="FR11" s="167" t="s">
        <v>443</v>
      </c>
      <c r="FS11" s="167" t="s">
        <v>443</v>
      </c>
      <c r="FT11" s="167" t="s">
        <v>443</v>
      </c>
      <c r="FU11" s="382"/>
      <c r="FV11" s="167" t="s">
        <v>443</v>
      </c>
      <c r="FW11" s="167" t="s">
        <v>443</v>
      </c>
      <c r="FX11" s="167" t="s">
        <v>443</v>
      </c>
      <c r="FY11" s="167" t="s">
        <v>443</v>
      </c>
      <c r="FZ11" s="167" t="s">
        <v>443</v>
      </c>
      <c r="GA11" s="167" t="s">
        <v>443</v>
      </c>
      <c r="GB11" s="382"/>
      <c r="GC11" s="167" t="s">
        <v>443</v>
      </c>
      <c r="GD11" s="167">
        <v>19111.360158535033</v>
      </c>
      <c r="GE11" s="167">
        <v>19384.957023788851</v>
      </c>
      <c r="GF11" s="167">
        <v>16000</v>
      </c>
      <c r="GG11" s="167">
        <v>19131.374861729222</v>
      </c>
      <c r="GH11" s="167" t="s">
        <v>443</v>
      </c>
      <c r="GI11" s="382"/>
      <c r="GJ11" s="167">
        <v>19151.783711869241</v>
      </c>
      <c r="GK11" s="373">
        <v>16000</v>
      </c>
      <c r="GL11" s="167" t="s">
        <v>443</v>
      </c>
      <c r="GM11" s="167" t="s">
        <v>443</v>
      </c>
      <c r="GN11" s="167" t="s">
        <v>443</v>
      </c>
      <c r="GO11" s="167" t="s">
        <v>443</v>
      </c>
      <c r="GP11" s="167" t="s">
        <v>443</v>
      </c>
      <c r="GQ11" s="382"/>
      <c r="GR11" s="167" t="s">
        <v>443</v>
      </c>
      <c r="GS11" s="167" t="s">
        <v>443</v>
      </c>
      <c r="GT11" s="167" t="s">
        <v>443</v>
      </c>
      <c r="GU11" s="167" t="s">
        <v>443</v>
      </c>
      <c r="GV11" s="167" t="s">
        <v>443</v>
      </c>
      <c r="GW11" s="167" t="s">
        <v>443</v>
      </c>
      <c r="GX11" s="382"/>
      <c r="GY11" s="167" t="s">
        <v>443</v>
      </c>
      <c r="GZ11" s="167" t="s">
        <v>443</v>
      </c>
      <c r="HA11" s="167" t="s">
        <v>443</v>
      </c>
      <c r="HB11" s="167" t="s">
        <v>443</v>
      </c>
      <c r="HC11" s="167" t="s">
        <v>443</v>
      </c>
      <c r="HD11" s="167" t="s">
        <v>443</v>
      </c>
      <c r="HE11" s="382"/>
      <c r="HF11" s="167" t="s">
        <v>443</v>
      </c>
      <c r="HG11" s="167" t="s">
        <v>443</v>
      </c>
      <c r="HH11" s="167" t="s">
        <v>443</v>
      </c>
      <c r="HI11" s="167" t="s">
        <v>443</v>
      </c>
      <c r="HJ11" s="167" t="s">
        <v>443</v>
      </c>
      <c r="HK11" s="167" t="s">
        <v>443</v>
      </c>
      <c r="HL11" s="382"/>
      <c r="HM11" s="167" t="s">
        <v>443</v>
      </c>
      <c r="HN11" s="167" t="s">
        <v>443</v>
      </c>
      <c r="HO11" s="167" t="s">
        <v>443</v>
      </c>
      <c r="HP11" s="167" t="s">
        <v>443</v>
      </c>
      <c r="HQ11" s="373">
        <f>(16000+13500)/2</f>
        <v>14750</v>
      </c>
      <c r="HR11" s="167" t="s">
        <v>443</v>
      </c>
      <c r="HS11" s="167" t="s">
        <v>443</v>
      </c>
      <c r="HT11" s="382"/>
      <c r="HU11" s="167" t="s">
        <v>443</v>
      </c>
      <c r="HV11" s="167" t="s">
        <v>443</v>
      </c>
      <c r="HW11" s="167" t="s">
        <v>443</v>
      </c>
      <c r="HX11" s="167" t="s">
        <v>443</v>
      </c>
      <c r="HY11" s="167" t="s">
        <v>443</v>
      </c>
      <c r="HZ11" s="167" t="s">
        <v>443</v>
      </c>
      <c r="IA11" s="382"/>
      <c r="IB11" s="167" t="s">
        <v>443</v>
      </c>
      <c r="IC11" s="167" t="s">
        <v>443</v>
      </c>
      <c r="ID11" s="167" t="s">
        <v>443</v>
      </c>
      <c r="IE11" s="167" t="s">
        <v>443</v>
      </c>
      <c r="IF11" s="167" t="s">
        <v>443</v>
      </c>
      <c r="IG11" s="167" t="s">
        <v>443</v>
      </c>
      <c r="IH11" s="382"/>
      <c r="II11" s="167" t="s">
        <v>443</v>
      </c>
      <c r="IJ11" s="167" t="s">
        <v>443</v>
      </c>
      <c r="IK11" s="167" t="s">
        <v>443</v>
      </c>
      <c r="IL11" s="167" t="s">
        <v>443</v>
      </c>
      <c r="IM11" s="167" t="s">
        <v>443</v>
      </c>
      <c r="IN11" s="167" t="s">
        <v>443</v>
      </c>
      <c r="IO11" s="382"/>
      <c r="IP11" s="167" t="s">
        <v>443</v>
      </c>
      <c r="IQ11" s="167" t="s">
        <v>443</v>
      </c>
      <c r="IR11" s="167" t="s">
        <v>443</v>
      </c>
      <c r="IS11" s="167" t="s">
        <v>443</v>
      </c>
      <c r="IT11" s="167" t="s">
        <v>443</v>
      </c>
      <c r="IU11" s="167" t="s">
        <v>443</v>
      </c>
      <c r="IV11" s="382"/>
      <c r="IW11" s="373">
        <f>(13000+12000)/2</f>
        <v>12500</v>
      </c>
      <c r="IX11" s="167" t="s">
        <v>443</v>
      </c>
      <c r="IY11" s="167" t="s">
        <v>443</v>
      </c>
      <c r="IZ11" s="167" t="s">
        <v>443</v>
      </c>
      <c r="JA11" s="167" t="s">
        <v>443</v>
      </c>
      <c r="JB11" s="167" t="s">
        <v>443</v>
      </c>
      <c r="JC11" s="382" t="s">
        <v>443</v>
      </c>
      <c r="JD11" s="167" t="s">
        <v>443</v>
      </c>
      <c r="JE11" s="167" t="s">
        <v>443</v>
      </c>
      <c r="JF11" s="167" t="s">
        <v>443</v>
      </c>
      <c r="JG11" s="167" t="s">
        <v>443</v>
      </c>
      <c r="JH11" s="167" t="s">
        <v>443</v>
      </c>
      <c r="JI11" s="167" t="s">
        <v>443</v>
      </c>
      <c r="JJ11" s="352"/>
      <c r="JK11" s="167" t="s">
        <v>443</v>
      </c>
      <c r="JL11" s="167" t="s">
        <v>443</v>
      </c>
      <c r="JM11" s="167" t="s">
        <v>443</v>
      </c>
      <c r="JN11" s="167" t="s">
        <v>443</v>
      </c>
      <c r="JO11" s="167" t="s">
        <v>443</v>
      </c>
      <c r="JP11" s="167" t="s">
        <v>443</v>
      </c>
      <c r="JQ11" s="352"/>
      <c r="JR11" s="167" t="s">
        <v>443</v>
      </c>
      <c r="JS11" s="167" t="s">
        <v>443</v>
      </c>
      <c r="JT11" s="167" t="s">
        <v>443</v>
      </c>
      <c r="JU11" s="167" t="s">
        <v>443</v>
      </c>
      <c r="JV11" s="167" t="s">
        <v>443</v>
      </c>
      <c r="JW11" s="167" t="s">
        <v>443</v>
      </c>
      <c r="JX11" s="352"/>
      <c r="JY11" s="167" t="s">
        <v>443</v>
      </c>
      <c r="JZ11" s="167" t="s">
        <v>443</v>
      </c>
      <c r="KA11" s="373">
        <f>(13000+12000)/2</f>
        <v>12500</v>
      </c>
      <c r="KB11" s="167" t="s">
        <v>443</v>
      </c>
      <c r="KC11" s="167" t="s">
        <v>443</v>
      </c>
      <c r="KD11" s="167" t="s">
        <v>443</v>
      </c>
      <c r="KE11" s="167" t="s">
        <v>443</v>
      </c>
      <c r="KF11" s="352"/>
      <c r="KG11" s="167" t="s">
        <v>443</v>
      </c>
      <c r="KH11" s="167" t="s">
        <v>443</v>
      </c>
      <c r="KI11" s="167" t="s">
        <v>443</v>
      </c>
      <c r="KJ11" s="167" t="s">
        <v>443</v>
      </c>
      <c r="KK11" s="167" t="s">
        <v>443</v>
      </c>
      <c r="KL11" s="167" t="s">
        <v>443</v>
      </c>
      <c r="KM11" s="352"/>
      <c r="KN11" s="167" t="s">
        <v>443</v>
      </c>
      <c r="KO11" s="167" t="s">
        <v>443</v>
      </c>
      <c r="KP11" s="167" t="s">
        <v>443</v>
      </c>
      <c r="KQ11" s="167" t="s">
        <v>443</v>
      </c>
      <c r="KR11" s="167" t="s">
        <v>443</v>
      </c>
      <c r="KS11" s="167" t="s">
        <v>443</v>
      </c>
      <c r="KT11" s="352"/>
      <c r="KU11" s="167" t="s">
        <v>443</v>
      </c>
      <c r="KV11" s="167" t="s">
        <v>443</v>
      </c>
      <c r="KW11" s="167" t="s">
        <v>443</v>
      </c>
      <c r="KX11" s="167" t="s">
        <v>443</v>
      </c>
      <c r="KY11" s="167" t="s">
        <v>443</v>
      </c>
      <c r="KZ11" s="167" t="s">
        <v>443</v>
      </c>
      <c r="LA11" s="352"/>
      <c r="LB11" s="167" t="s">
        <v>443</v>
      </c>
      <c r="LC11" s="167" t="s">
        <v>443</v>
      </c>
      <c r="LD11" s="167" t="s">
        <v>443</v>
      </c>
      <c r="LE11" s="167" t="s">
        <v>443</v>
      </c>
      <c r="LF11" s="167" t="s">
        <v>443</v>
      </c>
      <c r="LG11" s="373">
        <v>11200</v>
      </c>
      <c r="LH11" s="167" t="s">
        <v>443</v>
      </c>
      <c r="LI11" s="352"/>
      <c r="LJ11" s="167" t="s">
        <v>443</v>
      </c>
      <c r="LK11" s="167" t="s">
        <v>443</v>
      </c>
      <c r="LL11" s="167" t="s">
        <v>443</v>
      </c>
      <c r="LM11" s="167" t="s">
        <v>443</v>
      </c>
      <c r="LN11" s="167" t="s">
        <v>443</v>
      </c>
      <c r="LO11" s="167" t="s">
        <v>443</v>
      </c>
      <c r="LP11" s="167" t="s">
        <v>443</v>
      </c>
      <c r="LQ11" s="167" t="s">
        <v>443</v>
      </c>
      <c r="LR11" s="167" t="s">
        <v>443</v>
      </c>
      <c r="LS11" s="167" t="s">
        <v>443</v>
      </c>
      <c r="LT11" s="167" t="s">
        <v>443</v>
      </c>
      <c r="LU11" s="167" t="s">
        <v>443</v>
      </c>
      <c r="LV11" s="167" t="s">
        <v>443</v>
      </c>
      <c r="LW11" s="167" t="s">
        <v>443</v>
      </c>
      <c r="LX11" s="167" t="s">
        <v>443</v>
      </c>
      <c r="LY11" s="167" t="s">
        <v>443</v>
      </c>
      <c r="LZ11" s="167" t="s">
        <v>443</v>
      </c>
      <c r="MA11" s="167" t="s">
        <v>443</v>
      </c>
      <c r="MB11" s="167" t="s">
        <v>443</v>
      </c>
      <c r="MC11" s="167" t="s">
        <v>443</v>
      </c>
      <c r="MD11" s="167" t="s">
        <v>443</v>
      </c>
      <c r="ME11" s="167" t="s">
        <v>443</v>
      </c>
      <c r="MF11" s="167" t="s">
        <v>443</v>
      </c>
      <c r="MG11" s="167" t="s">
        <v>443</v>
      </c>
      <c r="MH11" s="167" t="s">
        <v>443</v>
      </c>
      <c r="MI11" s="167" t="s">
        <v>443</v>
      </c>
      <c r="MJ11" s="167" t="s">
        <v>443</v>
      </c>
      <c r="MK11" s="374" t="s">
        <v>443</v>
      </c>
      <c r="ML11" s="373">
        <v>11200</v>
      </c>
    </row>
    <row r="12" spans="1:350" s="9" customFormat="1" ht="30" customHeight="1" x14ac:dyDescent="0.35">
      <c r="A12" s="244"/>
      <c r="B12" s="371">
        <f t="shared" si="116"/>
        <v>4</v>
      </c>
      <c r="C12" s="450">
        <v>150000113</v>
      </c>
      <c r="D12" s="368" t="s">
        <v>450</v>
      </c>
      <c r="E12" s="372" t="s">
        <v>314</v>
      </c>
      <c r="F12" s="373"/>
      <c r="G12" s="374"/>
      <c r="H12" s="86" t="s">
        <v>443</v>
      </c>
      <c r="I12" s="86" t="s">
        <v>443</v>
      </c>
      <c r="J12" s="164" t="s">
        <v>443</v>
      </c>
      <c r="K12" s="375"/>
      <c r="L12" s="86" t="s">
        <v>443</v>
      </c>
      <c r="M12" s="86" t="s">
        <v>443</v>
      </c>
      <c r="N12" s="376" t="s">
        <v>443</v>
      </c>
      <c r="O12" s="86" t="s">
        <v>443</v>
      </c>
      <c r="P12" s="86" t="s">
        <v>443</v>
      </c>
      <c r="Q12" s="164" t="s">
        <v>443</v>
      </c>
      <c r="R12" s="375"/>
      <c r="S12" s="159" t="s">
        <v>443</v>
      </c>
      <c r="T12" s="86" t="s">
        <v>443</v>
      </c>
      <c r="U12" s="376" t="s">
        <v>443</v>
      </c>
      <c r="V12" s="86" t="s">
        <v>443</v>
      </c>
      <c r="W12" s="86" t="s">
        <v>443</v>
      </c>
      <c r="X12" s="164" t="s">
        <v>443</v>
      </c>
      <c r="Y12" s="375"/>
      <c r="Z12" s="159" t="s">
        <v>443</v>
      </c>
      <c r="AA12" s="86" t="s">
        <v>443</v>
      </c>
      <c r="AB12" s="376" t="s">
        <v>443</v>
      </c>
      <c r="AC12" s="86" t="s">
        <v>443</v>
      </c>
      <c r="AD12" s="86" t="s">
        <v>443</v>
      </c>
      <c r="AE12" s="86"/>
      <c r="AF12" s="377"/>
      <c r="AG12" s="159"/>
      <c r="AH12" s="164"/>
      <c r="AI12" s="376"/>
      <c r="AJ12" s="378"/>
      <c r="AK12" s="164"/>
      <c r="AL12" s="373">
        <v>16394</v>
      </c>
      <c r="AM12" s="163"/>
      <c r="AN12" s="377"/>
      <c r="AO12" s="86" t="s">
        <v>443</v>
      </c>
      <c r="AP12" s="86" t="s">
        <v>443</v>
      </c>
      <c r="AQ12" s="376" t="s">
        <v>443</v>
      </c>
      <c r="AR12" s="86" t="s">
        <v>443</v>
      </c>
      <c r="AS12" s="86" t="s">
        <v>443</v>
      </c>
      <c r="AT12" s="164" t="s">
        <v>443</v>
      </c>
      <c r="AU12" s="375"/>
      <c r="AV12" s="86" t="s">
        <v>443</v>
      </c>
      <c r="AW12" s="86" t="s">
        <v>443</v>
      </c>
      <c r="AX12" s="376" t="s">
        <v>443</v>
      </c>
      <c r="AY12" s="86" t="s">
        <v>443</v>
      </c>
      <c r="AZ12" s="86" t="s">
        <v>443</v>
      </c>
      <c r="BA12" s="164">
        <v>16394</v>
      </c>
      <c r="BB12" s="375"/>
      <c r="BC12" s="86">
        <v>16394</v>
      </c>
      <c r="BD12" s="86">
        <v>16394</v>
      </c>
      <c r="BE12" s="376">
        <v>16394</v>
      </c>
      <c r="BF12" s="86" t="s">
        <v>443</v>
      </c>
      <c r="BG12" s="86" t="s">
        <v>443</v>
      </c>
      <c r="BH12" s="164" t="s">
        <v>443</v>
      </c>
      <c r="BI12" s="375"/>
      <c r="BJ12" s="86" t="s">
        <v>443</v>
      </c>
      <c r="BK12" s="86" t="s">
        <v>443</v>
      </c>
      <c r="BL12" s="376" t="s">
        <v>443</v>
      </c>
      <c r="BM12" s="86" t="s">
        <v>443</v>
      </c>
      <c r="BN12" s="86" t="s">
        <v>443</v>
      </c>
      <c r="BO12" s="379"/>
      <c r="BP12" s="380" t="s">
        <v>443</v>
      </c>
      <c r="BQ12" s="381"/>
      <c r="BR12" s="167" t="s">
        <v>443</v>
      </c>
      <c r="BS12" s="103" t="s">
        <v>443</v>
      </c>
      <c r="BT12" s="103" t="s">
        <v>443</v>
      </c>
      <c r="BU12" s="103" t="s">
        <v>443</v>
      </c>
      <c r="BV12" s="103" t="s">
        <v>443</v>
      </c>
      <c r="BW12" s="160" t="s">
        <v>443</v>
      </c>
      <c r="BX12" s="382"/>
      <c r="BY12" s="167" t="s">
        <v>443</v>
      </c>
      <c r="BZ12" s="103" t="s">
        <v>443</v>
      </c>
      <c r="CA12" s="103" t="s">
        <v>443</v>
      </c>
      <c r="CB12" s="103" t="s">
        <v>443</v>
      </c>
      <c r="CC12" s="103" t="s">
        <v>443</v>
      </c>
      <c r="CD12" s="160" t="s">
        <v>443</v>
      </c>
      <c r="CE12" s="382"/>
      <c r="CF12" s="167" t="s">
        <v>443</v>
      </c>
      <c r="CG12" s="383" t="s">
        <v>443</v>
      </c>
      <c r="CH12" s="383" t="s">
        <v>443</v>
      </c>
      <c r="CI12" s="383" t="s">
        <v>443</v>
      </c>
      <c r="CJ12" s="383">
        <v>17190</v>
      </c>
      <c r="CK12" s="160">
        <v>17190</v>
      </c>
      <c r="CL12" s="382"/>
      <c r="CM12" s="167">
        <v>17190</v>
      </c>
      <c r="CN12" s="103">
        <v>17190</v>
      </c>
      <c r="CO12" s="103">
        <v>17190</v>
      </c>
      <c r="CP12" s="103" t="s">
        <v>443</v>
      </c>
      <c r="CQ12" s="103" t="s">
        <v>443</v>
      </c>
      <c r="CR12" s="160" t="s">
        <v>443</v>
      </c>
      <c r="CS12" s="382"/>
      <c r="CT12" s="380" t="s">
        <v>443</v>
      </c>
      <c r="CU12" s="373">
        <v>16500</v>
      </c>
      <c r="CV12" s="383" t="s">
        <v>443</v>
      </c>
      <c r="CW12" s="103" t="s">
        <v>443</v>
      </c>
      <c r="CX12" s="103" t="s">
        <v>443</v>
      </c>
      <c r="CY12" s="103" t="s">
        <v>443</v>
      </c>
      <c r="CZ12" s="160" t="s">
        <v>443</v>
      </c>
      <c r="DA12" s="382" t="s">
        <v>443</v>
      </c>
      <c r="DB12" s="167" t="s">
        <v>443</v>
      </c>
      <c r="DC12" s="103" t="s">
        <v>443</v>
      </c>
      <c r="DD12" s="103" t="s">
        <v>443</v>
      </c>
      <c r="DE12" s="103" t="s">
        <v>443</v>
      </c>
      <c r="DF12" s="103" t="s">
        <v>443</v>
      </c>
      <c r="DG12" s="160" t="s">
        <v>443</v>
      </c>
      <c r="DH12" s="382" t="s">
        <v>443</v>
      </c>
      <c r="DI12" s="167" t="s">
        <v>443</v>
      </c>
      <c r="DJ12" s="103" t="s">
        <v>443</v>
      </c>
      <c r="DK12" s="103" t="s">
        <v>443</v>
      </c>
      <c r="DL12" s="103" t="s">
        <v>443</v>
      </c>
      <c r="DM12" s="103" t="s">
        <v>443</v>
      </c>
      <c r="DN12" s="103" t="s">
        <v>443</v>
      </c>
      <c r="DO12" s="384" t="s">
        <v>443</v>
      </c>
      <c r="DP12" s="385" t="s">
        <v>443</v>
      </c>
      <c r="DQ12" s="103" t="s">
        <v>443</v>
      </c>
      <c r="DR12" s="103" t="s">
        <v>443</v>
      </c>
      <c r="DS12" s="103" t="s">
        <v>443</v>
      </c>
      <c r="DT12" s="103" t="s">
        <v>443</v>
      </c>
      <c r="DU12" s="160" t="s">
        <v>443</v>
      </c>
      <c r="DV12" s="382" t="s">
        <v>443</v>
      </c>
      <c r="DW12" s="167" t="s">
        <v>443</v>
      </c>
      <c r="DX12" s="167" t="s">
        <v>443</v>
      </c>
      <c r="DY12" s="167" t="s">
        <v>443</v>
      </c>
      <c r="DZ12" s="373"/>
      <c r="EA12" s="382"/>
      <c r="EB12" s="167" t="s">
        <v>443</v>
      </c>
      <c r="EC12" s="167" t="s">
        <v>443</v>
      </c>
      <c r="ED12" s="382"/>
      <c r="EE12" s="167" t="s">
        <v>443</v>
      </c>
      <c r="EF12" s="167" t="s">
        <v>443</v>
      </c>
      <c r="EG12" s="167" t="s">
        <v>443</v>
      </c>
      <c r="EH12" s="167" t="s">
        <v>443</v>
      </c>
      <c r="EI12" s="167" t="s">
        <v>443</v>
      </c>
      <c r="EJ12" s="167" t="s">
        <v>443</v>
      </c>
      <c r="EK12" s="382"/>
      <c r="EL12" s="167" t="s">
        <v>443</v>
      </c>
      <c r="EM12" s="167" t="s">
        <v>443</v>
      </c>
      <c r="EN12" s="167" t="s">
        <v>443</v>
      </c>
      <c r="EO12" s="167" t="s">
        <v>443</v>
      </c>
      <c r="EP12" s="167" t="s">
        <v>443</v>
      </c>
      <c r="EQ12" s="167" t="s">
        <v>443</v>
      </c>
      <c r="ER12" s="382"/>
      <c r="ES12" s="167" t="s">
        <v>443</v>
      </c>
      <c r="ET12" s="167" t="s">
        <v>443</v>
      </c>
      <c r="EU12" s="167" t="s">
        <v>443</v>
      </c>
      <c r="EV12" s="167" t="s">
        <v>443</v>
      </c>
      <c r="EW12" s="167" t="s">
        <v>443</v>
      </c>
      <c r="EX12" s="167" t="s">
        <v>443</v>
      </c>
      <c r="EY12" s="382"/>
      <c r="EZ12" s="167" t="s">
        <v>443</v>
      </c>
      <c r="FA12" s="167" t="s">
        <v>443</v>
      </c>
      <c r="FB12" s="167" t="s">
        <v>443</v>
      </c>
      <c r="FC12" s="167" t="s">
        <v>443</v>
      </c>
      <c r="FD12" s="167" t="s">
        <v>443</v>
      </c>
      <c r="FE12" s="167" t="s">
        <v>443</v>
      </c>
      <c r="FF12" s="373">
        <f>(19025+19460)/2</f>
        <v>19242.5</v>
      </c>
      <c r="FG12" s="382"/>
      <c r="FH12" s="167" t="s">
        <v>443</v>
      </c>
      <c r="FI12" s="167" t="s">
        <v>443</v>
      </c>
      <c r="FJ12" s="167" t="s">
        <v>443</v>
      </c>
      <c r="FK12" s="167" t="s">
        <v>443</v>
      </c>
      <c r="FL12" s="167" t="s">
        <v>443</v>
      </c>
      <c r="FM12" s="167" t="s">
        <v>443</v>
      </c>
      <c r="FN12" s="382"/>
      <c r="FO12" s="167" t="s">
        <v>443</v>
      </c>
      <c r="FP12" s="167" t="s">
        <v>443</v>
      </c>
      <c r="FQ12" s="167" t="s">
        <v>443</v>
      </c>
      <c r="FR12" s="167" t="s">
        <v>443</v>
      </c>
      <c r="FS12" s="167" t="s">
        <v>443</v>
      </c>
      <c r="FT12" s="167" t="s">
        <v>443</v>
      </c>
      <c r="FU12" s="382"/>
      <c r="FV12" s="167" t="s">
        <v>443</v>
      </c>
      <c r="FW12" s="167">
        <v>19460</v>
      </c>
      <c r="FX12" s="167">
        <v>19104.184514946741</v>
      </c>
      <c r="FY12" s="167">
        <v>19245.235525797558</v>
      </c>
      <c r="FZ12" s="167">
        <v>19215.395672125247</v>
      </c>
      <c r="GA12" s="167">
        <v>19250.040029203697</v>
      </c>
      <c r="GB12" s="382"/>
      <c r="GC12" s="167">
        <v>19171.560770684304</v>
      </c>
      <c r="GD12" s="167" t="s">
        <v>443</v>
      </c>
      <c r="GE12" s="167" t="s">
        <v>443</v>
      </c>
      <c r="GF12" s="167">
        <v>19055.990432612314</v>
      </c>
      <c r="GG12" s="167" t="s">
        <v>443</v>
      </c>
      <c r="GH12" s="167">
        <v>19198.741450903763</v>
      </c>
      <c r="GI12" s="382"/>
      <c r="GJ12" s="167" t="s">
        <v>443</v>
      </c>
      <c r="GK12" s="373">
        <f>(19370+19460)/2</f>
        <v>19415</v>
      </c>
      <c r="GL12" s="167" t="s">
        <v>443</v>
      </c>
      <c r="GM12" s="167">
        <v>19082.605424970563</v>
      </c>
      <c r="GN12" s="167">
        <v>19025</v>
      </c>
      <c r="GO12" s="167">
        <v>19025</v>
      </c>
      <c r="GP12" s="167">
        <v>19306</v>
      </c>
      <c r="GQ12" s="382"/>
      <c r="GR12" s="167">
        <v>19368.137982639928</v>
      </c>
      <c r="GS12" s="167">
        <v>19388.227444444445</v>
      </c>
      <c r="GT12" s="167">
        <v>19356.072539578065</v>
      </c>
      <c r="GU12" s="167">
        <v>19344.320769165319</v>
      </c>
      <c r="GV12" s="167">
        <v>19380.841252959137</v>
      </c>
      <c r="GW12" s="167">
        <v>19400.40113655357</v>
      </c>
      <c r="GX12" s="382"/>
      <c r="GY12" s="167">
        <v>19306</v>
      </c>
      <c r="GZ12" s="167">
        <v>19370</v>
      </c>
      <c r="HA12" s="167">
        <v>19370</v>
      </c>
      <c r="HB12" s="167">
        <v>19369.999999999996</v>
      </c>
      <c r="HC12" s="167">
        <v>19370</v>
      </c>
      <c r="HD12" s="167">
        <v>19370</v>
      </c>
      <c r="HE12" s="382"/>
      <c r="HF12" s="167">
        <v>19426.985160114553</v>
      </c>
      <c r="HG12" s="167">
        <v>19369.338352315383</v>
      </c>
      <c r="HH12" s="167">
        <v>19370</v>
      </c>
      <c r="HI12" s="167">
        <v>19370</v>
      </c>
      <c r="HJ12" s="167">
        <v>19401.749973581318</v>
      </c>
      <c r="HK12" s="167">
        <v>19392.402701261773</v>
      </c>
      <c r="HL12" s="382"/>
      <c r="HM12" s="167">
        <v>19428.595379033799</v>
      </c>
      <c r="HN12" s="167">
        <v>19399.425966146722</v>
      </c>
      <c r="HO12" s="167">
        <v>19426.881566068514</v>
      </c>
      <c r="HP12" s="167">
        <v>19433.661676799675</v>
      </c>
      <c r="HQ12" s="373">
        <v>18500</v>
      </c>
      <c r="HR12" s="167" t="s">
        <v>443</v>
      </c>
      <c r="HS12" s="167" t="s">
        <v>443</v>
      </c>
      <c r="HT12" s="382"/>
      <c r="HU12" s="167">
        <v>19454.297659780797</v>
      </c>
      <c r="HV12" s="167">
        <v>19510.378501135503</v>
      </c>
      <c r="HW12" s="167">
        <v>19431.360209767288</v>
      </c>
      <c r="HX12" s="167">
        <v>19439.371128585863</v>
      </c>
      <c r="HY12" s="167">
        <v>19438.034170580628</v>
      </c>
      <c r="HZ12" s="167">
        <v>19423.562549824324</v>
      </c>
      <c r="IA12" s="382"/>
      <c r="IB12" s="167">
        <v>19435.452775975529</v>
      </c>
      <c r="IC12" s="167">
        <v>19434.483075949731</v>
      </c>
      <c r="ID12" s="167">
        <v>19441.97455481565</v>
      </c>
      <c r="IE12" s="167">
        <v>19416.036382950471</v>
      </c>
      <c r="IF12" s="167">
        <v>19199.925424984947</v>
      </c>
      <c r="IG12" s="167">
        <v>18790</v>
      </c>
      <c r="IH12" s="382"/>
      <c r="II12" s="167">
        <v>18790</v>
      </c>
      <c r="IJ12" s="167">
        <v>18790</v>
      </c>
      <c r="IK12" s="167">
        <v>19098.938188333246</v>
      </c>
      <c r="IL12" s="167" t="s">
        <v>443</v>
      </c>
      <c r="IM12" s="167">
        <v>19410</v>
      </c>
      <c r="IN12" s="167">
        <v>19410.749530557176</v>
      </c>
      <c r="IO12" s="382"/>
      <c r="IP12" s="167" t="s">
        <v>443</v>
      </c>
      <c r="IQ12" s="167" t="s">
        <v>443</v>
      </c>
      <c r="IR12" s="167" t="s">
        <v>443</v>
      </c>
      <c r="IS12" s="167" t="s">
        <v>443</v>
      </c>
      <c r="IT12" s="167">
        <v>18200</v>
      </c>
      <c r="IU12" s="167">
        <v>19410</v>
      </c>
      <c r="IV12" s="382"/>
      <c r="IW12" s="373">
        <v>18200</v>
      </c>
      <c r="IX12" s="167">
        <v>19026.341783335229</v>
      </c>
      <c r="IY12" s="167">
        <v>19001.680187041693</v>
      </c>
      <c r="IZ12" s="167">
        <v>19410</v>
      </c>
      <c r="JA12" s="167">
        <v>19003.617156585642</v>
      </c>
      <c r="JB12" s="167">
        <v>18689.189610499041</v>
      </c>
      <c r="JC12" s="382">
        <v>19410</v>
      </c>
      <c r="JD12" s="167">
        <v>18699.307403616513</v>
      </c>
      <c r="JE12" s="167">
        <v>18000</v>
      </c>
      <c r="JF12" s="167">
        <v>18171.558926248032</v>
      </c>
      <c r="JG12" s="167">
        <v>18000</v>
      </c>
      <c r="JH12" s="167">
        <v>16531.451769957905</v>
      </c>
      <c r="JI12" s="167" t="s">
        <v>443</v>
      </c>
      <c r="JJ12" s="352"/>
      <c r="JK12" s="167">
        <v>18000</v>
      </c>
      <c r="JL12" s="167">
        <v>15500</v>
      </c>
      <c r="JM12" s="167">
        <v>16995.779142095485</v>
      </c>
      <c r="JN12" s="167">
        <v>16997.318729554019</v>
      </c>
      <c r="JO12" s="167">
        <v>15500</v>
      </c>
      <c r="JP12" s="167">
        <v>16315.596827763844</v>
      </c>
      <c r="JQ12" s="352"/>
      <c r="JR12" s="167">
        <v>15500</v>
      </c>
      <c r="JS12" s="167">
        <v>18000</v>
      </c>
      <c r="JT12" s="167">
        <v>15000</v>
      </c>
      <c r="JU12" s="167">
        <v>15000</v>
      </c>
      <c r="JV12" s="167">
        <v>15000</v>
      </c>
      <c r="JW12" s="167">
        <v>15000</v>
      </c>
      <c r="JX12" s="352"/>
      <c r="JY12" s="167">
        <v>15000</v>
      </c>
      <c r="JZ12" s="167">
        <v>15000</v>
      </c>
      <c r="KA12" s="373">
        <v>15000</v>
      </c>
      <c r="KB12" s="167">
        <v>15000</v>
      </c>
      <c r="KC12" s="167">
        <v>15000</v>
      </c>
      <c r="KD12" s="167">
        <v>15000</v>
      </c>
      <c r="KE12" s="167">
        <v>15000</v>
      </c>
      <c r="KF12" s="352"/>
      <c r="KG12" s="167" t="s">
        <v>443</v>
      </c>
      <c r="KH12" s="167">
        <v>15000</v>
      </c>
      <c r="KI12" s="167">
        <v>15000</v>
      </c>
      <c r="KJ12" s="167">
        <v>15000</v>
      </c>
      <c r="KK12" s="167">
        <v>15000</v>
      </c>
      <c r="KL12" s="167">
        <v>15000</v>
      </c>
      <c r="KM12" s="352"/>
      <c r="KN12" s="167">
        <v>15000</v>
      </c>
      <c r="KO12" s="167">
        <v>15000</v>
      </c>
      <c r="KP12" s="167">
        <v>15000</v>
      </c>
      <c r="KQ12" s="167">
        <v>15000</v>
      </c>
      <c r="KR12" s="167">
        <v>15000</v>
      </c>
      <c r="KS12" s="167">
        <v>15000</v>
      </c>
      <c r="KT12" s="352"/>
      <c r="KU12" s="167">
        <v>15000</v>
      </c>
      <c r="KV12" s="167">
        <v>15000</v>
      </c>
      <c r="KW12" s="167">
        <v>15000</v>
      </c>
      <c r="KX12" s="167">
        <v>15000</v>
      </c>
      <c r="KY12" s="167">
        <v>15000</v>
      </c>
      <c r="KZ12" s="167">
        <v>15000</v>
      </c>
      <c r="LA12" s="352"/>
      <c r="LB12" s="167">
        <v>15000</v>
      </c>
      <c r="LC12" s="167">
        <v>15000</v>
      </c>
      <c r="LD12" s="167">
        <v>15000</v>
      </c>
      <c r="LE12" s="167">
        <v>15000</v>
      </c>
      <c r="LF12" s="167">
        <v>15000</v>
      </c>
      <c r="LG12" s="373">
        <v>15000</v>
      </c>
      <c r="LH12" s="167" t="s">
        <v>443</v>
      </c>
      <c r="LI12" s="352"/>
      <c r="LJ12" s="167" t="s">
        <v>443</v>
      </c>
      <c r="LK12" s="167">
        <v>15000</v>
      </c>
      <c r="LL12" s="167">
        <v>15000</v>
      </c>
      <c r="LM12" s="167">
        <v>15000</v>
      </c>
      <c r="LN12" s="167" t="s">
        <v>443</v>
      </c>
      <c r="LO12" s="167" t="s">
        <v>443</v>
      </c>
      <c r="LP12" s="352"/>
      <c r="LQ12" s="167">
        <v>15000</v>
      </c>
      <c r="LR12" s="167">
        <v>15000</v>
      </c>
      <c r="LS12" s="167" t="s">
        <v>443</v>
      </c>
      <c r="LT12" s="167" t="s">
        <v>443</v>
      </c>
      <c r="LU12" s="167">
        <v>15000</v>
      </c>
      <c r="LV12" s="167">
        <v>15000</v>
      </c>
      <c r="LW12" s="352"/>
      <c r="LX12" s="167" t="s">
        <v>443</v>
      </c>
      <c r="LY12" s="167">
        <v>15000</v>
      </c>
      <c r="LZ12" s="167" t="s">
        <v>443</v>
      </c>
      <c r="MA12" s="167" t="s">
        <v>443</v>
      </c>
      <c r="MB12" s="167">
        <v>15000</v>
      </c>
      <c r="MC12" s="167">
        <v>15000</v>
      </c>
      <c r="MD12" s="352"/>
      <c r="ME12" s="167">
        <v>15000</v>
      </c>
      <c r="MF12" s="167">
        <v>15000</v>
      </c>
      <c r="MG12" s="167" t="s">
        <v>443</v>
      </c>
      <c r="MH12" s="167" t="s">
        <v>443</v>
      </c>
      <c r="MI12" s="167">
        <v>15000</v>
      </c>
      <c r="MJ12" s="167" t="s">
        <v>443</v>
      </c>
      <c r="MK12" s="374" t="s">
        <v>443</v>
      </c>
      <c r="ML12" s="373">
        <v>15000</v>
      </c>
    </row>
    <row r="13" spans="1:350" s="9" customFormat="1" ht="24.65" hidden="1" customHeight="1" x14ac:dyDescent="0.35">
      <c r="A13" s="244"/>
      <c r="B13" s="371">
        <f t="shared" si="116"/>
        <v>5</v>
      </c>
      <c r="C13" s="450" t="s">
        <v>452</v>
      </c>
      <c r="D13" s="368" t="s">
        <v>454</v>
      </c>
      <c r="E13" s="372" t="s">
        <v>453</v>
      </c>
      <c r="F13" s="373"/>
      <c r="G13" s="374"/>
      <c r="H13" s="86" t="s">
        <v>443</v>
      </c>
      <c r="I13" s="86" t="s">
        <v>443</v>
      </c>
      <c r="J13" s="164" t="s">
        <v>443</v>
      </c>
      <c r="K13" s="375"/>
      <c r="L13" s="86" t="s">
        <v>443</v>
      </c>
      <c r="M13" s="86" t="s">
        <v>443</v>
      </c>
      <c r="N13" s="376" t="s">
        <v>443</v>
      </c>
      <c r="O13" s="86" t="s">
        <v>443</v>
      </c>
      <c r="P13" s="86" t="s">
        <v>443</v>
      </c>
      <c r="Q13" s="164" t="s">
        <v>443</v>
      </c>
      <c r="R13" s="375"/>
      <c r="S13" s="159" t="s">
        <v>443</v>
      </c>
      <c r="T13" s="86" t="s">
        <v>443</v>
      </c>
      <c r="U13" s="376" t="s">
        <v>443</v>
      </c>
      <c r="V13" s="86" t="s">
        <v>443</v>
      </c>
      <c r="W13" s="86" t="s">
        <v>443</v>
      </c>
      <c r="X13" s="164" t="s">
        <v>443</v>
      </c>
      <c r="Y13" s="375"/>
      <c r="Z13" s="159" t="s">
        <v>443</v>
      </c>
      <c r="AA13" s="86" t="s">
        <v>443</v>
      </c>
      <c r="AB13" s="376" t="s">
        <v>443</v>
      </c>
      <c r="AC13" s="86">
        <v>17030</v>
      </c>
      <c r="AD13" s="86" t="s">
        <v>443</v>
      </c>
      <c r="AE13" s="86"/>
      <c r="AF13" s="377"/>
      <c r="AG13" s="159"/>
      <c r="AH13" s="164"/>
      <c r="AI13" s="376"/>
      <c r="AJ13" s="378"/>
      <c r="AK13" s="164"/>
      <c r="AL13" s="373"/>
      <c r="AM13" s="163"/>
      <c r="AN13" s="377"/>
      <c r="AO13" s="86" t="s">
        <v>443</v>
      </c>
      <c r="AP13" s="86" t="s">
        <v>443</v>
      </c>
      <c r="AQ13" s="376" t="s">
        <v>443</v>
      </c>
      <c r="AR13" s="86">
        <v>17522</v>
      </c>
      <c r="AS13" s="86" t="s">
        <v>443</v>
      </c>
      <c r="AT13" s="164">
        <v>17522</v>
      </c>
      <c r="AU13" s="375"/>
      <c r="AV13" s="86" t="s">
        <v>443</v>
      </c>
      <c r="AW13" s="86">
        <v>17030</v>
      </c>
      <c r="AX13" s="376">
        <v>17236.561925279806</v>
      </c>
      <c r="AY13" s="86">
        <v>17030</v>
      </c>
      <c r="AZ13" s="86">
        <v>17308.226174366904</v>
      </c>
      <c r="BA13" s="164">
        <v>17162.251942469829</v>
      </c>
      <c r="BB13" s="375"/>
      <c r="BC13" s="86">
        <v>17216.20554649266</v>
      </c>
      <c r="BD13" s="86">
        <v>17030</v>
      </c>
      <c r="BE13" s="376">
        <v>17030</v>
      </c>
      <c r="BF13" s="86">
        <v>17230.532441802872</v>
      </c>
      <c r="BG13" s="86">
        <v>17030</v>
      </c>
      <c r="BH13" s="164">
        <v>17030</v>
      </c>
      <c r="BI13" s="375"/>
      <c r="BJ13" s="86">
        <v>17322.169651500484</v>
      </c>
      <c r="BK13" s="86">
        <v>17030</v>
      </c>
      <c r="BL13" s="376">
        <v>17151.322109787769</v>
      </c>
      <c r="BM13" s="86">
        <v>17030</v>
      </c>
      <c r="BN13" s="86">
        <v>17205.94544891001</v>
      </c>
      <c r="BO13" s="379">
        <v>17030</v>
      </c>
      <c r="BP13" s="380" t="s">
        <v>443</v>
      </c>
      <c r="BQ13" s="381"/>
      <c r="BR13" s="167">
        <v>17177.280495904361</v>
      </c>
      <c r="BS13" s="103">
        <v>17248.898138531596</v>
      </c>
      <c r="BT13" s="103">
        <v>17030</v>
      </c>
      <c r="BU13" s="103">
        <v>17030</v>
      </c>
      <c r="BV13" s="103">
        <v>17030</v>
      </c>
      <c r="BW13" s="160">
        <v>17030</v>
      </c>
      <c r="BX13" s="382"/>
      <c r="BY13" s="167">
        <v>17030</v>
      </c>
      <c r="BZ13" s="103">
        <v>17574.11521804814</v>
      </c>
      <c r="CA13" s="103">
        <v>17649.088422971741</v>
      </c>
      <c r="CB13" s="103">
        <v>17750</v>
      </c>
      <c r="CC13" s="103">
        <v>17429.314133510903</v>
      </c>
      <c r="CD13" s="160">
        <v>17750</v>
      </c>
      <c r="CE13" s="382"/>
      <c r="CF13" s="167">
        <v>17750</v>
      </c>
      <c r="CG13" s="383">
        <v>17750</v>
      </c>
      <c r="CH13" s="383">
        <v>17577.187472814268</v>
      </c>
      <c r="CI13" s="383">
        <v>17750</v>
      </c>
      <c r="CJ13" s="383">
        <v>17750</v>
      </c>
      <c r="CK13" s="160">
        <v>17750</v>
      </c>
      <c r="CL13" s="382"/>
      <c r="CM13" s="167">
        <v>17750</v>
      </c>
      <c r="CN13" s="103">
        <v>17750</v>
      </c>
      <c r="CO13" s="103">
        <v>17682.249974513201</v>
      </c>
      <c r="CP13" s="103">
        <v>17750</v>
      </c>
      <c r="CQ13" s="103">
        <v>17750</v>
      </c>
      <c r="CR13" s="160">
        <v>17750</v>
      </c>
      <c r="CS13" s="382"/>
      <c r="CT13" s="380">
        <v>17750</v>
      </c>
      <c r="CU13" s="373">
        <v>17030</v>
      </c>
      <c r="CV13" s="383" t="s">
        <v>443</v>
      </c>
      <c r="CW13" s="103">
        <v>17838.349479402445</v>
      </c>
      <c r="CX13" s="103">
        <v>17750</v>
      </c>
      <c r="CY13" s="103">
        <v>17829.135893260493</v>
      </c>
      <c r="CZ13" s="160">
        <v>18012.631759069132</v>
      </c>
      <c r="DA13" s="382" t="s">
        <v>443</v>
      </c>
      <c r="DB13" s="167" t="s">
        <v>443</v>
      </c>
      <c r="DC13" s="103">
        <v>18139.268292682926</v>
      </c>
      <c r="DD13" s="103">
        <v>18976.703476929804</v>
      </c>
      <c r="DE13" s="103">
        <v>18890</v>
      </c>
      <c r="DF13" s="103">
        <v>17931.481481481482</v>
      </c>
      <c r="DG13" s="160">
        <v>18890</v>
      </c>
      <c r="DH13" s="382" t="s">
        <v>443</v>
      </c>
      <c r="DI13" s="167" t="s">
        <v>443</v>
      </c>
      <c r="DJ13" s="103">
        <v>18890</v>
      </c>
      <c r="DK13" s="103">
        <v>18890</v>
      </c>
      <c r="DL13" s="103">
        <v>18890</v>
      </c>
      <c r="DM13" s="103">
        <v>18890</v>
      </c>
      <c r="DN13" s="103">
        <v>18929.362213673718</v>
      </c>
      <c r="DO13" s="384" t="s">
        <v>443</v>
      </c>
      <c r="DP13" s="385">
        <v>18890</v>
      </c>
      <c r="DQ13" s="103">
        <v>18890</v>
      </c>
      <c r="DR13" s="103">
        <v>18954.720558882236</v>
      </c>
      <c r="DS13" s="103">
        <v>18890</v>
      </c>
      <c r="DT13" s="103">
        <v>18890</v>
      </c>
      <c r="DU13" s="160">
        <v>18890</v>
      </c>
      <c r="DV13" s="382" t="s">
        <v>443</v>
      </c>
      <c r="DW13" s="167">
        <v>18947.458370408032</v>
      </c>
      <c r="DX13" s="167">
        <v>18890</v>
      </c>
      <c r="DY13" s="167">
        <v>19025</v>
      </c>
      <c r="DZ13" s="373">
        <f>(18450+19460+18320+18960)/4</f>
        <v>18797.5</v>
      </c>
      <c r="EA13" s="382"/>
      <c r="EB13" s="167">
        <v>18890</v>
      </c>
      <c r="EC13" s="167">
        <v>18890</v>
      </c>
      <c r="ED13" s="382"/>
      <c r="EE13" s="167">
        <v>18970.826146030246</v>
      </c>
      <c r="EF13" s="167">
        <v>18890</v>
      </c>
      <c r="EG13" s="167">
        <v>18890</v>
      </c>
      <c r="EH13" s="167">
        <v>19149.281731169373</v>
      </c>
      <c r="EI13" s="167">
        <v>19188.283775206288</v>
      </c>
      <c r="EJ13" s="167">
        <v>19500</v>
      </c>
      <c r="EK13" s="382"/>
      <c r="EL13" s="167">
        <v>19500</v>
      </c>
      <c r="EM13" s="167" t="s">
        <v>443</v>
      </c>
      <c r="EN13" s="167">
        <v>18405.325179947766</v>
      </c>
      <c r="EO13" s="167" t="s">
        <v>443</v>
      </c>
      <c r="EP13" s="167">
        <v>18320</v>
      </c>
      <c r="EQ13" s="167">
        <v>18389.782790309106</v>
      </c>
      <c r="ER13" s="382"/>
      <c r="ES13" s="167" t="s">
        <v>443</v>
      </c>
      <c r="ET13" s="167">
        <v>18320</v>
      </c>
      <c r="EU13" s="167" t="s">
        <v>443</v>
      </c>
      <c r="EV13" s="167" t="s">
        <v>443</v>
      </c>
      <c r="EW13" s="167">
        <v>18503.341537296477</v>
      </c>
      <c r="EX13" s="167" t="s">
        <v>443</v>
      </c>
      <c r="EY13" s="382"/>
      <c r="EZ13" s="167" t="s">
        <v>443</v>
      </c>
      <c r="FA13" s="167" t="s">
        <v>443</v>
      </c>
      <c r="FB13" s="167" t="s">
        <v>443</v>
      </c>
      <c r="FC13" s="167" t="s">
        <v>443</v>
      </c>
      <c r="FD13" s="167" t="s">
        <v>443</v>
      </c>
      <c r="FE13" s="167" t="s">
        <v>443</v>
      </c>
      <c r="FF13" s="373">
        <f>(19025+19460+18890+18960)/4</f>
        <v>19083.75</v>
      </c>
      <c r="FG13" s="382"/>
      <c r="FH13" s="167" t="s">
        <v>443</v>
      </c>
      <c r="FI13" s="167" t="s">
        <v>443</v>
      </c>
      <c r="FJ13" s="167" t="s">
        <v>443</v>
      </c>
      <c r="FK13" s="167" t="s">
        <v>443</v>
      </c>
      <c r="FL13" s="167" t="s">
        <v>443</v>
      </c>
      <c r="FM13" s="167">
        <v>19025</v>
      </c>
      <c r="FN13" s="382"/>
      <c r="FO13" s="167" t="s">
        <v>443</v>
      </c>
      <c r="FP13" s="167">
        <v>19025</v>
      </c>
      <c r="FQ13" s="167">
        <v>19025</v>
      </c>
      <c r="FR13" s="167" t="s">
        <v>443</v>
      </c>
      <c r="FS13" s="167">
        <v>18976</v>
      </c>
      <c r="FT13" s="167" t="s">
        <v>443</v>
      </c>
      <c r="FU13" s="382"/>
      <c r="FV13" s="167" t="s">
        <v>443</v>
      </c>
      <c r="FW13" s="167" t="s">
        <v>443</v>
      </c>
      <c r="FX13" s="167">
        <v>19025</v>
      </c>
      <c r="FY13" s="167" t="s">
        <v>443</v>
      </c>
      <c r="FZ13" s="167" t="s">
        <v>443</v>
      </c>
      <c r="GA13" s="167" t="s">
        <v>443</v>
      </c>
      <c r="GB13" s="382"/>
      <c r="GC13" s="167" t="s">
        <v>443</v>
      </c>
      <c r="GD13" s="167" t="s">
        <v>443</v>
      </c>
      <c r="GE13" s="167" t="s">
        <v>443</v>
      </c>
      <c r="GF13" s="167" t="s">
        <v>443</v>
      </c>
      <c r="GG13" s="167" t="s">
        <v>443</v>
      </c>
      <c r="GH13" s="167" t="s">
        <v>443</v>
      </c>
      <c r="GI13" s="382"/>
      <c r="GJ13" s="167" t="s">
        <v>443</v>
      </c>
      <c r="GK13" s="373">
        <f>(19370+19460+19232+18960)/4</f>
        <v>19255.5</v>
      </c>
      <c r="GL13" s="167" t="s">
        <v>443</v>
      </c>
      <c r="GM13" s="167" t="s">
        <v>443</v>
      </c>
      <c r="GN13" s="167" t="s">
        <v>443</v>
      </c>
      <c r="GO13" s="167" t="s">
        <v>443</v>
      </c>
      <c r="GP13" s="167" t="s">
        <v>443</v>
      </c>
      <c r="GQ13" s="382"/>
      <c r="GR13" s="167" t="s">
        <v>443</v>
      </c>
      <c r="GS13" s="167" t="s">
        <v>443</v>
      </c>
      <c r="GT13" s="167" t="s">
        <v>443</v>
      </c>
      <c r="GU13" s="167" t="s">
        <v>443</v>
      </c>
      <c r="GV13" s="167" t="s">
        <v>443</v>
      </c>
      <c r="GW13" s="167" t="s">
        <v>443</v>
      </c>
      <c r="GX13" s="382"/>
      <c r="GY13" s="167" t="s">
        <v>443</v>
      </c>
      <c r="GZ13" s="167" t="s">
        <v>443</v>
      </c>
      <c r="HA13" s="167" t="s">
        <v>443</v>
      </c>
      <c r="HB13" s="167" t="s">
        <v>443</v>
      </c>
      <c r="HC13" s="167" t="s">
        <v>443</v>
      </c>
      <c r="HD13" s="167" t="s">
        <v>443</v>
      </c>
      <c r="HE13" s="382"/>
      <c r="HF13" s="167" t="s">
        <v>443</v>
      </c>
      <c r="HG13" s="167" t="s">
        <v>443</v>
      </c>
      <c r="HH13" s="167" t="s">
        <v>443</v>
      </c>
      <c r="HI13" s="167" t="s">
        <v>443</v>
      </c>
      <c r="HJ13" s="167" t="s">
        <v>443</v>
      </c>
      <c r="HK13" s="167" t="s">
        <v>443</v>
      </c>
      <c r="HL13" s="382"/>
      <c r="HM13" s="167" t="s">
        <v>443</v>
      </c>
      <c r="HN13" s="167" t="s">
        <v>443</v>
      </c>
      <c r="HO13" s="167" t="s">
        <v>443</v>
      </c>
      <c r="HP13" s="167" t="s">
        <v>443</v>
      </c>
      <c r="HQ13" s="373">
        <v>18500</v>
      </c>
      <c r="HR13" s="167" t="s">
        <v>443</v>
      </c>
      <c r="HS13" s="167" t="s">
        <v>443</v>
      </c>
      <c r="HT13" s="382"/>
      <c r="HU13" s="167" t="s">
        <v>443</v>
      </c>
      <c r="HV13" s="167" t="s">
        <v>443</v>
      </c>
      <c r="HW13" s="167" t="s">
        <v>443</v>
      </c>
      <c r="HX13" s="167" t="s">
        <v>443</v>
      </c>
      <c r="HY13" s="167" t="s">
        <v>443</v>
      </c>
      <c r="HZ13" s="167" t="s">
        <v>443</v>
      </c>
      <c r="IA13" s="382"/>
      <c r="IB13" s="167" t="s">
        <v>443</v>
      </c>
      <c r="IC13" s="167" t="s">
        <v>443</v>
      </c>
      <c r="ID13" s="167" t="s">
        <v>443</v>
      </c>
      <c r="IE13" s="167" t="s">
        <v>443</v>
      </c>
      <c r="IF13" s="167" t="s">
        <v>443</v>
      </c>
      <c r="IG13" s="167" t="s">
        <v>443</v>
      </c>
      <c r="IH13" s="382"/>
      <c r="II13" s="167" t="s">
        <v>443</v>
      </c>
      <c r="IJ13" s="167" t="s">
        <v>443</v>
      </c>
      <c r="IK13" s="167" t="s">
        <v>443</v>
      </c>
      <c r="IL13" s="167" t="s">
        <v>443</v>
      </c>
      <c r="IM13" s="167" t="s">
        <v>443</v>
      </c>
      <c r="IN13" s="167" t="s">
        <v>443</v>
      </c>
      <c r="IO13" s="382"/>
      <c r="IP13" s="167" t="s">
        <v>443</v>
      </c>
      <c r="IQ13" s="167" t="s">
        <v>443</v>
      </c>
      <c r="IR13" s="167" t="s">
        <v>443</v>
      </c>
      <c r="IS13" s="167" t="s">
        <v>443</v>
      </c>
      <c r="IT13" s="167" t="s">
        <v>443</v>
      </c>
      <c r="IU13" s="167" t="s">
        <v>443</v>
      </c>
      <c r="IV13" s="382"/>
      <c r="IW13" s="373">
        <v>18200</v>
      </c>
      <c r="IX13" s="167" t="s">
        <v>443</v>
      </c>
      <c r="IY13" s="167" t="s">
        <v>443</v>
      </c>
      <c r="IZ13" s="167" t="s">
        <v>443</v>
      </c>
      <c r="JA13" s="167" t="s">
        <v>443</v>
      </c>
      <c r="JB13" s="167" t="s">
        <v>443</v>
      </c>
      <c r="JC13" s="382" t="s">
        <v>443</v>
      </c>
      <c r="JD13" s="167" t="s">
        <v>443</v>
      </c>
      <c r="JE13" s="167" t="s">
        <v>443</v>
      </c>
      <c r="JF13" s="167" t="s">
        <v>443</v>
      </c>
      <c r="JG13" s="167" t="s">
        <v>443</v>
      </c>
      <c r="JH13" s="167" t="s">
        <v>443</v>
      </c>
      <c r="JI13" s="167" t="s">
        <v>443</v>
      </c>
      <c r="JJ13" s="352"/>
      <c r="JK13" s="167" t="s">
        <v>443</v>
      </c>
      <c r="JL13" s="167" t="s">
        <v>443</v>
      </c>
      <c r="JM13" s="167" t="s">
        <v>443</v>
      </c>
      <c r="JN13" s="167" t="s">
        <v>443</v>
      </c>
      <c r="JO13" s="167" t="s">
        <v>443</v>
      </c>
      <c r="JP13" s="167" t="s">
        <v>443</v>
      </c>
      <c r="JQ13" s="352"/>
      <c r="JR13" s="167" t="s">
        <v>443</v>
      </c>
      <c r="JS13" s="167" t="s">
        <v>443</v>
      </c>
      <c r="JT13" s="167" t="s">
        <v>443</v>
      </c>
      <c r="JU13" s="167" t="s">
        <v>443</v>
      </c>
      <c r="JV13" s="167" t="s">
        <v>443</v>
      </c>
      <c r="JW13" s="167" t="s">
        <v>443</v>
      </c>
      <c r="JX13" s="352"/>
      <c r="JY13" s="167" t="s">
        <v>443</v>
      </c>
      <c r="JZ13" s="167" t="s">
        <v>443</v>
      </c>
      <c r="KA13" s="373"/>
      <c r="KB13" s="167" t="s">
        <v>443</v>
      </c>
      <c r="KC13" s="167" t="s">
        <v>443</v>
      </c>
      <c r="KD13" s="167" t="s">
        <v>443</v>
      </c>
      <c r="KE13" s="167" t="s">
        <v>443</v>
      </c>
      <c r="KF13" s="352"/>
      <c r="KG13" s="167" t="s">
        <v>443</v>
      </c>
      <c r="KH13" s="167" t="s">
        <v>443</v>
      </c>
      <c r="KI13" s="167" t="s">
        <v>443</v>
      </c>
      <c r="KJ13" s="167" t="s">
        <v>443</v>
      </c>
      <c r="KK13" s="167" t="s">
        <v>443</v>
      </c>
      <c r="KL13" s="167" t="s">
        <v>443</v>
      </c>
      <c r="KM13" s="352"/>
      <c r="KN13" s="167" t="s">
        <v>443</v>
      </c>
      <c r="KO13" s="167" t="s">
        <v>443</v>
      </c>
      <c r="KP13" s="167" t="s">
        <v>443</v>
      </c>
      <c r="KQ13" s="167" t="s">
        <v>443</v>
      </c>
      <c r="KR13" s="167" t="s">
        <v>443</v>
      </c>
      <c r="KS13" s="167" t="s">
        <v>443</v>
      </c>
      <c r="KT13" s="352"/>
      <c r="KU13" s="167" t="s">
        <v>443</v>
      </c>
      <c r="KV13" s="167" t="s">
        <v>443</v>
      </c>
      <c r="KW13" s="167" t="s">
        <v>443</v>
      </c>
      <c r="KX13" s="167" t="s">
        <v>443</v>
      </c>
      <c r="KY13" s="167" t="s">
        <v>443</v>
      </c>
      <c r="KZ13" s="167" t="s">
        <v>443</v>
      </c>
      <c r="LA13" s="352"/>
      <c r="LB13" s="167" t="s">
        <v>443</v>
      </c>
      <c r="LC13" s="167" t="s">
        <v>443</v>
      </c>
      <c r="LD13" s="167" t="s">
        <v>443</v>
      </c>
      <c r="LE13" s="167" t="s">
        <v>443</v>
      </c>
      <c r="LF13" s="167" t="s">
        <v>443</v>
      </c>
      <c r="LG13" s="373"/>
      <c r="LH13" s="167" t="s">
        <v>443</v>
      </c>
      <c r="LI13" s="352"/>
      <c r="LJ13" s="167" t="s">
        <v>443</v>
      </c>
      <c r="LK13" s="167" t="s">
        <v>443</v>
      </c>
      <c r="LL13" s="167" t="s">
        <v>443</v>
      </c>
      <c r="LM13" s="167" t="s">
        <v>443</v>
      </c>
      <c r="LN13" s="167" t="s">
        <v>443</v>
      </c>
      <c r="LO13" s="167" t="s">
        <v>443</v>
      </c>
      <c r="LP13" s="167" t="s">
        <v>443</v>
      </c>
      <c r="LQ13" s="167" t="s">
        <v>443</v>
      </c>
      <c r="LR13" s="167" t="s">
        <v>443</v>
      </c>
      <c r="LS13" s="167" t="s">
        <v>443</v>
      </c>
      <c r="LT13" s="167" t="s">
        <v>443</v>
      </c>
      <c r="LU13" s="167" t="s">
        <v>443</v>
      </c>
      <c r="LV13" s="167" t="s">
        <v>443</v>
      </c>
      <c r="LW13" s="167" t="s">
        <v>443</v>
      </c>
      <c r="LX13" s="167" t="s">
        <v>443</v>
      </c>
      <c r="LY13" s="167" t="s">
        <v>443</v>
      </c>
      <c r="LZ13" s="167" t="s">
        <v>443</v>
      </c>
      <c r="MA13" s="167" t="s">
        <v>443</v>
      </c>
      <c r="MB13" s="167" t="s">
        <v>443</v>
      </c>
      <c r="MC13" s="167" t="s">
        <v>443</v>
      </c>
      <c r="MD13" s="167" t="s">
        <v>443</v>
      </c>
      <c r="ME13" s="167" t="s">
        <v>443</v>
      </c>
      <c r="MF13" s="167" t="s">
        <v>443</v>
      </c>
      <c r="MG13" s="167" t="s">
        <v>443</v>
      </c>
      <c r="MH13" s="167" t="s">
        <v>443</v>
      </c>
      <c r="MI13" s="167" t="s">
        <v>443</v>
      </c>
      <c r="MJ13" s="167" t="s">
        <v>443</v>
      </c>
      <c r="MK13" s="374" t="s">
        <v>443</v>
      </c>
      <c r="ML13" s="373" t="s">
        <v>558</v>
      </c>
    </row>
    <row r="14" spans="1:350" s="9" customFormat="1" ht="24.65" customHeight="1" x14ac:dyDescent="0.35">
      <c r="A14" s="244"/>
      <c r="B14" s="371">
        <f t="shared" si="116"/>
        <v>6</v>
      </c>
      <c r="C14" s="450">
        <v>150000004</v>
      </c>
      <c r="D14" s="368" t="s">
        <v>252</v>
      </c>
      <c r="E14" s="372" t="s">
        <v>524</v>
      </c>
      <c r="F14" s="373"/>
      <c r="G14" s="374"/>
      <c r="H14" s="86" t="s">
        <v>443</v>
      </c>
      <c r="I14" s="86" t="s">
        <v>443</v>
      </c>
      <c r="J14" s="164" t="s">
        <v>443</v>
      </c>
      <c r="K14" s="375"/>
      <c r="L14" s="86" t="s">
        <v>443</v>
      </c>
      <c r="M14" s="86" t="s">
        <v>443</v>
      </c>
      <c r="N14" s="376" t="s">
        <v>443</v>
      </c>
      <c r="O14" s="86" t="s">
        <v>443</v>
      </c>
      <c r="P14" s="86" t="s">
        <v>443</v>
      </c>
      <c r="Q14" s="164" t="s">
        <v>443</v>
      </c>
      <c r="R14" s="375"/>
      <c r="S14" s="159" t="s">
        <v>443</v>
      </c>
      <c r="T14" s="86" t="s">
        <v>443</v>
      </c>
      <c r="U14" s="376" t="s">
        <v>443</v>
      </c>
      <c r="V14" s="86" t="s">
        <v>443</v>
      </c>
      <c r="W14" s="86" t="s">
        <v>443</v>
      </c>
      <c r="X14" s="164" t="s">
        <v>443</v>
      </c>
      <c r="Y14" s="375"/>
      <c r="Z14" s="159" t="s">
        <v>443</v>
      </c>
      <c r="AA14" s="86"/>
      <c r="AB14" s="376"/>
      <c r="AC14" s="86"/>
      <c r="AD14" s="86" t="s">
        <v>443</v>
      </c>
      <c r="AE14" s="86"/>
      <c r="AF14" s="377"/>
      <c r="AG14" s="159"/>
      <c r="AH14" s="164"/>
      <c r="AI14" s="376"/>
      <c r="AJ14" s="378"/>
      <c r="AK14" s="164"/>
      <c r="AL14" s="373"/>
      <c r="AM14" s="163"/>
      <c r="AN14" s="377"/>
      <c r="AO14" s="86" t="s">
        <v>443</v>
      </c>
      <c r="AP14" s="86" t="s">
        <v>443</v>
      </c>
      <c r="AQ14" s="376" t="s">
        <v>443</v>
      </c>
      <c r="AR14" s="86" t="s">
        <v>443</v>
      </c>
      <c r="AS14" s="86" t="s">
        <v>443</v>
      </c>
      <c r="AT14" s="164" t="s">
        <v>443</v>
      </c>
      <c r="AU14" s="375"/>
      <c r="AV14" s="86" t="s">
        <v>443</v>
      </c>
      <c r="AW14" s="86" t="s">
        <v>443</v>
      </c>
      <c r="AX14" s="376" t="s">
        <v>443</v>
      </c>
      <c r="AY14" s="86" t="s">
        <v>443</v>
      </c>
      <c r="AZ14" s="86" t="s">
        <v>443</v>
      </c>
      <c r="BA14" s="164" t="s">
        <v>443</v>
      </c>
      <c r="BB14" s="375"/>
      <c r="BC14" s="86" t="s">
        <v>443</v>
      </c>
      <c r="BD14" s="86" t="s">
        <v>443</v>
      </c>
      <c r="BE14" s="376" t="s">
        <v>443</v>
      </c>
      <c r="BF14" s="86" t="s">
        <v>443</v>
      </c>
      <c r="BG14" s="86" t="s">
        <v>443</v>
      </c>
      <c r="BH14" s="164" t="s">
        <v>443</v>
      </c>
      <c r="BI14" s="375"/>
      <c r="BJ14" s="86" t="s">
        <v>443</v>
      </c>
      <c r="BK14" s="86" t="s">
        <v>443</v>
      </c>
      <c r="BL14" s="376" t="s">
        <v>443</v>
      </c>
      <c r="BM14" s="86" t="s">
        <v>443</v>
      </c>
      <c r="BN14" s="86" t="s">
        <v>443</v>
      </c>
      <c r="BO14" s="379">
        <v>12300</v>
      </c>
      <c r="BP14" s="380" t="s">
        <v>443</v>
      </c>
      <c r="BQ14" s="381"/>
      <c r="BR14" s="167" t="s">
        <v>443</v>
      </c>
      <c r="BS14" s="103" t="s">
        <v>443</v>
      </c>
      <c r="BT14" s="103" t="s">
        <v>443</v>
      </c>
      <c r="BU14" s="103" t="s">
        <v>443</v>
      </c>
      <c r="BV14" s="103" t="s">
        <v>443</v>
      </c>
      <c r="BW14" s="160" t="s">
        <v>443</v>
      </c>
      <c r="BX14" s="382"/>
      <c r="BY14" s="167" t="s">
        <v>443</v>
      </c>
      <c r="BZ14" s="103" t="s">
        <v>443</v>
      </c>
      <c r="CA14" s="103" t="s">
        <v>443</v>
      </c>
      <c r="CB14" s="103" t="s">
        <v>443</v>
      </c>
      <c r="CC14" s="103" t="s">
        <v>443</v>
      </c>
      <c r="CD14" s="160" t="s">
        <v>443</v>
      </c>
      <c r="CE14" s="382"/>
      <c r="CF14" s="167" t="s">
        <v>443</v>
      </c>
      <c r="CG14" s="383" t="s">
        <v>443</v>
      </c>
      <c r="CH14" s="383" t="s">
        <v>443</v>
      </c>
      <c r="CI14" s="383" t="s">
        <v>443</v>
      </c>
      <c r="CJ14" s="383" t="s">
        <v>443</v>
      </c>
      <c r="CK14" s="160" t="s">
        <v>443</v>
      </c>
      <c r="CL14" s="382"/>
      <c r="CM14" s="167" t="s">
        <v>443</v>
      </c>
      <c r="CN14" s="103" t="s">
        <v>443</v>
      </c>
      <c r="CO14" s="103" t="s">
        <v>443</v>
      </c>
      <c r="CP14" s="103" t="s">
        <v>443</v>
      </c>
      <c r="CQ14" s="103" t="s">
        <v>443</v>
      </c>
      <c r="CR14" s="160" t="s">
        <v>443</v>
      </c>
      <c r="CS14" s="382"/>
      <c r="CT14" s="380" t="s">
        <v>443</v>
      </c>
      <c r="CU14" s="373">
        <v>12300</v>
      </c>
      <c r="CV14" s="383" t="s">
        <v>443</v>
      </c>
      <c r="CW14" s="103" t="s">
        <v>443</v>
      </c>
      <c r="CX14" s="103" t="s">
        <v>443</v>
      </c>
      <c r="CY14" s="103" t="s">
        <v>443</v>
      </c>
      <c r="CZ14" s="160" t="s">
        <v>443</v>
      </c>
      <c r="DA14" s="382" t="s">
        <v>443</v>
      </c>
      <c r="DB14" s="167" t="s">
        <v>443</v>
      </c>
      <c r="DC14" s="103" t="s">
        <v>443</v>
      </c>
      <c r="DD14" s="103" t="s">
        <v>443</v>
      </c>
      <c r="DE14" s="103" t="s">
        <v>443</v>
      </c>
      <c r="DF14" s="103" t="s">
        <v>443</v>
      </c>
      <c r="DG14" s="160" t="s">
        <v>443</v>
      </c>
      <c r="DH14" s="382" t="s">
        <v>443</v>
      </c>
      <c r="DI14" s="167" t="s">
        <v>443</v>
      </c>
      <c r="DJ14" s="103" t="s">
        <v>443</v>
      </c>
      <c r="DK14" s="103" t="s">
        <v>443</v>
      </c>
      <c r="DL14" s="103" t="s">
        <v>443</v>
      </c>
      <c r="DM14" s="103" t="s">
        <v>443</v>
      </c>
      <c r="DN14" s="103" t="s">
        <v>443</v>
      </c>
      <c r="DO14" s="384" t="s">
        <v>443</v>
      </c>
      <c r="DP14" s="385" t="s">
        <v>443</v>
      </c>
      <c r="DQ14" s="103" t="s">
        <v>443</v>
      </c>
      <c r="DR14" s="103" t="s">
        <v>443</v>
      </c>
      <c r="DS14" s="103" t="s">
        <v>443</v>
      </c>
      <c r="DT14" s="103" t="s">
        <v>443</v>
      </c>
      <c r="DU14" s="160" t="s">
        <v>443</v>
      </c>
      <c r="DV14" s="382" t="s">
        <v>443</v>
      </c>
      <c r="DW14" s="167" t="s">
        <v>443</v>
      </c>
      <c r="DX14" s="167" t="s">
        <v>443</v>
      </c>
      <c r="DY14" s="167" t="s">
        <v>443</v>
      </c>
      <c r="DZ14" s="373">
        <v>12300</v>
      </c>
      <c r="EA14" s="382"/>
      <c r="EB14" s="167" t="s">
        <v>443</v>
      </c>
      <c r="EC14" s="167" t="s">
        <v>443</v>
      </c>
      <c r="ED14" s="382"/>
      <c r="EE14" s="167" t="s">
        <v>443</v>
      </c>
      <c r="EF14" s="167" t="s">
        <v>443</v>
      </c>
      <c r="EG14" s="167" t="s">
        <v>443</v>
      </c>
      <c r="EH14" s="167" t="s">
        <v>443</v>
      </c>
      <c r="EI14" s="167" t="s">
        <v>443</v>
      </c>
      <c r="EJ14" s="167" t="s">
        <v>443</v>
      </c>
      <c r="EK14" s="382"/>
      <c r="EL14" s="167" t="s">
        <v>443</v>
      </c>
      <c r="EM14" s="167" t="s">
        <v>443</v>
      </c>
      <c r="EN14" s="167" t="s">
        <v>443</v>
      </c>
      <c r="EO14" s="167" t="s">
        <v>443</v>
      </c>
      <c r="EP14" s="167" t="s">
        <v>443</v>
      </c>
      <c r="EQ14" s="167" t="s">
        <v>443</v>
      </c>
      <c r="ER14" s="382"/>
      <c r="ES14" s="167" t="s">
        <v>443</v>
      </c>
      <c r="ET14" s="167" t="s">
        <v>443</v>
      </c>
      <c r="EU14" s="167" t="s">
        <v>443</v>
      </c>
      <c r="EV14" s="167" t="s">
        <v>443</v>
      </c>
      <c r="EW14" s="167" t="s">
        <v>443</v>
      </c>
      <c r="EX14" s="167" t="s">
        <v>443</v>
      </c>
      <c r="EY14" s="382"/>
      <c r="EZ14" s="167" t="s">
        <v>443</v>
      </c>
      <c r="FA14" s="167" t="s">
        <v>443</v>
      </c>
      <c r="FB14" s="167" t="s">
        <v>443</v>
      </c>
      <c r="FC14" s="167" t="s">
        <v>443</v>
      </c>
      <c r="FD14" s="167" t="s">
        <v>443</v>
      </c>
      <c r="FE14" s="167" t="s">
        <v>443</v>
      </c>
      <c r="FF14" s="373">
        <v>12300</v>
      </c>
      <c r="FG14" s="382"/>
      <c r="FH14" s="167" t="s">
        <v>443</v>
      </c>
      <c r="FI14" s="167" t="s">
        <v>443</v>
      </c>
      <c r="FJ14" s="167" t="s">
        <v>443</v>
      </c>
      <c r="FK14" s="167" t="s">
        <v>443</v>
      </c>
      <c r="FL14" s="167" t="s">
        <v>443</v>
      </c>
      <c r="FM14" s="167" t="s">
        <v>443</v>
      </c>
      <c r="FN14" s="382"/>
      <c r="FO14" s="167" t="s">
        <v>443</v>
      </c>
      <c r="FP14" s="167" t="s">
        <v>443</v>
      </c>
      <c r="FQ14" s="167" t="s">
        <v>443</v>
      </c>
      <c r="FR14" s="167" t="s">
        <v>443</v>
      </c>
      <c r="FS14" s="167" t="s">
        <v>443</v>
      </c>
      <c r="FT14" s="167" t="s">
        <v>443</v>
      </c>
      <c r="FU14" s="382"/>
      <c r="FV14" s="167" t="s">
        <v>443</v>
      </c>
      <c r="FW14" s="167" t="s">
        <v>443</v>
      </c>
      <c r="FX14" s="167" t="s">
        <v>443</v>
      </c>
      <c r="FY14" s="167" t="s">
        <v>443</v>
      </c>
      <c r="FZ14" s="167" t="s">
        <v>443</v>
      </c>
      <c r="GA14" s="167" t="s">
        <v>443</v>
      </c>
      <c r="GB14" s="382"/>
      <c r="GC14" s="167" t="s">
        <v>443</v>
      </c>
      <c r="GD14" s="167" t="s">
        <v>443</v>
      </c>
      <c r="GE14" s="167" t="s">
        <v>443</v>
      </c>
      <c r="GF14" s="167" t="s">
        <v>443</v>
      </c>
      <c r="GG14" s="167" t="s">
        <v>443</v>
      </c>
      <c r="GH14" s="167">
        <v>12300</v>
      </c>
      <c r="GI14" s="382"/>
      <c r="GJ14" s="167" t="s">
        <v>443</v>
      </c>
      <c r="GK14" s="373">
        <v>12300</v>
      </c>
      <c r="GL14" s="167" t="s">
        <v>443</v>
      </c>
      <c r="GM14" s="167" t="s">
        <v>443</v>
      </c>
      <c r="GN14" s="167" t="s">
        <v>443</v>
      </c>
      <c r="GO14" s="167" t="s">
        <v>443</v>
      </c>
      <c r="GP14" s="167" t="s">
        <v>443</v>
      </c>
      <c r="GQ14" s="382"/>
      <c r="GR14" s="167" t="s">
        <v>443</v>
      </c>
      <c r="GS14" s="167" t="s">
        <v>443</v>
      </c>
      <c r="GT14" s="167" t="s">
        <v>443</v>
      </c>
      <c r="GU14" s="167" t="s">
        <v>443</v>
      </c>
      <c r="GV14" s="167" t="s">
        <v>443</v>
      </c>
      <c r="GW14" s="167" t="s">
        <v>443</v>
      </c>
      <c r="GX14" s="382"/>
      <c r="GY14" s="167" t="s">
        <v>443</v>
      </c>
      <c r="GZ14" s="167" t="s">
        <v>443</v>
      </c>
      <c r="HA14" s="167" t="s">
        <v>443</v>
      </c>
      <c r="HB14" s="167" t="s">
        <v>443</v>
      </c>
      <c r="HC14" s="167" t="s">
        <v>443</v>
      </c>
      <c r="HD14" s="167" t="s">
        <v>443</v>
      </c>
      <c r="HE14" s="382"/>
      <c r="HF14" s="167" t="s">
        <v>443</v>
      </c>
      <c r="HG14" s="167" t="s">
        <v>443</v>
      </c>
      <c r="HH14" s="167" t="s">
        <v>443</v>
      </c>
      <c r="HI14" s="167" t="s">
        <v>443</v>
      </c>
      <c r="HJ14" s="167" t="s">
        <v>443</v>
      </c>
      <c r="HK14" s="167" t="s">
        <v>443</v>
      </c>
      <c r="HL14" s="382"/>
      <c r="HM14" s="167" t="s">
        <v>443</v>
      </c>
      <c r="HN14" s="167" t="s">
        <v>443</v>
      </c>
      <c r="HO14" s="167" t="s">
        <v>443</v>
      </c>
      <c r="HP14" s="167" t="s">
        <v>443</v>
      </c>
      <c r="HQ14" s="373">
        <v>12300</v>
      </c>
      <c r="HR14" s="167" t="s">
        <v>443</v>
      </c>
      <c r="HS14" s="167" t="s">
        <v>443</v>
      </c>
      <c r="HT14" s="382"/>
      <c r="HU14" s="167" t="s">
        <v>443</v>
      </c>
      <c r="HV14" s="167" t="s">
        <v>443</v>
      </c>
      <c r="HW14" s="167" t="s">
        <v>443</v>
      </c>
      <c r="HX14" s="167" t="s">
        <v>443</v>
      </c>
      <c r="HY14" s="167" t="s">
        <v>443</v>
      </c>
      <c r="HZ14" s="167" t="s">
        <v>443</v>
      </c>
      <c r="IA14" s="382"/>
      <c r="IB14" s="167" t="s">
        <v>443</v>
      </c>
      <c r="IC14" s="167" t="s">
        <v>443</v>
      </c>
      <c r="ID14" s="167" t="s">
        <v>443</v>
      </c>
      <c r="IE14" s="167" t="s">
        <v>443</v>
      </c>
      <c r="IF14" s="167" t="s">
        <v>443</v>
      </c>
      <c r="IG14" s="167" t="s">
        <v>443</v>
      </c>
      <c r="IH14" s="382"/>
      <c r="II14" s="167" t="s">
        <v>443</v>
      </c>
      <c r="IJ14" s="167" t="s">
        <v>443</v>
      </c>
      <c r="IK14" s="167" t="s">
        <v>443</v>
      </c>
      <c r="IL14" s="167" t="s">
        <v>443</v>
      </c>
      <c r="IM14" s="167" t="s">
        <v>443</v>
      </c>
      <c r="IN14" s="167" t="s">
        <v>443</v>
      </c>
      <c r="IO14" s="382"/>
      <c r="IP14" s="167" t="s">
        <v>443</v>
      </c>
      <c r="IQ14" s="167" t="s">
        <v>443</v>
      </c>
      <c r="IR14" s="167" t="s">
        <v>443</v>
      </c>
      <c r="IS14" s="167" t="s">
        <v>443</v>
      </c>
      <c r="IT14" s="167" t="s">
        <v>443</v>
      </c>
      <c r="IU14" s="167" t="s">
        <v>443</v>
      </c>
      <c r="IV14" s="382"/>
      <c r="IW14" s="373">
        <v>10500</v>
      </c>
      <c r="IX14" s="167" t="s">
        <v>443</v>
      </c>
      <c r="IY14" s="167" t="s">
        <v>443</v>
      </c>
      <c r="IZ14" s="167" t="s">
        <v>443</v>
      </c>
      <c r="JA14" s="167" t="s">
        <v>443</v>
      </c>
      <c r="JB14" s="167" t="s">
        <v>443</v>
      </c>
      <c r="JC14" s="382" t="s">
        <v>443</v>
      </c>
      <c r="JD14" s="167" t="s">
        <v>443</v>
      </c>
      <c r="JE14" s="167" t="s">
        <v>443</v>
      </c>
      <c r="JF14" s="167" t="s">
        <v>443</v>
      </c>
      <c r="JG14" s="167" t="s">
        <v>443</v>
      </c>
      <c r="JH14" s="167" t="s">
        <v>443</v>
      </c>
      <c r="JI14" s="167" t="s">
        <v>443</v>
      </c>
      <c r="JJ14" s="352"/>
      <c r="JK14" s="167" t="s">
        <v>443</v>
      </c>
      <c r="JL14" s="167" t="s">
        <v>443</v>
      </c>
      <c r="JM14" s="167" t="s">
        <v>443</v>
      </c>
      <c r="JN14" s="167" t="s">
        <v>443</v>
      </c>
      <c r="JO14" s="167" t="s">
        <v>443</v>
      </c>
      <c r="JP14" s="167" t="s">
        <v>443</v>
      </c>
      <c r="JQ14" s="352"/>
      <c r="JR14" s="167" t="s">
        <v>443</v>
      </c>
      <c r="JS14" s="167" t="s">
        <v>443</v>
      </c>
      <c r="JT14" s="167" t="s">
        <v>443</v>
      </c>
      <c r="JU14" s="167" t="s">
        <v>443</v>
      </c>
      <c r="JV14" s="167" t="s">
        <v>443</v>
      </c>
      <c r="JW14" s="167" t="s">
        <v>443</v>
      </c>
      <c r="JX14" s="352"/>
      <c r="JY14" s="167" t="s">
        <v>443</v>
      </c>
      <c r="JZ14" s="167" t="s">
        <v>443</v>
      </c>
      <c r="KA14" s="373">
        <v>10500</v>
      </c>
      <c r="KB14" s="167" t="s">
        <v>443</v>
      </c>
      <c r="KC14" s="167" t="s">
        <v>443</v>
      </c>
      <c r="KD14" s="167" t="s">
        <v>443</v>
      </c>
      <c r="KE14" s="167" t="s">
        <v>443</v>
      </c>
      <c r="KF14" s="352"/>
      <c r="KG14" s="167" t="s">
        <v>443</v>
      </c>
      <c r="KH14" s="167" t="s">
        <v>443</v>
      </c>
      <c r="KI14" s="167" t="s">
        <v>443</v>
      </c>
      <c r="KJ14" s="167" t="s">
        <v>443</v>
      </c>
      <c r="KK14" s="167" t="s">
        <v>443</v>
      </c>
      <c r="KL14" s="167" t="s">
        <v>443</v>
      </c>
      <c r="KM14" s="352"/>
      <c r="KN14" s="167" t="s">
        <v>443</v>
      </c>
      <c r="KO14" s="167" t="s">
        <v>443</v>
      </c>
      <c r="KP14" s="167" t="s">
        <v>443</v>
      </c>
      <c r="KQ14" s="167" t="s">
        <v>443</v>
      </c>
      <c r="KR14" s="167" t="s">
        <v>443</v>
      </c>
      <c r="KS14" s="167" t="s">
        <v>443</v>
      </c>
      <c r="KT14" s="352"/>
      <c r="KU14" s="167" t="s">
        <v>443</v>
      </c>
      <c r="KV14" s="167" t="s">
        <v>443</v>
      </c>
      <c r="KW14" s="167" t="s">
        <v>443</v>
      </c>
      <c r="KX14" s="167" t="s">
        <v>443</v>
      </c>
      <c r="KY14" s="167" t="s">
        <v>443</v>
      </c>
      <c r="KZ14" s="167" t="s">
        <v>443</v>
      </c>
      <c r="LA14" s="352"/>
      <c r="LB14" s="167" t="s">
        <v>443</v>
      </c>
      <c r="LC14" s="167" t="s">
        <v>443</v>
      </c>
      <c r="LD14" s="167" t="s">
        <v>443</v>
      </c>
      <c r="LE14" s="167" t="s">
        <v>443</v>
      </c>
      <c r="LF14" s="167" t="s">
        <v>443</v>
      </c>
      <c r="LG14" s="373">
        <v>9700</v>
      </c>
      <c r="LH14" s="167" t="s">
        <v>443</v>
      </c>
      <c r="LI14" s="352"/>
      <c r="LJ14" s="167" t="s">
        <v>443</v>
      </c>
      <c r="LK14" s="167" t="s">
        <v>443</v>
      </c>
      <c r="LL14" s="167" t="s">
        <v>443</v>
      </c>
      <c r="LM14" s="167" t="s">
        <v>443</v>
      </c>
      <c r="LN14" s="167" t="s">
        <v>443</v>
      </c>
      <c r="LO14" s="167" t="s">
        <v>443</v>
      </c>
      <c r="LP14" s="167" t="s">
        <v>443</v>
      </c>
      <c r="LQ14" s="167" t="s">
        <v>443</v>
      </c>
      <c r="LR14" s="167" t="s">
        <v>443</v>
      </c>
      <c r="LS14" s="167" t="s">
        <v>443</v>
      </c>
      <c r="LT14" s="167" t="s">
        <v>443</v>
      </c>
      <c r="LU14" s="167" t="s">
        <v>443</v>
      </c>
      <c r="LV14" s="167" t="s">
        <v>443</v>
      </c>
      <c r="LW14" s="167" t="s">
        <v>443</v>
      </c>
      <c r="LX14" s="167" t="s">
        <v>443</v>
      </c>
      <c r="LY14" s="167" t="s">
        <v>443</v>
      </c>
      <c r="LZ14" s="167" t="s">
        <v>443</v>
      </c>
      <c r="MA14" s="167" t="s">
        <v>443</v>
      </c>
      <c r="MB14" s="167" t="s">
        <v>443</v>
      </c>
      <c r="MC14" s="167" t="s">
        <v>443</v>
      </c>
      <c r="MD14" s="167" t="s">
        <v>443</v>
      </c>
      <c r="ME14" s="167" t="s">
        <v>443</v>
      </c>
      <c r="MF14" s="167" t="s">
        <v>443</v>
      </c>
      <c r="MG14" s="167" t="s">
        <v>443</v>
      </c>
      <c r="MH14" s="167" t="s">
        <v>443</v>
      </c>
      <c r="MI14" s="167" t="s">
        <v>443</v>
      </c>
      <c r="MJ14" s="167" t="s">
        <v>443</v>
      </c>
      <c r="MK14" s="374" t="s">
        <v>443</v>
      </c>
      <c r="ML14" s="373">
        <v>9700</v>
      </c>
    </row>
    <row r="15" spans="1:350" s="9" customFormat="1" ht="24.65" customHeight="1" x14ac:dyDescent="0.35">
      <c r="A15" s="244"/>
      <c r="B15" s="371">
        <f t="shared" si="116"/>
        <v>7</v>
      </c>
      <c r="C15" s="450" t="s">
        <v>455</v>
      </c>
      <c r="D15" s="368" t="s">
        <v>252</v>
      </c>
      <c r="E15" s="372" t="s">
        <v>525</v>
      </c>
      <c r="F15" s="373">
        <v>12300</v>
      </c>
      <c r="G15" s="374"/>
      <c r="H15" s="86" t="s">
        <v>443</v>
      </c>
      <c r="I15" s="86" t="s">
        <v>443</v>
      </c>
      <c r="J15" s="164" t="s">
        <v>443</v>
      </c>
      <c r="K15" s="375"/>
      <c r="L15" s="86" t="s">
        <v>443</v>
      </c>
      <c r="M15" s="86" t="s">
        <v>443</v>
      </c>
      <c r="N15" s="376" t="s">
        <v>443</v>
      </c>
      <c r="O15" s="86" t="s">
        <v>443</v>
      </c>
      <c r="P15" s="86" t="s">
        <v>443</v>
      </c>
      <c r="Q15" s="164" t="s">
        <v>443</v>
      </c>
      <c r="R15" s="375"/>
      <c r="S15" s="159" t="s">
        <v>443</v>
      </c>
      <c r="T15" s="86" t="s">
        <v>443</v>
      </c>
      <c r="U15" s="376" t="s">
        <v>443</v>
      </c>
      <c r="V15" s="86" t="s">
        <v>443</v>
      </c>
      <c r="W15" s="86" t="s">
        <v>443</v>
      </c>
      <c r="X15" s="164" t="s">
        <v>443</v>
      </c>
      <c r="Y15" s="375"/>
      <c r="Z15" s="159" t="s">
        <v>443</v>
      </c>
      <c r="AA15" s="86" t="s">
        <v>443</v>
      </c>
      <c r="AB15" s="376" t="s">
        <v>443</v>
      </c>
      <c r="AC15" s="86" t="s">
        <v>443</v>
      </c>
      <c r="AD15" s="86">
        <v>12300</v>
      </c>
      <c r="AE15" s="86"/>
      <c r="AF15" s="377"/>
      <c r="AG15" s="159"/>
      <c r="AH15" s="164"/>
      <c r="AI15" s="376"/>
      <c r="AJ15" s="378"/>
      <c r="AK15" s="164"/>
      <c r="AL15" s="373">
        <v>12300</v>
      </c>
      <c r="AM15" s="163"/>
      <c r="AN15" s="377"/>
      <c r="AO15" s="86" t="s">
        <v>443</v>
      </c>
      <c r="AP15" s="86" t="s">
        <v>443</v>
      </c>
      <c r="AQ15" s="376" t="s">
        <v>443</v>
      </c>
      <c r="AR15" s="86" t="s">
        <v>443</v>
      </c>
      <c r="AS15" s="86" t="s">
        <v>443</v>
      </c>
      <c r="AT15" s="164" t="s">
        <v>443</v>
      </c>
      <c r="AU15" s="375"/>
      <c r="AV15" s="86" t="s">
        <v>443</v>
      </c>
      <c r="AW15" s="86" t="s">
        <v>443</v>
      </c>
      <c r="AX15" s="376" t="s">
        <v>443</v>
      </c>
      <c r="AY15" s="86" t="s">
        <v>443</v>
      </c>
      <c r="AZ15" s="86" t="s">
        <v>443</v>
      </c>
      <c r="BA15" s="164" t="s">
        <v>443</v>
      </c>
      <c r="BB15" s="375"/>
      <c r="BC15" s="86" t="s">
        <v>443</v>
      </c>
      <c r="BD15" s="86">
        <v>16394</v>
      </c>
      <c r="BE15" s="376" t="s">
        <v>443</v>
      </c>
      <c r="BF15" s="86" t="s">
        <v>443</v>
      </c>
      <c r="BG15" s="86" t="s">
        <v>443</v>
      </c>
      <c r="BH15" s="164" t="s">
        <v>443</v>
      </c>
      <c r="BI15" s="375"/>
      <c r="BJ15" s="86" t="s">
        <v>443</v>
      </c>
      <c r="BK15" s="86" t="s">
        <v>443</v>
      </c>
      <c r="BL15" s="376" t="s">
        <v>443</v>
      </c>
      <c r="BM15" s="86" t="s">
        <v>443</v>
      </c>
      <c r="BN15" s="86" t="s">
        <v>443</v>
      </c>
      <c r="BO15" s="379">
        <v>12300</v>
      </c>
      <c r="BP15" s="380" t="s">
        <v>443</v>
      </c>
      <c r="BQ15" s="381"/>
      <c r="BR15" s="167" t="s">
        <v>443</v>
      </c>
      <c r="BS15" s="103" t="s">
        <v>443</v>
      </c>
      <c r="BT15" s="103" t="s">
        <v>443</v>
      </c>
      <c r="BU15" s="103" t="s">
        <v>443</v>
      </c>
      <c r="BV15" s="103" t="s">
        <v>443</v>
      </c>
      <c r="BW15" s="160" t="s">
        <v>443</v>
      </c>
      <c r="BX15" s="382"/>
      <c r="BY15" s="167" t="s">
        <v>443</v>
      </c>
      <c r="BZ15" s="103" t="s">
        <v>443</v>
      </c>
      <c r="CA15" s="103" t="s">
        <v>443</v>
      </c>
      <c r="CB15" s="103" t="s">
        <v>443</v>
      </c>
      <c r="CC15" s="103" t="s">
        <v>443</v>
      </c>
      <c r="CD15" s="160" t="s">
        <v>443</v>
      </c>
      <c r="CE15" s="382"/>
      <c r="CF15" s="167" t="s">
        <v>443</v>
      </c>
      <c r="CG15" s="383" t="s">
        <v>443</v>
      </c>
      <c r="CH15" s="383" t="s">
        <v>443</v>
      </c>
      <c r="CI15" s="383" t="s">
        <v>443</v>
      </c>
      <c r="CJ15" s="383" t="s">
        <v>443</v>
      </c>
      <c r="CK15" s="160" t="s">
        <v>443</v>
      </c>
      <c r="CL15" s="382"/>
      <c r="CM15" s="167" t="s">
        <v>443</v>
      </c>
      <c r="CN15" s="103" t="s">
        <v>443</v>
      </c>
      <c r="CO15" s="103" t="s">
        <v>443</v>
      </c>
      <c r="CP15" s="103" t="s">
        <v>443</v>
      </c>
      <c r="CQ15" s="103" t="s">
        <v>443</v>
      </c>
      <c r="CR15" s="160" t="s">
        <v>443</v>
      </c>
      <c r="CS15" s="382"/>
      <c r="CT15" s="380" t="s">
        <v>443</v>
      </c>
      <c r="CU15" s="373">
        <v>12300</v>
      </c>
      <c r="CV15" s="383" t="s">
        <v>443</v>
      </c>
      <c r="CW15" s="103" t="s">
        <v>443</v>
      </c>
      <c r="CX15" s="103" t="s">
        <v>443</v>
      </c>
      <c r="CY15" s="103" t="s">
        <v>443</v>
      </c>
      <c r="CZ15" s="160" t="s">
        <v>443</v>
      </c>
      <c r="DA15" s="382" t="s">
        <v>443</v>
      </c>
      <c r="DB15" s="167" t="s">
        <v>443</v>
      </c>
      <c r="DC15" s="103" t="s">
        <v>443</v>
      </c>
      <c r="DD15" s="103" t="s">
        <v>443</v>
      </c>
      <c r="DE15" s="103" t="s">
        <v>443</v>
      </c>
      <c r="DF15" s="103" t="s">
        <v>443</v>
      </c>
      <c r="DG15" s="160" t="s">
        <v>443</v>
      </c>
      <c r="DH15" s="382" t="s">
        <v>443</v>
      </c>
      <c r="DI15" s="167" t="s">
        <v>443</v>
      </c>
      <c r="DJ15" s="103" t="s">
        <v>443</v>
      </c>
      <c r="DK15" s="103" t="s">
        <v>443</v>
      </c>
      <c r="DL15" s="103" t="s">
        <v>443</v>
      </c>
      <c r="DM15" s="103" t="s">
        <v>443</v>
      </c>
      <c r="DN15" s="103" t="s">
        <v>443</v>
      </c>
      <c r="DO15" s="384" t="s">
        <v>443</v>
      </c>
      <c r="DP15" s="385" t="s">
        <v>443</v>
      </c>
      <c r="DQ15" s="103" t="s">
        <v>443</v>
      </c>
      <c r="DR15" s="103" t="s">
        <v>443</v>
      </c>
      <c r="DS15" s="103" t="s">
        <v>443</v>
      </c>
      <c r="DT15" s="103" t="s">
        <v>443</v>
      </c>
      <c r="DU15" s="160" t="s">
        <v>443</v>
      </c>
      <c r="DV15" s="382" t="s">
        <v>443</v>
      </c>
      <c r="DW15" s="167" t="s">
        <v>443</v>
      </c>
      <c r="DX15" s="167" t="s">
        <v>443</v>
      </c>
      <c r="DY15" s="167" t="s">
        <v>443</v>
      </c>
      <c r="DZ15" s="373">
        <v>12300</v>
      </c>
      <c r="EA15" s="382"/>
      <c r="EB15" s="167" t="s">
        <v>443</v>
      </c>
      <c r="EC15" s="167" t="s">
        <v>443</v>
      </c>
      <c r="ED15" s="382"/>
      <c r="EE15" s="167" t="s">
        <v>443</v>
      </c>
      <c r="EF15" s="167" t="s">
        <v>443</v>
      </c>
      <c r="EG15" s="167" t="s">
        <v>443</v>
      </c>
      <c r="EH15" s="167" t="s">
        <v>443</v>
      </c>
      <c r="EI15" s="167" t="s">
        <v>443</v>
      </c>
      <c r="EJ15" s="167" t="s">
        <v>443</v>
      </c>
      <c r="EK15" s="382"/>
      <c r="EL15" s="167" t="s">
        <v>443</v>
      </c>
      <c r="EM15" s="167" t="s">
        <v>443</v>
      </c>
      <c r="EN15" s="167" t="s">
        <v>443</v>
      </c>
      <c r="EO15" s="167" t="s">
        <v>443</v>
      </c>
      <c r="EP15" s="167" t="s">
        <v>443</v>
      </c>
      <c r="EQ15" s="167" t="s">
        <v>443</v>
      </c>
      <c r="ER15" s="382"/>
      <c r="ES15" s="167" t="s">
        <v>443</v>
      </c>
      <c r="ET15" s="167" t="s">
        <v>443</v>
      </c>
      <c r="EU15" s="167" t="s">
        <v>443</v>
      </c>
      <c r="EV15" s="167" t="s">
        <v>443</v>
      </c>
      <c r="EW15" s="167" t="s">
        <v>443</v>
      </c>
      <c r="EX15" s="167" t="s">
        <v>443</v>
      </c>
      <c r="EY15" s="382"/>
      <c r="EZ15" s="167" t="s">
        <v>443</v>
      </c>
      <c r="FA15" s="167" t="s">
        <v>443</v>
      </c>
      <c r="FB15" s="167" t="s">
        <v>443</v>
      </c>
      <c r="FC15" s="167" t="s">
        <v>443</v>
      </c>
      <c r="FD15" s="167" t="s">
        <v>443</v>
      </c>
      <c r="FE15" s="167" t="s">
        <v>443</v>
      </c>
      <c r="FF15" s="373">
        <v>12300</v>
      </c>
      <c r="FG15" s="382"/>
      <c r="FH15" s="167" t="s">
        <v>443</v>
      </c>
      <c r="FI15" s="167" t="s">
        <v>443</v>
      </c>
      <c r="FJ15" s="167" t="s">
        <v>443</v>
      </c>
      <c r="FK15" s="167" t="s">
        <v>443</v>
      </c>
      <c r="FL15" s="167" t="s">
        <v>443</v>
      </c>
      <c r="FM15" s="167" t="s">
        <v>443</v>
      </c>
      <c r="FN15" s="382"/>
      <c r="FO15" s="167" t="s">
        <v>443</v>
      </c>
      <c r="FP15" s="167" t="s">
        <v>443</v>
      </c>
      <c r="FQ15" s="167" t="s">
        <v>443</v>
      </c>
      <c r="FR15" s="167" t="s">
        <v>443</v>
      </c>
      <c r="FS15" s="167" t="s">
        <v>443</v>
      </c>
      <c r="FT15" s="167" t="s">
        <v>443</v>
      </c>
      <c r="FU15" s="382"/>
      <c r="FV15" s="167" t="s">
        <v>443</v>
      </c>
      <c r="FW15" s="167" t="s">
        <v>443</v>
      </c>
      <c r="FX15" s="167" t="s">
        <v>443</v>
      </c>
      <c r="FY15" s="167" t="s">
        <v>443</v>
      </c>
      <c r="FZ15" s="167" t="s">
        <v>443</v>
      </c>
      <c r="GA15" s="167" t="s">
        <v>443</v>
      </c>
      <c r="GB15" s="382"/>
      <c r="GC15" s="167" t="s">
        <v>443</v>
      </c>
      <c r="GD15" s="167" t="s">
        <v>443</v>
      </c>
      <c r="GE15" s="167" t="s">
        <v>443</v>
      </c>
      <c r="GF15" s="167" t="s">
        <v>443</v>
      </c>
      <c r="GG15" s="167" t="s">
        <v>443</v>
      </c>
      <c r="GH15" s="167" t="s">
        <v>443</v>
      </c>
      <c r="GI15" s="382"/>
      <c r="GJ15" s="167" t="s">
        <v>443</v>
      </c>
      <c r="GK15" s="373">
        <v>12300</v>
      </c>
      <c r="GL15" s="167" t="s">
        <v>443</v>
      </c>
      <c r="GM15" s="167" t="s">
        <v>443</v>
      </c>
      <c r="GN15" s="167" t="s">
        <v>443</v>
      </c>
      <c r="GO15" s="167" t="s">
        <v>443</v>
      </c>
      <c r="GP15" s="167" t="s">
        <v>443</v>
      </c>
      <c r="GQ15" s="382"/>
      <c r="GR15" s="167" t="s">
        <v>443</v>
      </c>
      <c r="GS15" s="167" t="s">
        <v>443</v>
      </c>
      <c r="GT15" s="167" t="s">
        <v>443</v>
      </c>
      <c r="GU15" s="167" t="s">
        <v>443</v>
      </c>
      <c r="GV15" s="167" t="s">
        <v>443</v>
      </c>
      <c r="GW15" s="167" t="s">
        <v>443</v>
      </c>
      <c r="GX15" s="382"/>
      <c r="GY15" s="167" t="s">
        <v>443</v>
      </c>
      <c r="GZ15" s="167" t="s">
        <v>443</v>
      </c>
      <c r="HA15" s="167" t="s">
        <v>443</v>
      </c>
      <c r="HB15" s="167" t="s">
        <v>443</v>
      </c>
      <c r="HC15" s="167" t="s">
        <v>443</v>
      </c>
      <c r="HD15" s="167" t="s">
        <v>443</v>
      </c>
      <c r="HE15" s="382"/>
      <c r="HF15" s="167" t="s">
        <v>443</v>
      </c>
      <c r="HG15" s="167" t="s">
        <v>443</v>
      </c>
      <c r="HH15" s="167" t="s">
        <v>443</v>
      </c>
      <c r="HI15" s="167" t="s">
        <v>443</v>
      </c>
      <c r="HJ15" s="167" t="s">
        <v>443</v>
      </c>
      <c r="HK15" s="167" t="s">
        <v>443</v>
      </c>
      <c r="HL15" s="382"/>
      <c r="HM15" s="167" t="s">
        <v>443</v>
      </c>
      <c r="HN15" s="167" t="s">
        <v>443</v>
      </c>
      <c r="HO15" s="167" t="s">
        <v>443</v>
      </c>
      <c r="HP15" s="167" t="s">
        <v>443</v>
      </c>
      <c r="HQ15" s="373">
        <v>18200</v>
      </c>
      <c r="HR15" s="167" t="s">
        <v>443</v>
      </c>
      <c r="HS15" s="167" t="s">
        <v>443</v>
      </c>
      <c r="HT15" s="382"/>
      <c r="HU15" s="167" t="s">
        <v>443</v>
      </c>
      <c r="HV15" s="167" t="s">
        <v>443</v>
      </c>
      <c r="HW15" s="167" t="s">
        <v>443</v>
      </c>
      <c r="HX15" s="167" t="s">
        <v>443</v>
      </c>
      <c r="HY15" s="167" t="s">
        <v>443</v>
      </c>
      <c r="HZ15" s="167" t="s">
        <v>443</v>
      </c>
      <c r="IA15" s="382"/>
      <c r="IB15" s="167" t="s">
        <v>443</v>
      </c>
      <c r="IC15" s="167" t="s">
        <v>443</v>
      </c>
      <c r="ID15" s="167" t="s">
        <v>443</v>
      </c>
      <c r="IE15" s="167" t="s">
        <v>443</v>
      </c>
      <c r="IF15" s="167" t="s">
        <v>443</v>
      </c>
      <c r="IG15" s="167" t="s">
        <v>443</v>
      </c>
      <c r="IH15" s="382"/>
      <c r="II15" s="167" t="s">
        <v>443</v>
      </c>
      <c r="IJ15" s="167" t="s">
        <v>443</v>
      </c>
      <c r="IK15" s="167" t="s">
        <v>443</v>
      </c>
      <c r="IL15" s="167" t="s">
        <v>443</v>
      </c>
      <c r="IM15" s="167" t="s">
        <v>443</v>
      </c>
      <c r="IN15" s="167" t="s">
        <v>443</v>
      </c>
      <c r="IO15" s="382"/>
      <c r="IP15" s="167" t="s">
        <v>443</v>
      </c>
      <c r="IQ15" s="167" t="s">
        <v>443</v>
      </c>
      <c r="IR15" s="167" t="s">
        <v>443</v>
      </c>
      <c r="IS15" s="167" t="s">
        <v>443</v>
      </c>
      <c r="IT15" s="167" t="s">
        <v>443</v>
      </c>
      <c r="IU15" s="167" t="s">
        <v>443</v>
      </c>
      <c r="IV15" s="382"/>
      <c r="IW15" s="373">
        <v>18200</v>
      </c>
      <c r="IX15" s="167" t="s">
        <v>443</v>
      </c>
      <c r="IY15" s="167" t="s">
        <v>443</v>
      </c>
      <c r="IZ15" s="167" t="s">
        <v>443</v>
      </c>
      <c r="JA15" s="167" t="s">
        <v>443</v>
      </c>
      <c r="JB15" s="167" t="s">
        <v>443</v>
      </c>
      <c r="JC15" s="382" t="s">
        <v>443</v>
      </c>
      <c r="JD15" s="167" t="s">
        <v>443</v>
      </c>
      <c r="JE15" s="167" t="s">
        <v>443</v>
      </c>
      <c r="JF15" s="167" t="s">
        <v>443</v>
      </c>
      <c r="JG15" s="167">
        <v>15500</v>
      </c>
      <c r="JH15" s="167" t="s">
        <v>443</v>
      </c>
      <c r="JI15" s="167" t="s">
        <v>443</v>
      </c>
      <c r="JJ15" s="352"/>
      <c r="JK15" s="167" t="s">
        <v>443</v>
      </c>
      <c r="JL15" s="167" t="s">
        <v>443</v>
      </c>
      <c r="JM15" s="167" t="s">
        <v>443</v>
      </c>
      <c r="JN15" s="167" t="s">
        <v>443</v>
      </c>
      <c r="JO15" s="167" t="s">
        <v>443</v>
      </c>
      <c r="JP15" s="167" t="s">
        <v>443</v>
      </c>
      <c r="JQ15" s="352"/>
      <c r="JR15" s="167" t="s">
        <v>443</v>
      </c>
      <c r="JS15" s="167" t="s">
        <v>443</v>
      </c>
      <c r="JT15" s="167" t="s">
        <v>443</v>
      </c>
      <c r="JU15" s="167" t="s">
        <v>443</v>
      </c>
      <c r="JV15" s="167" t="s">
        <v>443</v>
      </c>
      <c r="JW15" s="167" t="s">
        <v>443</v>
      </c>
      <c r="JX15" s="352"/>
      <c r="JY15" s="167" t="s">
        <v>443</v>
      </c>
      <c r="JZ15" s="167" t="s">
        <v>443</v>
      </c>
      <c r="KA15" s="373">
        <v>15000</v>
      </c>
      <c r="KB15" s="167" t="s">
        <v>443</v>
      </c>
      <c r="KC15" s="167" t="s">
        <v>443</v>
      </c>
      <c r="KD15" s="167" t="s">
        <v>443</v>
      </c>
      <c r="KE15" s="167" t="s">
        <v>443</v>
      </c>
      <c r="KF15" s="352"/>
      <c r="KG15" s="167" t="s">
        <v>443</v>
      </c>
      <c r="KH15" s="167" t="s">
        <v>443</v>
      </c>
      <c r="KI15" s="167" t="s">
        <v>443</v>
      </c>
      <c r="KJ15" s="167" t="s">
        <v>443</v>
      </c>
      <c r="KK15" s="167" t="s">
        <v>443</v>
      </c>
      <c r="KL15" s="167" t="s">
        <v>443</v>
      </c>
      <c r="KM15" s="352"/>
      <c r="KN15" s="167" t="s">
        <v>443</v>
      </c>
      <c r="KO15" s="167" t="s">
        <v>443</v>
      </c>
      <c r="KP15" s="167" t="s">
        <v>443</v>
      </c>
      <c r="KQ15" s="167" t="s">
        <v>443</v>
      </c>
      <c r="KR15" s="167" t="s">
        <v>443</v>
      </c>
      <c r="KS15" s="167" t="s">
        <v>443</v>
      </c>
      <c r="KT15" s="352"/>
      <c r="KU15" s="167" t="s">
        <v>443</v>
      </c>
      <c r="KV15" s="167" t="s">
        <v>443</v>
      </c>
      <c r="KW15" s="167" t="s">
        <v>443</v>
      </c>
      <c r="KX15" s="167" t="s">
        <v>443</v>
      </c>
      <c r="KY15" s="167" t="s">
        <v>443</v>
      </c>
      <c r="KZ15" s="167" t="s">
        <v>443</v>
      </c>
      <c r="LA15" s="352"/>
      <c r="LB15" s="167" t="s">
        <v>443</v>
      </c>
      <c r="LC15" s="167" t="s">
        <v>443</v>
      </c>
      <c r="LD15" s="167" t="s">
        <v>443</v>
      </c>
      <c r="LE15" s="167" t="s">
        <v>443</v>
      </c>
      <c r="LF15" s="167" t="s">
        <v>443</v>
      </c>
      <c r="LG15" s="373">
        <v>15000</v>
      </c>
      <c r="LH15" s="167" t="s">
        <v>443</v>
      </c>
      <c r="LI15" s="352"/>
      <c r="LJ15" s="167" t="s">
        <v>443</v>
      </c>
      <c r="LK15" s="167" t="s">
        <v>443</v>
      </c>
      <c r="LL15" s="167" t="s">
        <v>443</v>
      </c>
      <c r="LM15" s="167" t="s">
        <v>443</v>
      </c>
      <c r="LN15" s="167" t="s">
        <v>443</v>
      </c>
      <c r="LO15" s="167" t="s">
        <v>443</v>
      </c>
      <c r="LP15" s="167" t="s">
        <v>443</v>
      </c>
      <c r="LQ15" s="167" t="s">
        <v>443</v>
      </c>
      <c r="LR15" s="167" t="s">
        <v>443</v>
      </c>
      <c r="LS15" s="167" t="s">
        <v>443</v>
      </c>
      <c r="LT15" s="167" t="s">
        <v>443</v>
      </c>
      <c r="LU15" s="167" t="s">
        <v>443</v>
      </c>
      <c r="LV15" s="167" t="s">
        <v>443</v>
      </c>
      <c r="LW15" s="167" t="s">
        <v>443</v>
      </c>
      <c r="LX15" s="167" t="s">
        <v>443</v>
      </c>
      <c r="LY15" s="167" t="s">
        <v>443</v>
      </c>
      <c r="LZ15" s="167" t="s">
        <v>443</v>
      </c>
      <c r="MA15" s="167" t="s">
        <v>443</v>
      </c>
      <c r="MB15" s="167" t="s">
        <v>443</v>
      </c>
      <c r="MC15" s="167" t="s">
        <v>443</v>
      </c>
      <c r="MD15" s="167" t="s">
        <v>443</v>
      </c>
      <c r="ME15" s="167" t="s">
        <v>443</v>
      </c>
      <c r="MF15" s="167" t="s">
        <v>443</v>
      </c>
      <c r="MG15" s="167" t="s">
        <v>443</v>
      </c>
      <c r="MH15" s="167" t="s">
        <v>443</v>
      </c>
      <c r="MI15" s="167" t="s">
        <v>443</v>
      </c>
      <c r="MJ15" s="167" t="s">
        <v>443</v>
      </c>
      <c r="MK15" s="374" t="s">
        <v>443</v>
      </c>
      <c r="ML15" s="373">
        <v>15000</v>
      </c>
    </row>
    <row r="16" spans="1:350" s="9" customFormat="1" ht="34" customHeight="1" x14ac:dyDescent="0.35">
      <c r="A16" s="244"/>
      <c r="B16" s="371">
        <f t="shared" si="116"/>
        <v>8</v>
      </c>
      <c r="C16" s="450" t="s">
        <v>260</v>
      </c>
      <c r="D16" s="368" t="s">
        <v>253</v>
      </c>
      <c r="E16" s="372" t="s">
        <v>471</v>
      </c>
      <c r="F16" s="373">
        <v>12300</v>
      </c>
      <c r="G16" s="374"/>
      <c r="H16" s="86" t="s">
        <v>443</v>
      </c>
      <c r="I16" s="86" t="s">
        <v>443</v>
      </c>
      <c r="J16" s="164" t="s">
        <v>443</v>
      </c>
      <c r="K16" s="375" t="s">
        <v>443</v>
      </c>
      <c r="L16" s="86" t="s">
        <v>443</v>
      </c>
      <c r="M16" s="86" t="s">
        <v>443</v>
      </c>
      <c r="N16" s="376" t="s">
        <v>443</v>
      </c>
      <c r="O16" s="86" t="s">
        <v>443</v>
      </c>
      <c r="P16" s="86" t="s">
        <v>443</v>
      </c>
      <c r="Q16" s="164" t="s">
        <v>443</v>
      </c>
      <c r="R16" s="375" t="s">
        <v>443</v>
      </c>
      <c r="S16" s="159" t="s">
        <v>443</v>
      </c>
      <c r="T16" s="86" t="s">
        <v>443</v>
      </c>
      <c r="U16" s="376" t="s">
        <v>443</v>
      </c>
      <c r="V16" s="86" t="s">
        <v>443</v>
      </c>
      <c r="W16" s="86" t="s">
        <v>443</v>
      </c>
      <c r="X16" s="164" t="s">
        <v>443</v>
      </c>
      <c r="Y16" s="375" t="s">
        <v>443</v>
      </c>
      <c r="Z16" s="159" t="s">
        <v>443</v>
      </c>
      <c r="AA16" s="86" t="s">
        <v>443</v>
      </c>
      <c r="AB16" s="376" t="s">
        <v>443</v>
      </c>
      <c r="AC16" s="86" t="s">
        <v>443</v>
      </c>
      <c r="AD16" s="86" t="s">
        <v>443</v>
      </c>
      <c r="AE16" s="86"/>
      <c r="AF16" s="377"/>
      <c r="AG16" s="159"/>
      <c r="AH16" s="164"/>
      <c r="AI16" s="376"/>
      <c r="AJ16" s="378"/>
      <c r="AK16" s="164"/>
      <c r="AL16" s="373">
        <v>12300</v>
      </c>
      <c r="AM16" s="163"/>
      <c r="AN16" s="377"/>
      <c r="AO16" s="86" t="s">
        <v>443</v>
      </c>
      <c r="AP16" s="86" t="s">
        <v>443</v>
      </c>
      <c r="AQ16" s="376" t="s">
        <v>443</v>
      </c>
      <c r="AR16" s="86" t="s">
        <v>443</v>
      </c>
      <c r="AS16" s="86" t="s">
        <v>443</v>
      </c>
      <c r="AT16" s="164" t="s">
        <v>443</v>
      </c>
      <c r="AU16" s="375"/>
      <c r="AV16" s="86" t="s">
        <v>443</v>
      </c>
      <c r="AW16" s="86" t="s">
        <v>443</v>
      </c>
      <c r="AX16" s="376" t="s">
        <v>443</v>
      </c>
      <c r="AY16" s="86" t="s">
        <v>443</v>
      </c>
      <c r="AZ16" s="86" t="s">
        <v>443</v>
      </c>
      <c r="BA16" s="164" t="s">
        <v>443</v>
      </c>
      <c r="BB16" s="375"/>
      <c r="BC16" s="86" t="s">
        <v>443</v>
      </c>
      <c r="BD16" s="86" t="s">
        <v>443</v>
      </c>
      <c r="BE16" s="376" t="s">
        <v>443</v>
      </c>
      <c r="BF16" s="86" t="s">
        <v>443</v>
      </c>
      <c r="BG16" s="86" t="s">
        <v>443</v>
      </c>
      <c r="BH16" s="164">
        <v>17060.842696629214</v>
      </c>
      <c r="BI16" s="375"/>
      <c r="BJ16" s="86" t="s">
        <v>443</v>
      </c>
      <c r="BK16" s="86" t="s">
        <v>443</v>
      </c>
      <c r="BL16" s="376">
        <v>12300</v>
      </c>
      <c r="BM16" s="86" t="s">
        <v>443</v>
      </c>
      <c r="BN16" s="86" t="s">
        <v>443</v>
      </c>
      <c r="BO16" s="379">
        <v>12300</v>
      </c>
      <c r="BP16" s="380" t="s">
        <v>443</v>
      </c>
      <c r="BQ16" s="381"/>
      <c r="BR16" s="167" t="s">
        <v>443</v>
      </c>
      <c r="BS16" s="103" t="s">
        <v>443</v>
      </c>
      <c r="BT16" s="103" t="s">
        <v>443</v>
      </c>
      <c r="BU16" s="103" t="s">
        <v>443</v>
      </c>
      <c r="BV16" s="103" t="s">
        <v>443</v>
      </c>
      <c r="BW16" s="160" t="s">
        <v>443</v>
      </c>
      <c r="BX16" s="382"/>
      <c r="BY16" s="167" t="s">
        <v>443</v>
      </c>
      <c r="BZ16" s="103" t="s">
        <v>443</v>
      </c>
      <c r="CA16" s="103" t="s">
        <v>443</v>
      </c>
      <c r="CB16" s="103" t="s">
        <v>443</v>
      </c>
      <c r="CC16" s="103" t="s">
        <v>443</v>
      </c>
      <c r="CD16" s="160" t="s">
        <v>443</v>
      </c>
      <c r="CE16" s="382"/>
      <c r="CF16" s="167" t="s">
        <v>443</v>
      </c>
      <c r="CG16" s="383" t="s">
        <v>443</v>
      </c>
      <c r="CH16" s="383" t="s">
        <v>443</v>
      </c>
      <c r="CI16" s="383" t="s">
        <v>443</v>
      </c>
      <c r="CJ16" s="383" t="s">
        <v>443</v>
      </c>
      <c r="CK16" s="160" t="s">
        <v>443</v>
      </c>
      <c r="CL16" s="382"/>
      <c r="CM16" s="167" t="s">
        <v>443</v>
      </c>
      <c r="CN16" s="103" t="s">
        <v>443</v>
      </c>
      <c r="CO16" s="103" t="s">
        <v>443</v>
      </c>
      <c r="CP16" s="103" t="s">
        <v>443</v>
      </c>
      <c r="CQ16" s="103">
        <v>12300</v>
      </c>
      <c r="CR16" s="160" t="s">
        <v>443</v>
      </c>
      <c r="CS16" s="382"/>
      <c r="CT16" s="380" t="s">
        <v>443</v>
      </c>
      <c r="CU16" s="373">
        <v>12300</v>
      </c>
      <c r="CV16" s="383" t="s">
        <v>443</v>
      </c>
      <c r="CW16" s="103" t="s">
        <v>443</v>
      </c>
      <c r="CX16" s="103" t="s">
        <v>443</v>
      </c>
      <c r="CY16" s="103" t="s">
        <v>443</v>
      </c>
      <c r="CZ16" s="160" t="s">
        <v>443</v>
      </c>
      <c r="DA16" s="382" t="s">
        <v>443</v>
      </c>
      <c r="DB16" s="167" t="s">
        <v>443</v>
      </c>
      <c r="DC16" s="103" t="s">
        <v>443</v>
      </c>
      <c r="DD16" s="103" t="s">
        <v>443</v>
      </c>
      <c r="DE16" s="103" t="s">
        <v>443</v>
      </c>
      <c r="DF16" s="103" t="s">
        <v>443</v>
      </c>
      <c r="DG16" s="160" t="s">
        <v>443</v>
      </c>
      <c r="DH16" s="382" t="s">
        <v>443</v>
      </c>
      <c r="DI16" s="167" t="s">
        <v>443</v>
      </c>
      <c r="DJ16" s="103" t="s">
        <v>443</v>
      </c>
      <c r="DK16" s="103" t="s">
        <v>443</v>
      </c>
      <c r="DL16" s="103" t="s">
        <v>443</v>
      </c>
      <c r="DM16" s="103" t="s">
        <v>443</v>
      </c>
      <c r="DN16" s="103" t="s">
        <v>443</v>
      </c>
      <c r="DO16" s="384" t="s">
        <v>443</v>
      </c>
      <c r="DP16" s="385" t="s">
        <v>443</v>
      </c>
      <c r="DQ16" s="103" t="s">
        <v>443</v>
      </c>
      <c r="DR16" s="103" t="s">
        <v>443</v>
      </c>
      <c r="DS16" s="103" t="s">
        <v>443</v>
      </c>
      <c r="DT16" s="103" t="s">
        <v>443</v>
      </c>
      <c r="DU16" s="160" t="s">
        <v>443</v>
      </c>
      <c r="DV16" s="382" t="s">
        <v>443</v>
      </c>
      <c r="DW16" s="167" t="s">
        <v>443</v>
      </c>
      <c r="DX16" s="167" t="s">
        <v>443</v>
      </c>
      <c r="DY16" s="167" t="s">
        <v>443</v>
      </c>
      <c r="DZ16" s="373">
        <v>12300</v>
      </c>
      <c r="EA16" s="382"/>
      <c r="EB16" s="167" t="s">
        <v>443</v>
      </c>
      <c r="EC16" s="167" t="s">
        <v>443</v>
      </c>
      <c r="ED16" s="382"/>
      <c r="EE16" s="167" t="s">
        <v>443</v>
      </c>
      <c r="EF16" s="167" t="s">
        <v>443</v>
      </c>
      <c r="EG16" s="167" t="s">
        <v>443</v>
      </c>
      <c r="EH16" s="167" t="s">
        <v>443</v>
      </c>
      <c r="EI16" s="167" t="s">
        <v>443</v>
      </c>
      <c r="EJ16" s="167" t="s">
        <v>443</v>
      </c>
      <c r="EK16" s="382"/>
      <c r="EL16" s="167" t="s">
        <v>443</v>
      </c>
      <c r="EM16" s="167" t="s">
        <v>443</v>
      </c>
      <c r="EN16" s="167" t="s">
        <v>443</v>
      </c>
      <c r="EO16" s="167" t="s">
        <v>443</v>
      </c>
      <c r="EP16" s="167" t="s">
        <v>443</v>
      </c>
      <c r="EQ16" s="167" t="s">
        <v>443</v>
      </c>
      <c r="ER16" s="382"/>
      <c r="ES16" s="167" t="s">
        <v>443</v>
      </c>
      <c r="ET16" s="167" t="s">
        <v>443</v>
      </c>
      <c r="EU16" s="167" t="s">
        <v>443</v>
      </c>
      <c r="EV16" s="167" t="s">
        <v>443</v>
      </c>
      <c r="EW16" s="167" t="s">
        <v>443</v>
      </c>
      <c r="EX16" s="167" t="s">
        <v>443</v>
      </c>
      <c r="EY16" s="382"/>
      <c r="EZ16" s="167" t="s">
        <v>443</v>
      </c>
      <c r="FA16" s="167" t="s">
        <v>443</v>
      </c>
      <c r="FB16" s="167" t="s">
        <v>443</v>
      </c>
      <c r="FC16" s="167" t="s">
        <v>443</v>
      </c>
      <c r="FD16" s="167" t="s">
        <v>443</v>
      </c>
      <c r="FE16" s="167">
        <v>12300</v>
      </c>
      <c r="FF16" s="373">
        <v>12300</v>
      </c>
      <c r="FG16" s="382"/>
      <c r="FH16" s="167" t="s">
        <v>443</v>
      </c>
      <c r="FI16" s="167" t="s">
        <v>443</v>
      </c>
      <c r="FJ16" s="167" t="s">
        <v>443</v>
      </c>
      <c r="FK16" s="167" t="s">
        <v>443</v>
      </c>
      <c r="FL16" s="167" t="s">
        <v>443</v>
      </c>
      <c r="FM16" s="167" t="s">
        <v>443</v>
      </c>
      <c r="FN16" s="382"/>
      <c r="FO16" s="167" t="s">
        <v>443</v>
      </c>
      <c r="FP16" s="167" t="s">
        <v>443</v>
      </c>
      <c r="FQ16" s="167" t="s">
        <v>443</v>
      </c>
      <c r="FR16" s="167" t="s">
        <v>443</v>
      </c>
      <c r="FS16" s="167" t="s">
        <v>443</v>
      </c>
      <c r="FT16" s="167" t="s">
        <v>443</v>
      </c>
      <c r="FU16" s="382"/>
      <c r="FV16" s="167" t="s">
        <v>443</v>
      </c>
      <c r="FW16" s="167" t="s">
        <v>443</v>
      </c>
      <c r="FX16" s="167" t="s">
        <v>443</v>
      </c>
      <c r="FY16" s="167" t="s">
        <v>443</v>
      </c>
      <c r="FZ16" s="167" t="s">
        <v>443</v>
      </c>
      <c r="GA16" s="167" t="s">
        <v>443</v>
      </c>
      <c r="GB16" s="382"/>
      <c r="GC16" s="167" t="s">
        <v>443</v>
      </c>
      <c r="GD16" s="167" t="s">
        <v>443</v>
      </c>
      <c r="GE16" s="167" t="s">
        <v>443</v>
      </c>
      <c r="GF16" s="167" t="s">
        <v>443</v>
      </c>
      <c r="GG16" s="167" t="s">
        <v>443</v>
      </c>
      <c r="GH16" s="167" t="s">
        <v>443</v>
      </c>
      <c r="GI16" s="382"/>
      <c r="GJ16" s="167" t="s">
        <v>443</v>
      </c>
      <c r="GK16" s="373">
        <v>12300</v>
      </c>
      <c r="GL16" s="167" t="s">
        <v>443</v>
      </c>
      <c r="GM16" s="167" t="s">
        <v>443</v>
      </c>
      <c r="GN16" s="167" t="s">
        <v>443</v>
      </c>
      <c r="GO16" s="167" t="s">
        <v>443</v>
      </c>
      <c r="GP16" s="167" t="s">
        <v>443</v>
      </c>
      <c r="GQ16" s="382"/>
      <c r="GR16" s="167" t="s">
        <v>443</v>
      </c>
      <c r="GS16" s="167" t="s">
        <v>443</v>
      </c>
      <c r="GT16" s="167" t="s">
        <v>443</v>
      </c>
      <c r="GU16" s="167" t="s">
        <v>443</v>
      </c>
      <c r="GV16" s="167" t="s">
        <v>443</v>
      </c>
      <c r="GW16" s="167" t="s">
        <v>443</v>
      </c>
      <c r="GX16" s="382"/>
      <c r="GY16" s="167" t="s">
        <v>443</v>
      </c>
      <c r="GZ16" s="167" t="s">
        <v>443</v>
      </c>
      <c r="HA16" s="167" t="s">
        <v>443</v>
      </c>
      <c r="HB16" s="167" t="s">
        <v>443</v>
      </c>
      <c r="HC16" s="167" t="s">
        <v>443</v>
      </c>
      <c r="HD16" s="167" t="s">
        <v>443</v>
      </c>
      <c r="HE16" s="382"/>
      <c r="HF16" s="167" t="s">
        <v>443</v>
      </c>
      <c r="HG16" s="167" t="s">
        <v>443</v>
      </c>
      <c r="HH16" s="167" t="s">
        <v>443</v>
      </c>
      <c r="HI16" s="167" t="s">
        <v>443</v>
      </c>
      <c r="HJ16" s="167">
        <v>12300</v>
      </c>
      <c r="HK16" s="167" t="s">
        <v>443</v>
      </c>
      <c r="HL16" s="382"/>
      <c r="HM16" s="167" t="s">
        <v>443</v>
      </c>
      <c r="HN16" s="167" t="s">
        <v>443</v>
      </c>
      <c r="HO16" s="167" t="s">
        <v>443</v>
      </c>
      <c r="HP16" s="167" t="s">
        <v>443</v>
      </c>
      <c r="HQ16" s="373">
        <v>12300</v>
      </c>
      <c r="HR16" s="167" t="s">
        <v>443</v>
      </c>
      <c r="HS16" s="167" t="s">
        <v>443</v>
      </c>
      <c r="HT16" s="382"/>
      <c r="HU16" s="167" t="s">
        <v>443</v>
      </c>
      <c r="HV16" s="167" t="s">
        <v>443</v>
      </c>
      <c r="HW16" s="167" t="s">
        <v>443</v>
      </c>
      <c r="HX16" s="167" t="s">
        <v>443</v>
      </c>
      <c r="HY16" s="167" t="s">
        <v>443</v>
      </c>
      <c r="HZ16" s="167" t="s">
        <v>443</v>
      </c>
      <c r="IA16" s="382"/>
      <c r="IB16" s="167" t="s">
        <v>443</v>
      </c>
      <c r="IC16" s="167" t="s">
        <v>443</v>
      </c>
      <c r="ID16" s="167" t="s">
        <v>443</v>
      </c>
      <c r="IE16" s="167" t="s">
        <v>443</v>
      </c>
      <c r="IF16" s="167" t="s">
        <v>443</v>
      </c>
      <c r="IG16" s="167" t="s">
        <v>443</v>
      </c>
      <c r="IH16" s="382"/>
      <c r="II16" s="167" t="s">
        <v>443</v>
      </c>
      <c r="IJ16" s="167" t="s">
        <v>443</v>
      </c>
      <c r="IK16" s="167" t="s">
        <v>443</v>
      </c>
      <c r="IL16" s="167" t="s">
        <v>443</v>
      </c>
      <c r="IM16" s="167" t="s">
        <v>443</v>
      </c>
      <c r="IN16" s="167" t="s">
        <v>443</v>
      </c>
      <c r="IO16" s="382"/>
      <c r="IP16" s="167" t="s">
        <v>443</v>
      </c>
      <c r="IQ16" s="167" t="s">
        <v>443</v>
      </c>
      <c r="IR16" s="167" t="s">
        <v>443</v>
      </c>
      <c r="IS16" s="167" t="s">
        <v>443</v>
      </c>
      <c r="IT16" s="167" t="s">
        <v>443</v>
      </c>
      <c r="IU16" s="167" t="s">
        <v>443</v>
      </c>
      <c r="IV16" s="382"/>
      <c r="IW16" s="373">
        <v>10500</v>
      </c>
      <c r="IX16" s="167" t="s">
        <v>443</v>
      </c>
      <c r="IY16" s="167" t="s">
        <v>443</v>
      </c>
      <c r="IZ16" s="167" t="s">
        <v>443</v>
      </c>
      <c r="JA16" s="167" t="s">
        <v>443</v>
      </c>
      <c r="JB16" s="167" t="s">
        <v>443</v>
      </c>
      <c r="JC16" s="382" t="s">
        <v>443</v>
      </c>
      <c r="JD16" s="167" t="s">
        <v>443</v>
      </c>
      <c r="JE16" s="167" t="s">
        <v>443</v>
      </c>
      <c r="JF16" s="167" t="s">
        <v>443</v>
      </c>
      <c r="JG16" s="167" t="s">
        <v>443</v>
      </c>
      <c r="JH16" s="167" t="s">
        <v>443</v>
      </c>
      <c r="JI16" s="167" t="s">
        <v>443</v>
      </c>
      <c r="JJ16" s="352"/>
      <c r="JK16" s="167" t="s">
        <v>443</v>
      </c>
      <c r="JL16" s="167" t="s">
        <v>443</v>
      </c>
      <c r="JM16" s="167" t="s">
        <v>443</v>
      </c>
      <c r="JN16" s="167" t="s">
        <v>443</v>
      </c>
      <c r="JO16" s="167" t="s">
        <v>443</v>
      </c>
      <c r="JP16" s="167" t="s">
        <v>443</v>
      </c>
      <c r="JQ16" s="352"/>
      <c r="JR16" s="167" t="s">
        <v>443</v>
      </c>
      <c r="JS16" s="167" t="s">
        <v>443</v>
      </c>
      <c r="JT16" s="167" t="s">
        <v>443</v>
      </c>
      <c r="JU16" s="167" t="s">
        <v>443</v>
      </c>
      <c r="JV16" s="167" t="s">
        <v>443</v>
      </c>
      <c r="JW16" s="167" t="s">
        <v>443</v>
      </c>
      <c r="JX16" s="352"/>
      <c r="JY16" s="167" t="s">
        <v>443</v>
      </c>
      <c r="JZ16" s="167" t="s">
        <v>443</v>
      </c>
      <c r="KA16" s="373">
        <v>10500</v>
      </c>
      <c r="KB16" s="167" t="s">
        <v>443</v>
      </c>
      <c r="KC16" s="167" t="s">
        <v>443</v>
      </c>
      <c r="KD16" s="167" t="s">
        <v>443</v>
      </c>
      <c r="KE16" s="167" t="s">
        <v>443</v>
      </c>
      <c r="KF16" s="352"/>
      <c r="KG16" s="167" t="s">
        <v>443</v>
      </c>
      <c r="KH16" s="167" t="s">
        <v>443</v>
      </c>
      <c r="KI16" s="167" t="s">
        <v>443</v>
      </c>
      <c r="KJ16" s="167" t="s">
        <v>443</v>
      </c>
      <c r="KK16" s="167" t="s">
        <v>443</v>
      </c>
      <c r="KL16" s="167" t="s">
        <v>443</v>
      </c>
      <c r="KM16" s="352"/>
      <c r="KN16" s="167" t="s">
        <v>443</v>
      </c>
      <c r="KO16" s="167" t="s">
        <v>443</v>
      </c>
      <c r="KP16" s="167" t="s">
        <v>443</v>
      </c>
      <c r="KQ16" s="167" t="s">
        <v>443</v>
      </c>
      <c r="KR16" s="167" t="s">
        <v>443</v>
      </c>
      <c r="KS16" s="167" t="s">
        <v>443</v>
      </c>
      <c r="KT16" s="352"/>
      <c r="KU16" s="167" t="s">
        <v>443</v>
      </c>
      <c r="KV16" s="167" t="s">
        <v>443</v>
      </c>
      <c r="KW16" s="167" t="s">
        <v>443</v>
      </c>
      <c r="KX16" s="167" t="s">
        <v>443</v>
      </c>
      <c r="KY16" s="167" t="s">
        <v>443</v>
      </c>
      <c r="KZ16" s="167" t="s">
        <v>443</v>
      </c>
      <c r="LA16" s="352"/>
      <c r="LB16" s="167" t="s">
        <v>443</v>
      </c>
      <c r="LC16" s="167" t="s">
        <v>443</v>
      </c>
      <c r="LD16" s="167" t="s">
        <v>443</v>
      </c>
      <c r="LE16" s="167" t="s">
        <v>443</v>
      </c>
      <c r="LF16" s="167" t="s">
        <v>443</v>
      </c>
      <c r="LG16" s="373">
        <v>9700</v>
      </c>
      <c r="LH16" s="167" t="s">
        <v>443</v>
      </c>
      <c r="LI16" s="352"/>
      <c r="LJ16" s="167" t="s">
        <v>443</v>
      </c>
      <c r="LK16" s="167">
        <v>13500</v>
      </c>
      <c r="LL16" s="167" t="s">
        <v>443</v>
      </c>
      <c r="LM16" s="167">
        <v>13500</v>
      </c>
      <c r="LN16" s="167">
        <v>13500</v>
      </c>
      <c r="LO16" s="167">
        <v>13500</v>
      </c>
      <c r="LP16" s="352"/>
      <c r="LQ16" s="167" t="s">
        <v>443</v>
      </c>
      <c r="LR16" s="167" t="s">
        <v>443</v>
      </c>
      <c r="LS16" s="167" t="s">
        <v>443</v>
      </c>
      <c r="LT16" s="167" t="s">
        <v>443</v>
      </c>
      <c r="LU16" s="167" t="s">
        <v>443</v>
      </c>
      <c r="LV16" s="167" t="s">
        <v>443</v>
      </c>
      <c r="LW16" s="352"/>
      <c r="LX16" s="167" t="s">
        <v>443</v>
      </c>
      <c r="LY16" s="167" t="s">
        <v>443</v>
      </c>
      <c r="LZ16" s="167" t="s">
        <v>443</v>
      </c>
      <c r="MA16" s="167" t="s">
        <v>443</v>
      </c>
      <c r="MB16" s="167" t="s">
        <v>443</v>
      </c>
      <c r="MC16" s="167" t="s">
        <v>443</v>
      </c>
      <c r="MD16" s="352"/>
      <c r="ME16" s="167" t="s">
        <v>443</v>
      </c>
      <c r="MF16" s="167" t="s">
        <v>443</v>
      </c>
      <c r="MG16" s="167" t="s">
        <v>443</v>
      </c>
      <c r="MH16" s="167" t="s">
        <v>443</v>
      </c>
      <c r="MI16" s="167" t="s">
        <v>443</v>
      </c>
      <c r="MJ16" s="167" t="s">
        <v>443</v>
      </c>
      <c r="MK16" s="374" t="s">
        <v>443</v>
      </c>
      <c r="ML16" s="373">
        <v>9700</v>
      </c>
    </row>
    <row r="17" spans="1:350" s="9" customFormat="1" ht="34" customHeight="1" x14ac:dyDescent="0.35">
      <c r="A17" s="244"/>
      <c r="B17" s="371">
        <f t="shared" si="116"/>
        <v>9</v>
      </c>
      <c r="C17" s="450" t="s">
        <v>260</v>
      </c>
      <c r="D17" s="368" t="s">
        <v>253</v>
      </c>
      <c r="E17" s="372" t="s">
        <v>463</v>
      </c>
      <c r="F17" s="373">
        <v>14000</v>
      </c>
      <c r="G17" s="374"/>
      <c r="H17" s="86" t="s">
        <v>443</v>
      </c>
      <c r="I17" s="86" t="s">
        <v>443</v>
      </c>
      <c r="J17" s="164" t="s">
        <v>443</v>
      </c>
      <c r="K17" s="375"/>
      <c r="L17" s="86" t="s">
        <v>443</v>
      </c>
      <c r="M17" s="86">
        <v>14300</v>
      </c>
      <c r="N17" s="376" t="s">
        <v>443</v>
      </c>
      <c r="O17" s="86">
        <v>14300</v>
      </c>
      <c r="P17" s="86">
        <v>14300</v>
      </c>
      <c r="Q17" s="164" t="s">
        <v>443</v>
      </c>
      <c r="R17" s="375"/>
      <c r="S17" s="159">
        <v>14300</v>
      </c>
      <c r="T17" s="86" t="s">
        <v>443</v>
      </c>
      <c r="U17" s="376" t="s">
        <v>443</v>
      </c>
      <c r="V17" s="86">
        <v>17030</v>
      </c>
      <c r="W17" s="86" t="s">
        <v>443</v>
      </c>
      <c r="X17" s="164" t="s">
        <v>443</v>
      </c>
      <c r="Y17" s="375"/>
      <c r="Z17" s="159">
        <v>14300</v>
      </c>
      <c r="AA17" s="86">
        <v>16914.36329588015</v>
      </c>
      <c r="AB17" s="376">
        <v>15765.842588121681</v>
      </c>
      <c r="AC17" s="86">
        <v>17030</v>
      </c>
      <c r="AD17" s="86">
        <v>17522</v>
      </c>
      <c r="AE17" s="86"/>
      <c r="AF17" s="377"/>
      <c r="AG17" s="159"/>
      <c r="AH17" s="164"/>
      <c r="AI17" s="376"/>
      <c r="AJ17" s="378"/>
      <c r="AK17" s="164"/>
      <c r="AL17" s="373">
        <f>(17522+17030)/2</f>
        <v>17276</v>
      </c>
      <c r="AM17" s="163"/>
      <c r="AN17" s="377"/>
      <c r="AO17" s="86" t="s">
        <v>443</v>
      </c>
      <c r="AP17" s="86">
        <v>17030</v>
      </c>
      <c r="AQ17" s="376">
        <v>17030</v>
      </c>
      <c r="AR17" s="86">
        <v>17030</v>
      </c>
      <c r="AS17" s="86">
        <v>17030</v>
      </c>
      <c r="AT17" s="164">
        <v>17290.86059479554</v>
      </c>
      <c r="AU17" s="375"/>
      <c r="AV17" s="86">
        <v>17030</v>
      </c>
      <c r="AW17" s="86" t="s">
        <v>443</v>
      </c>
      <c r="AX17" s="376">
        <v>17030</v>
      </c>
      <c r="AY17" s="86">
        <v>17030</v>
      </c>
      <c r="AZ17" s="86">
        <v>17030</v>
      </c>
      <c r="BA17" s="164">
        <v>17030</v>
      </c>
      <c r="BB17" s="375"/>
      <c r="BC17" s="86">
        <v>17522</v>
      </c>
      <c r="BD17" s="86">
        <v>17030</v>
      </c>
      <c r="BE17" s="376" t="s">
        <v>443</v>
      </c>
      <c r="BF17" s="86">
        <v>17060.678954325158</v>
      </c>
      <c r="BG17" s="86" t="s">
        <v>443</v>
      </c>
      <c r="BH17" s="164" t="s">
        <v>443</v>
      </c>
      <c r="BI17" s="375"/>
      <c r="BJ17" s="86" t="s">
        <v>443</v>
      </c>
      <c r="BK17" s="86" t="s">
        <v>443</v>
      </c>
      <c r="BL17" s="376">
        <v>17030</v>
      </c>
      <c r="BM17" s="86">
        <v>16832.084210526315</v>
      </c>
      <c r="BN17" s="86" t="s">
        <v>443</v>
      </c>
      <c r="BO17" s="379">
        <f>(17750+17250+19300+18800)/4</f>
        <v>18275</v>
      </c>
      <c r="BP17" s="380" t="s">
        <v>443</v>
      </c>
      <c r="BQ17" s="381"/>
      <c r="BR17" s="167">
        <v>17030</v>
      </c>
      <c r="BS17" s="103">
        <v>17522</v>
      </c>
      <c r="BT17" s="103">
        <v>17030</v>
      </c>
      <c r="BU17" s="103" t="s">
        <v>443</v>
      </c>
      <c r="BV17" s="103">
        <v>17030</v>
      </c>
      <c r="BW17" s="160">
        <v>17030</v>
      </c>
      <c r="BX17" s="382"/>
      <c r="BY17" s="167" t="s">
        <v>443</v>
      </c>
      <c r="BZ17" s="103">
        <v>17118.86164043082</v>
      </c>
      <c r="CA17" s="103">
        <v>17030</v>
      </c>
      <c r="CB17" s="103">
        <v>13500</v>
      </c>
      <c r="CC17" s="103">
        <v>17030</v>
      </c>
      <c r="CD17" s="160">
        <v>17030</v>
      </c>
      <c r="CE17" s="382"/>
      <c r="CF17" s="167" t="s">
        <v>443</v>
      </c>
      <c r="CG17" s="383">
        <v>17750</v>
      </c>
      <c r="CH17" s="383">
        <v>17750</v>
      </c>
      <c r="CI17" s="383">
        <v>18000.041065482797</v>
      </c>
      <c r="CJ17" s="383">
        <v>17750</v>
      </c>
      <c r="CK17" s="160">
        <v>17750</v>
      </c>
      <c r="CL17" s="382"/>
      <c r="CM17" s="167" t="s">
        <v>443</v>
      </c>
      <c r="CN17" s="103">
        <v>17217.189908899789</v>
      </c>
      <c r="CO17" s="103" t="s">
        <v>443</v>
      </c>
      <c r="CP17" s="103">
        <v>17750</v>
      </c>
      <c r="CQ17" s="103">
        <v>17750</v>
      </c>
      <c r="CR17" s="160">
        <v>17750</v>
      </c>
      <c r="CS17" s="382"/>
      <c r="CT17" s="380">
        <v>17748.866933689365</v>
      </c>
      <c r="CU17" s="373">
        <f>(17750+17250+19300+18800)/4</f>
        <v>18275</v>
      </c>
      <c r="CV17" s="383" t="s">
        <v>443</v>
      </c>
      <c r="CW17" s="103">
        <v>17750</v>
      </c>
      <c r="CX17" s="103" t="s">
        <v>443</v>
      </c>
      <c r="CY17" s="103">
        <v>17750</v>
      </c>
      <c r="CZ17" s="160">
        <v>17750</v>
      </c>
      <c r="DA17" s="382" t="s">
        <v>443</v>
      </c>
      <c r="DB17" s="167" t="s">
        <v>443</v>
      </c>
      <c r="DC17" s="103">
        <v>18361.66833566994</v>
      </c>
      <c r="DD17" s="103" t="s">
        <v>443</v>
      </c>
      <c r="DE17" s="103">
        <v>17750</v>
      </c>
      <c r="DF17" s="103" t="s">
        <v>443</v>
      </c>
      <c r="DG17" s="160">
        <v>18890</v>
      </c>
      <c r="DH17" s="382" t="s">
        <v>443</v>
      </c>
      <c r="DI17" s="167" t="s">
        <v>443</v>
      </c>
      <c r="DJ17" s="103">
        <v>17750</v>
      </c>
      <c r="DK17" s="103">
        <v>18731.787220240025</v>
      </c>
      <c r="DL17" s="103">
        <v>18388.587992785364</v>
      </c>
      <c r="DM17" s="103">
        <v>17750</v>
      </c>
      <c r="DN17" s="103">
        <v>17750</v>
      </c>
      <c r="DO17" s="384" t="s">
        <v>443</v>
      </c>
      <c r="DP17" s="385">
        <v>18103.722188815394</v>
      </c>
      <c r="DQ17" s="103">
        <v>18890</v>
      </c>
      <c r="DR17" s="103">
        <v>18769.13511255027</v>
      </c>
      <c r="DS17" s="103" t="s">
        <v>443</v>
      </c>
      <c r="DT17" s="103">
        <v>17750</v>
      </c>
      <c r="DU17" s="160">
        <v>18890</v>
      </c>
      <c r="DV17" s="382" t="s">
        <v>443</v>
      </c>
      <c r="DW17" s="167">
        <v>18724.728260869564</v>
      </c>
      <c r="DX17" s="167">
        <v>18890</v>
      </c>
      <c r="DY17" s="167">
        <v>18890</v>
      </c>
      <c r="DZ17" s="373">
        <f>(18450+19460+18320+18960)/4</f>
        <v>18797.5</v>
      </c>
      <c r="EA17" s="382"/>
      <c r="EB17" s="167" t="s">
        <v>443</v>
      </c>
      <c r="EC17" s="167">
        <v>18890</v>
      </c>
      <c r="ED17" s="382"/>
      <c r="EE17" s="167" t="s">
        <v>443</v>
      </c>
      <c r="EF17" s="167" t="s">
        <v>443</v>
      </c>
      <c r="EG17" s="167" t="s">
        <v>443</v>
      </c>
      <c r="EH17" s="167" t="s">
        <v>443</v>
      </c>
      <c r="EI17" s="167">
        <v>18890</v>
      </c>
      <c r="EJ17" s="167">
        <v>18890</v>
      </c>
      <c r="EK17" s="382"/>
      <c r="EL17" s="167">
        <v>18890</v>
      </c>
      <c r="EM17" s="167" t="s">
        <v>443</v>
      </c>
      <c r="EN17" s="167">
        <v>18320</v>
      </c>
      <c r="EO17" s="167">
        <v>18898.803894297635</v>
      </c>
      <c r="EP17" s="167" t="s">
        <v>443</v>
      </c>
      <c r="EQ17" s="167">
        <v>18441.653462641716</v>
      </c>
      <c r="ER17" s="382"/>
      <c r="ES17" s="167">
        <v>18890</v>
      </c>
      <c r="ET17" s="167">
        <v>18320</v>
      </c>
      <c r="EU17" s="167">
        <v>18320</v>
      </c>
      <c r="EV17" s="167">
        <v>18490.868814729572</v>
      </c>
      <c r="EW17" s="167">
        <v>18407.836065573771</v>
      </c>
      <c r="EX17" s="167">
        <v>18320</v>
      </c>
      <c r="EY17" s="382"/>
      <c r="EZ17" s="167" t="s">
        <v>443</v>
      </c>
      <c r="FA17" s="167">
        <v>18320</v>
      </c>
      <c r="FB17" s="167">
        <v>18450</v>
      </c>
      <c r="FC17" s="167">
        <v>18556.999329159215</v>
      </c>
      <c r="FD17" s="167">
        <v>18450</v>
      </c>
      <c r="FE17" s="167">
        <v>18320</v>
      </c>
      <c r="FF17" s="373">
        <f>(19025+19460+18890+18960)/4</f>
        <v>19083.75</v>
      </c>
      <c r="FG17" s="382"/>
      <c r="FH17" s="167">
        <v>18320</v>
      </c>
      <c r="FI17" s="167" t="s">
        <v>443</v>
      </c>
      <c r="FJ17" s="167">
        <v>18320</v>
      </c>
      <c r="FK17" s="167">
        <v>18320</v>
      </c>
      <c r="FL17" s="167">
        <v>18463.997987027509</v>
      </c>
      <c r="FM17" s="167">
        <v>18320</v>
      </c>
      <c r="FN17" s="382"/>
      <c r="FO17" s="167">
        <v>18320</v>
      </c>
      <c r="FP17" s="167">
        <v>18772</v>
      </c>
      <c r="FQ17" s="167">
        <v>18692</v>
      </c>
      <c r="FR17" s="167">
        <v>18760</v>
      </c>
      <c r="FS17" s="167">
        <v>18890</v>
      </c>
      <c r="FT17" s="167">
        <v>18320</v>
      </c>
      <c r="FU17" s="382"/>
      <c r="FV17" s="167">
        <v>18570</v>
      </c>
      <c r="FW17" s="167" t="s">
        <v>443</v>
      </c>
      <c r="FX17" s="167">
        <v>18616.325203252032</v>
      </c>
      <c r="FY17" s="167" t="s">
        <v>443</v>
      </c>
      <c r="FZ17" s="167" t="s">
        <v>443</v>
      </c>
      <c r="GA17" s="167">
        <v>18890</v>
      </c>
      <c r="GB17" s="382"/>
      <c r="GC17" s="167">
        <v>18976.023106241068</v>
      </c>
      <c r="GD17" s="167" t="s">
        <v>443</v>
      </c>
      <c r="GE17" s="167">
        <v>18843.71450597456</v>
      </c>
      <c r="GF17" s="167">
        <v>18890</v>
      </c>
      <c r="GG17" s="167">
        <v>18890</v>
      </c>
      <c r="GH17" s="167" t="s">
        <v>443</v>
      </c>
      <c r="GI17" s="382"/>
      <c r="GJ17" s="167">
        <v>18933.819402074434</v>
      </c>
      <c r="GK17" s="373">
        <f>(19370+19460+19232+18960)/4</f>
        <v>19255.5</v>
      </c>
      <c r="GL17" s="167" t="s">
        <v>443</v>
      </c>
      <c r="GM17" s="167">
        <v>18890</v>
      </c>
      <c r="GN17" s="167">
        <v>18890</v>
      </c>
      <c r="GO17" s="167" t="s">
        <v>443</v>
      </c>
      <c r="GP17" s="167">
        <v>18700</v>
      </c>
      <c r="GQ17" s="382"/>
      <c r="GR17" s="167">
        <v>18629.278155811691</v>
      </c>
      <c r="GS17" s="167" t="s">
        <v>443</v>
      </c>
      <c r="GT17" s="167" t="s">
        <v>443</v>
      </c>
      <c r="GU17" s="167">
        <v>18624.69109947644</v>
      </c>
      <c r="GV17" s="167" t="s">
        <v>443</v>
      </c>
      <c r="GW17" s="167" t="s">
        <v>443</v>
      </c>
      <c r="GX17" s="382"/>
      <c r="GY17" s="167">
        <v>19230</v>
      </c>
      <c r="GZ17" s="167" t="s">
        <v>443</v>
      </c>
      <c r="HA17" s="167">
        <v>19230</v>
      </c>
      <c r="HB17" s="167">
        <v>18965.658712403681</v>
      </c>
      <c r="HC17" s="167">
        <v>19319.818307267709</v>
      </c>
      <c r="HD17" s="167" t="s">
        <v>443</v>
      </c>
      <c r="HE17" s="382"/>
      <c r="HF17" s="167">
        <v>19107.803906930443</v>
      </c>
      <c r="HG17" s="167">
        <v>19040.633772862613</v>
      </c>
      <c r="HH17" s="167">
        <v>19230</v>
      </c>
      <c r="HI17" s="167">
        <v>18700</v>
      </c>
      <c r="HJ17" s="167" t="s">
        <v>443</v>
      </c>
      <c r="HK17" s="167">
        <v>19230</v>
      </c>
      <c r="HL17" s="382"/>
      <c r="HM17" s="167">
        <v>19230</v>
      </c>
      <c r="HN17" s="167">
        <v>19230</v>
      </c>
      <c r="HO17" s="167">
        <v>19230</v>
      </c>
      <c r="HP17" s="167">
        <v>19230</v>
      </c>
      <c r="HQ17" s="373">
        <v>16600</v>
      </c>
      <c r="HR17" s="167" t="s">
        <v>443</v>
      </c>
      <c r="HS17" s="167" t="s">
        <v>443</v>
      </c>
      <c r="HT17" s="382"/>
      <c r="HU17" s="167">
        <v>18631</v>
      </c>
      <c r="HV17" s="167">
        <v>18960</v>
      </c>
      <c r="HW17" s="167">
        <v>18960</v>
      </c>
      <c r="HX17" s="167">
        <v>18631</v>
      </c>
      <c r="HY17" s="167">
        <v>18633.169951103868</v>
      </c>
      <c r="HZ17" s="167">
        <v>18738.668238067177</v>
      </c>
      <c r="IA17" s="382"/>
      <c r="IB17" s="167">
        <v>18902.071457246086</v>
      </c>
      <c r="IC17" s="167">
        <v>18660</v>
      </c>
      <c r="ID17" s="167">
        <v>18660</v>
      </c>
      <c r="IE17" s="167">
        <v>18960</v>
      </c>
      <c r="IF17" s="167">
        <v>18711.690639355373</v>
      </c>
      <c r="IG17" s="167">
        <v>18761.894210150109</v>
      </c>
      <c r="IH17" s="382"/>
      <c r="II17" s="167">
        <v>18960</v>
      </c>
      <c r="IJ17" s="167" t="s">
        <v>443</v>
      </c>
      <c r="IK17" s="167" t="s">
        <v>443</v>
      </c>
      <c r="IL17" s="167">
        <v>18960</v>
      </c>
      <c r="IM17" s="167" t="s">
        <v>443</v>
      </c>
      <c r="IN17" s="167">
        <v>18764.98625114574</v>
      </c>
      <c r="IO17" s="382"/>
      <c r="IP17" s="167" t="s">
        <v>443</v>
      </c>
      <c r="IQ17" s="167">
        <v>18807.115384615383</v>
      </c>
      <c r="IR17" s="167">
        <v>18136.24782550515</v>
      </c>
      <c r="IS17" s="167" t="s">
        <v>443</v>
      </c>
      <c r="IT17" s="167">
        <v>18116.035719308114</v>
      </c>
      <c r="IU17" s="167">
        <v>16792.737981534545</v>
      </c>
      <c r="IV17" s="382"/>
      <c r="IW17" s="373">
        <v>16600</v>
      </c>
      <c r="IX17" s="167" t="s">
        <v>443</v>
      </c>
      <c r="IY17" s="167" t="s">
        <v>443</v>
      </c>
      <c r="IZ17" s="167" t="s">
        <v>443</v>
      </c>
      <c r="JA17" s="167" t="s">
        <v>443</v>
      </c>
      <c r="JB17" s="167" t="s">
        <v>443</v>
      </c>
      <c r="JC17" s="382" t="s">
        <v>443</v>
      </c>
      <c r="JD17" s="167" t="s">
        <v>443</v>
      </c>
      <c r="JE17" s="167" t="s">
        <v>443</v>
      </c>
      <c r="JF17" s="167">
        <v>15215.262321144673</v>
      </c>
      <c r="JG17" s="167">
        <v>16065.732009925558</v>
      </c>
      <c r="JH17" s="167">
        <v>14000</v>
      </c>
      <c r="JI17" s="167">
        <v>17540</v>
      </c>
      <c r="JJ17" s="352"/>
      <c r="JK17" s="167" t="s">
        <v>443</v>
      </c>
      <c r="JL17" s="167">
        <v>14000</v>
      </c>
      <c r="JM17" s="167">
        <v>14000</v>
      </c>
      <c r="JN17" s="167">
        <v>14000</v>
      </c>
      <c r="JO17" s="167">
        <v>14000</v>
      </c>
      <c r="JP17" s="167">
        <v>14000</v>
      </c>
      <c r="JQ17" s="352"/>
      <c r="JR17" s="167">
        <v>14000</v>
      </c>
      <c r="JS17" s="167">
        <v>13500</v>
      </c>
      <c r="JT17" s="167">
        <v>13500</v>
      </c>
      <c r="JU17" s="167">
        <v>13500</v>
      </c>
      <c r="JV17" s="167">
        <v>13500</v>
      </c>
      <c r="JW17" s="167">
        <v>13500</v>
      </c>
      <c r="JX17" s="352"/>
      <c r="JY17" s="167">
        <v>13500</v>
      </c>
      <c r="JZ17" s="167">
        <v>13500</v>
      </c>
      <c r="KA17" s="373">
        <v>13500</v>
      </c>
      <c r="KB17" s="167" t="s">
        <v>443</v>
      </c>
      <c r="KC17" s="167" t="s">
        <v>443</v>
      </c>
      <c r="KD17" s="167">
        <v>13500</v>
      </c>
      <c r="KE17" s="167">
        <v>13500</v>
      </c>
      <c r="KF17" s="352"/>
      <c r="KG17" s="167" t="s">
        <v>443</v>
      </c>
      <c r="KH17" s="167">
        <v>13500</v>
      </c>
      <c r="KI17" s="167" t="s">
        <v>443</v>
      </c>
      <c r="KJ17" s="167" t="s">
        <v>443</v>
      </c>
      <c r="KK17" s="167">
        <v>13500</v>
      </c>
      <c r="KL17" s="167">
        <v>13500</v>
      </c>
      <c r="KM17" s="352"/>
      <c r="KN17" s="167">
        <v>13500</v>
      </c>
      <c r="KO17" s="167">
        <v>13500</v>
      </c>
      <c r="KP17" s="167">
        <v>13500</v>
      </c>
      <c r="KQ17" s="167" t="s">
        <v>443</v>
      </c>
      <c r="KR17" s="167">
        <v>13500</v>
      </c>
      <c r="KS17" s="167" t="s">
        <v>443</v>
      </c>
      <c r="KT17" s="352"/>
      <c r="KU17" s="167" t="s">
        <v>443</v>
      </c>
      <c r="KV17" s="167">
        <v>13500</v>
      </c>
      <c r="KW17" s="167">
        <v>13500</v>
      </c>
      <c r="KX17" s="167">
        <v>13500</v>
      </c>
      <c r="KY17" s="167">
        <v>13500</v>
      </c>
      <c r="KZ17" s="167" t="s">
        <v>443</v>
      </c>
      <c r="LA17" s="352"/>
      <c r="LB17" s="167">
        <v>13500</v>
      </c>
      <c r="LC17" s="167">
        <v>13500</v>
      </c>
      <c r="LD17" s="167" t="s">
        <v>443</v>
      </c>
      <c r="LE17" s="167">
        <v>13500</v>
      </c>
      <c r="LF17" s="167">
        <v>13500</v>
      </c>
      <c r="LG17" s="373">
        <v>13500</v>
      </c>
      <c r="LH17" s="167" t="s">
        <v>443</v>
      </c>
      <c r="LI17" s="352"/>
      <c r="LJ17" s="167" t="s">
        <v>443</v>
      </c>
      <c r="LK17" s="167" t="s">
        <v>443</v>
      </c>
      <c r="LL17" s="167" t="s">
        <v>443</v>
      </c>
      <c r="LM17" s="167" t="s">
        <v>443</v>
      </c>
      <c r="LN17" s="167" t="s">
        <v>443</v>
      </c>
      <c r="LO17" s="167" t="s">
        <v>443</v>
      </c>
      <c r="LP17" s="167" t="s">
        <v>443</v>
      </c>
      <c r="LQ17" s="167" t="s">
        <v>443</v>
      </c>
      <c r="LR17" s="167">
        <v>13500</v>
      </c>
      <c r="LS17" s="167">
        <v>13500</v>
      </c>
      <c r="LT17" s="167" t="s">
        <v>443</v>
      </c>
      <c r="LU17" s="167">
        <v>13500</v>
      </c>
      <c r="LV17" s="167">
        <v>13500</v>
      </c>
      <c r="LW17" s="167" t="s">
        <v>443</v>
      </c>
      <c r="LX17" s="167">
        <v>13500</v>
      </c>
      <c r="LY17" s="167" t="s">
        <v>443</v>
      </c>
      <c r="LZ17" s="167" t="s">
        <v>443</v>
      </c>
      <c r="MA17" s="167" t="s">
        <v>443</v>
      </c>
      <c r="MB17" s="167">
        <v>13500</v>
      </c>
      <c r="MC17" s="167">
        <v>13500</v>
      </c>
      <c r="MD17" s="167" t="s">
        <v>443</v>
      </c>
      <c r="ME17" s="167">
        <v>13500</v>
      </c>
      <c r="MF17" s="167">
        <v>13500</v>
      </c>
      <c r="MG17" s="167" t="s">
        <v>443</v>
      </c>
      <c r="MH17" s="167">
        <v>13500</v>
      </c>
      <c r="MI17" s="167">
        <v>13500</v>
      </c>
      <c r="MJ17" s="167">
        <v>13500</v>
      </c>
      <c r="MK17" s="374" t="s">
        <v>443</v>
      </c>
      <c r="ML17" s="373">
        <v>13500</v>
      </c>
    </row>
    <row r="18" spans="1:350" s="9" customFormat="1" ht="24.65" customHeight="1" x14ac:dyDescent="0.35">
      <c r="A18" s="244"/>
      <c r="B18" s="371">
        <f t="shared" si="116"/>
        <v>10</v>
      </c>
      <c r="C18" s="450">
        <v>150000005</v>
      </c>
      <c r="D18" s="368" t="s">
        <v>8</v>
      </c>
      <c r="E18" s="372" t="s">
        <v>9</v>
      </c>
      <c r="F18" s="373">
        <v>16800</v>
      </c>
      <c r="G18" s="374"/>
      <c r="H18" s="86" t="s">
        <v>443</v>
      </c>
      <c r="I18" s="86" t="s">
        <v>443</v>
      </c>
      <c r="J18" s="164" t="s">
        <v>443</v>
      </c>
      <c r="K18" s="375"/>
      <c r="L18" s="86" t="s">
        <v>443</v>
      </c>
      <c r="M18" s="86" t="s">
        <v>443</v>
      </c>
      <c r="N18" s="376" t="s">
        <v>443</v>
      </c>
      <c r="O18" s="86" t="s">
        <v>443</v>
      </c>
      <c r="P18" s="86" t="s">
        <v>443</v>
      </c>
      <c r="Q18" s="164" t="s">
        <v>443</v>
      </c>
      <c r="R18" s="375"/>
      <c r="S18" s="159" t="s">
        <v>443</v>
      </c>
      <c r="T18" s="86" t="s">
        <v>443</v>
      </c>
      <c r="U18" s="376" t="s">
        <v>443</v>
      </c>
      <c r="V18" s="86" t="s">
        <v>443</v>
      </c>
      <c r="W18" s="86" t="s">
        <v>443</v>
      </c>
      <c r="X18" s="164" t="s">
        <v>443</v>
      </c>
      <c r="Y18" s="375"/>
      <c r="Z18" s="159" t="s">
        <v>443</v>
      </c>
      <c r="AA18" s="86" t="s">
        <v>443</v>
      </c>
      <c r="AB18" s="376" t="s">
        <v>443</v>
      </c>
      <c r="AC18" s="86" t="s">
        <v>443</v>
      </c>
      <c r="AD18" s="86" t="s">
        <v>443</v>
      </c>
      <c r="AE18" s="86"/>
      <c r="AF18" s="377"/>
      <c r="AG18" s="159"/>
      <c r="AH18" s="164"/>
      <c r="AI18" s="376"/>
      <c r="AJ18" s="378"/>
      <c r="AK18" s="164"/>
      <c r="AL18" s="373">
        <v>16800</v>
      </c>
      <c r="AM18" s="163"/>
      <c r="AN18" s="377"/>
      <c r="AO18" s="86" t="s">
        <v>443</v>
      </c>
      <c r="AP18" s="86" t="s">
        <v>443</v>
      </c>
      <c r="AQ18" s="376" t="s">
        <v>443</v>
      </c>
      <c r="AR18" s="86">
        <v>17030</v>
      </c>
      <c r="AS18" s="86" t="s">
        <v>443</v>
      </c>
      <c r="AT18" s="164">
        <v>17030</v>
      </c>
      <c r="AU18" s="375"/>
      <c r="AV18" s="86" t="s">
        <v>443</v>
      </c>
      <c r="AW18" s="86" t="s">
        <v>443</v>
      </c>
      <c r="AX18" s="376">
        <v>17030</v>
      </c>
      <c r="AY18" s="86">
        <v>17030</v>
      </c>
      <c r="AZ18" s="86" t="s">
        <v>443</v>
      </c>
      <c r="BA18" s="164" t="s">
        <v>443</v>
      </c>
      <c r="BB18" s="375"/>
      <c r="BC18" s="86" t="s">
        <v>443</v>
      </c>
      <c r="BD18" s="86" t="s">
        <v>443</v>
      </c>
      <c r="BE18" s="376" t="s">
        <v>443</v>
      </c>
      <c r="BF18" s="86" t="s">
        <v>443</v>
      </c>
      <c r="BG18" s="86" t="s">
        <v>443</v>
      </c>
      <c r="BH18" s="164" t="s">
        <v>443</v>
      </c>
      <c r="BI18" s="375"/>
      <c r="BJ18" s="86" t="s">
        <v>443</v>
      </c>
      <c r="BK18" s="86" t="s">
        <v>443</v>
      </c>
      <c r="BL18" s="376" t="s">
        <v>443</v>
      </c>
      <c r="BM18" s="86" t="s">
        <v>443</v>
      </c>
      <c r="BN18" s="86">
        <v>16600</v>
      </c>
      <c r="BO18" s="379">
        <v>17200</v>
      </c>
      <c r="BP18" s="380" t="s">
        <v>443</v>
      </c>
      <c r="BQ18" s="381"/>
      <c r="BR18" s="167" t="s">
        <v>443</v>
      </c>
      <c r="BS18" s="103" t="s">
        <v>443</v>
      </c>
      <c r="BT18" s="103" t="s">
        <v>443</v>
      </c>
      <c r="BU18" s="103" t="s">
        <v>443</v>
      </c>
      <c r="BV18" s="103" t="s">
        <v>443</v>
      </c>
      <c r="BW18" s="160" t="s">
        <v>443</v>
      </c>
      <c r="BX18" s="382"/>
      <c r="BY18" s="167" t="s">
        <v>443</v>
      </c>
      <c r="BZ18" s="103" t="s">
        <v>443</v>
      </c>
      <c r="CA18" s="103" t="s">
        <v>443</v>
      </c>
      <c r="CB18" s="103" t="s">
        <v>443</v>
      </c>
      <c r="CC18" s="103" t="s">
        <v>443</v>
      </c>
      <c r="CD18" s="160" t="s">
        <v>443</v>
      </c>
      <c r="CE18" s="382"/>
      <c r="CF18" s="167" t="s">
        <v>443</v>
      </c>
      <c r="CG18" s="383" t="s">
        <v>443</v>
      </c>
      <c r="CH18" s="383" t="s">
        <v>443</v>
      </c>
      <c r="CI18" s="383" t="s">
        <v>443</v>
      </c>
      <c r="CJ18" s="383" t="s">
        <v>443</v>
      </c>
      <c r="CK18" s="160" t="s">
        <v>443</v>
      </c>
      <c r="CL18" s="382"/>
      <c r="CM18" s="167" t="s">
        <v>443</v>
      </c>
      <c r="CN18" s="103" t="s">
        <v>443</v>
      </c>
      <c r="CO18" s="103" t="s">
        <v>443</v>
      </c>
      <c r="CP18" s="103" t="s">
        <v>443</v>
      </c>
      <c r="CQ18" s="103" t="s">
        <v>443</v>
      </c>
      <c r="CR18" s="160" t="s">
        <v>443</v>
      </c>
      <c r="CS18" s="382"/>
      <c r="CT18" s="380" t="s">
        <v>443</v>
      </c>
      <c r="CU18" s="373">
        <v>18000</v>
      </c>
      <c r="CV18" s="383" t="s">
        <v>443</v>
      </c>
      <c r="CW18" s="103" t="s">
        <v>443</v>
      </c>
      <c r="CX18" s="103" t="s">
        <v>443</v>
      </c>
      <c r="CY18" s="103" t="s">
        <v>443</v>
      </c>
      <c r="CZ18" s="160" t="s">
        <v>443</v>
      </c>
      <c r="DA18" s="382" t="s">
        <v>443</v>
      </c>
      <c r="DB18" s="167" t="s">
        <v>443</v>
      </c>
      <c r="DC18" s="103" t="s">
        <v>443</v>
      </c>
      <c r="DD18" s="103" t="s">
        <v>443</v>
      </c>
      <c r="DE18" s="103" t="s">
        <v>443</v>
      </c>
      <c r="DF18" s="103" t="s">
        <v>443</v>
      </c>
      <c r="DG18" s="160" t="s">
        <v>443</v>
      </c>
      <c r="DH18" s="382" t="s">
        <v>443</v>
      </c>
      <c r="DI18" s="167" t="s">
        <v>443</v>
      </c>
      <c r="DJ18" s="103" t="s">
        <v>443</v>
      </c>
      <c r="DK18" s="103" t="s">
        <v>443</v>
      </c>
      <c r="DL18" s="103" t="s">
        <v>443</v>
      </c>
      <c r="DM18" s="103" t="s">
        <v>443</v>
      </c>
      <c r="DN18" s="103" t="s">
        <v>443</v>
      </c>
      <c r="DO18" s="384" t="s">
        <v>443</v>
      </c>
      <c r="DP18" s="385" t="s">
        <v>443</v>
      </c>
      <c r="DQ18" s="103" t="s">
        <v>443</v>
      </c>
      <c r="DR18" s="103">
        <v>17500</v>
      </c>
      <c r="DS18" s="103" t="s">
        <v>443</v>
      </c>
      <c r="DT18" s="103" t="s">
        <v>443</v>
      </c>
      <c r="DU18" s="160" t="s">
        <v>443</v>
      </c>
      <c r="DV18" s="382" t="s">
        <v>443</v>
      </c>
      <c r="DW18" s="167" t="s">
        <v>443</v>
      </c>
      <c r="DX18" s="167" t="s">
        <v>443</v>
      </c>
      <c r="DY18" s="167" t="s">
        <v>443</v>
      </c>
      <c r="DZ18" s="373">
        <v>17500</v>
      </c>
      <c r="EA18" s="382"/>
      <c r="EB18" s="167" t="s">
        <v>443</v>
      </c>
      <c r="EC18" s="167" t="s">
        <v>443</v>
      </c>
      <c r="ED18" s="382"/>
      <c r="EE18" s="167" t="s">
        <v>443</v>
      </c>
      <c r="EF18" s="167" t="s">
        <v>443</v>
      </c>
      <c r="EG18" s="167" t="s">
        <v>443</v>
      </c>
      <c r="EH18" s="167" t="s">
        <v>443</v>
      </c>
      <c r="EI18" s="167" t="s">
        <v>443</v>
      </c>
      <c r="EJ18" s="167" t="s">
        <v>443</v>
      </c>
      <c r="EK18" s="382"/>
      <c r="EL18" s="167" t="s">
        <v>443</v>
      </c>
      <c r="EM18" s="167" t="s">
        <v>443</v>
      </c>
      <c r="EN18" s="167" t="s">
        <v>443</v>
      </c>
      <c r="EO18" s="167" t="s">
        <v>443</v>
      </c>
      <c r="EP18" s="167" t="s">
        <v>443</v>
      </c>
      <c r="EQ18" s="167" t="s">
        <v>443</v>
      </c>
      <c r="ER18" s="382"/>
      <c r="ES18" s="167" t="s">
        <v>443</v>
      </c>
      <c r="ET18" s="167" t="s">
        <v>443</v>
      </c>
      <c r="EU18" s="167" t="s">
        <v>443</v>
      </c>
      <c r="EV18" s="167" t="s">
        <v>443</v>
      </c>
      <c r="EW18" s="167" t="s">
        <v>443</v>
      </c>
      <c r="EX18" s="167" t="s">
        <v>443</v>
      </c>
      <c r="EY18" s="382"/>
      <c r="EZ18" s="167">
        <v>17500</v>
      </c>
      <c r="FA18" s="167" t="s">
        <v>443</v>
      </c>
      <c r="FB18" s="167" t="s">
        <v>443</v>
      </c>
      <c r="FC18" s="167" t="s">
        <v>443</v>
      </c>
      <c r="FD18" s="167" t="s">
        <v>443</v>
      </c>
      <c r="FE18" s="167" t="s">
        <v>443</v>
      </c>
      <c r="FF18" s="373">
        <v>17500</v>
      </c>
      <c r="FG18" s="382"/>
      <c r="FH18" s="167" t="s">
        <v>443</v>
      </c>
      <c r="FI18" s="167" t="s">
        <v>443</v>
      </c>
      <c r="FJ18" s="167" t="s">
        <v>443</v>
      </c>
      <c r="FK18" s="167" t="s">
        <v>443</v>
      </c>
      <c r="FL18" s="167" t="s">
        <v>443</v>
      </c>
      <c r="FM18" s="167" t="s">
        <v>443</v>
      </c>
      <c r="FN18" s="382"/>
      <c r="FO18" s="167" t="s">
        <v>443</v>
      </c>
      <c r="FP18" s="167" t="s">
        <v>443</v>
      </c>
      <c r="FQ18" s="167" t="s">
        <v>443</v>
      </c>
      <c r="FR18" s="167" t="s">
        <v>443</v>
      </c>
      <c r="FS18" s="167" t="s">
        <v>443</v>
      </c>
      <c r="FT18" s="167" t="s">
        <v>443</v>
      </c>
      <c r="FU18" s="382"/>
      <c r="FV18" s="167" t="s">
        <v>443</v>
      </c>
      <c r="FW18" s="167" t="s">
        <v>443</v>
      </c>
      <c r="FX18" s="167" t="s">
        <v>443</v>
      </c>
      <c r="FY18" s="167" t="s">
        <v>443</v>
      </c>
      <c r="FZ18" s="167" t="s">
        <v>443</v>
      </c>
      <c r="GA18" s="167" t="s">
        <v>443</v>
      </c>
      <c r="GB18" s="382"/>
      <c r="GC18" s="167" t="s">
        <v>443</v>
      </c>
      <c r="GD18" s="167" t="s">
        <v>443</v>
      </c>
      <c r="GE18" s="167" t="s">
        <v>443</v>
      </c>
      <c r="GF18" s="167" t="s">
        <v>443</v>
      </c>
      <c r="GG18" s="167">
        <v>17500</v>
      </c>
      <c r="GH18" s="167" t="s">
        <v>443</v>
      </c>
      <c r="GI18" s="382"/>
      <c r="GJ18" s="167" t="s">
        <v>443</v>
      </c>
      <c r="GK18" s="373">
        <v>17800</v>
      </c>
      <c r="GL18" s="167" t="s">
        <v>443</v>
      </c>
      <c r="GM18" s="167" t="s">
        <v>443</v>
      </c>
      <c r="GN18" s="167" t="s">
        <v>443</v>
      </c>
      <c r="GO18" s="167" t="s">
        <v>443</v>
      </c>
      <c r="GP18" s="167" t="s">
        <v>443</v>
      </c>
      <c r="GQ18" s="382"/>
      <c r="GR18" s="167" t="s">
        <v>443</v>
      </c>
      <c r="GS18" s="167" t="s">
        <v>443</v>
      </c>
      <c r="GT18" s="167" t="s">
        <v>443</v>
      </c>
      <c r="GU18" s="167" t="s">
        <v>443</v>
      </c>
      <c r="GV18" s="167" t="s">
        <v>443</v>
      </c>
      <c r="GW18" s="167" t="s">
        <v>443</v>
      </c>
      <c r="GX18" s="382"/>
      <c r="GY18" s="167" t="s">
        <v>443</v>
      </c>
      <c r="GZ18" s="167" t="s">
        <v>443</v>
      </c>
      <c r="HA18" s="167" t="s">
        <v>443</v>
      </c>
      <c r="HB18" s="167" t="s">
        <v>443</v>
      </c>
      <c r="HC18" s="167" t="s">
        <v>443</v>
      </c>
      <c r="HD18" s="167" t="s">
        <v>443</v>
      </c>
      <c r="HE18" s="382"/>
      <c r="HF18" s="167" t="s">
        <v>443</v>
      </c>
      <c r="HG18" s="167" t="s">
        <v>443</v>
      </c>
      <c r="HH18" s="167" t="s">
        <v>443</v>
      </c>
      <c r="HI18" s="167" t="s">
        <v>443</v>
      </c>
      <c r="HJ18" s="167" t="s">
        <v>443</v>
      </c>
      <c r="HK18" s="167" t="s">
        <v>443</v>
      </c>
      <c r="HL18" s="382"/>
      <c r="HM18" s="167" t="s">
        <v>443</v>
      </c>
      <c r="HN18" s="167" t="s">
        <v>443</v>
      </c>
      <c r="HO18" s="167" t="s">
        <v>443</v>
      </c>
      <c r="HP18" s="167">
        <v>17500</v>
      </c>
      <c r="HQ18" s="373">
        <f>(17300+15000)/2</f>
        <v>16150</v>
      </c>
      <c r="HR18" s="167" t="s">
        <v>443</v>
      </c>
      <c r="HS18" s="167" t="s">
        <v>443</v>
      </c>
      <c r="HT18" s="382"/>
      <c r="HU18" s="167" t="s">
        <v>443</v>
      </c>
      <c r="HV18" s="167" t="s">
        <v>443</v>
      </c>
      <c r="HW18" s="167" t="s">
        <v>443</v>
      </c>
      <c r="HX18" s="167" t="s">
        <v>443</v>
      </c>
      <c r="HY18" s="167" t="s">
        <v>443</v>
      </c>
      <c r="HZ18" s="167" t="s">
        <v>443</v>
      </c>
      <c r="IA18" s="382"/>
      <c r="IB18" s="167" t="s">
        <v>443</v>
      </c>
      <c r="IC18" s="167" t="s">
        <v>443</v>
      </c>
      <c r="ID18" s="167" t="s">
        <v>443</v>
      </c>
      <c r="IE18" s="167" t="s">
        <v>443</v>
      </c>
      <c r="IF18" s="167" t="s">
        <v>443</v>
      </c>
      <c r="IG18" s="167" t="s">
        <v>443</v>
      </c>
      <c r="IH18" s="382"/>
      <c r="II18" s="167" t="s">
        <v>443</v>
      </c>
      <c r="IJ18" s="167" t="s">
        <v>443</v>
      </c>
      <c r="IK18" s="167" t="s">
        <v>443</v>
      </c>
      <c r="IL18" s="167" t="s">
        <v>443</v>
      </c>
      <c r="IM18" s="167" t="s">
        <v>443</v>
      </c>
      <c r="IN18" s="167" t="s">
        <v>443</v>
      </c>
      <c r="IO18" s="382"/>
      <c r="IP18" s="167" t="s">
        <v>443</v>
      </c>
      <c r="IQ18" s="167" t="s">
        <v>443</v>
      </c>
      <c r="IR18" s="167" t="s">
        <v>443</v>
      </c>
      <c r="IS18" s="167" t="s">
        <v>443</v>
      </c>
      <c r="IT18" s="167" t="s">
        <v>443</v>
      </c>
      <c r="IU18" s="167" t="s">
        <v>443</v>
      </c>
      <c r="IV18" s="382"/>
      <c r="IW18" s="373">
        <v>18200</v>
      </c>
      <c r="IX18" s="167" t="s">
        <v>443</v>
      </c>
      <c r="IY18" s="167" t="s">
        <v>443</v>
      </c>
      <c r="IZ18" s="167" t="s">
        <v>443</v>
      </c>
      <c r="JA18" s="167" t="s">
        <v>443</v>
      </c>
      <c r="JB18" s="167" t="s">
        <v>443</v>
      </c>
      <c r="JC18" s="382" t="s">
        <v>443</v>
      </c>
      <c r="JD18" s="167" t="s">
        <v>443</v>
      </c>
      <c r="JE18" s="167" t="s">
        <v>443</v>
      </c>
      <c r="JF18" s="167" t="s">
        <v>443</v>
      </c>
      <c r="JG18" s="167">
        <v>15500</v>
      </c>
      <c r="JH18" s="167" t="s">
        <v>443</v>
      </c>
      <c r="JI18" s="167" t="s">
        <v>443</v>
      </c>
      <c r="JJ18" s="352"/>
      <c r="JK18" s="167" t="s">
        <v>443</v>
      </c>
      <c r="JL18" s="167" t="s">
        <v>443</v>
      </c>
      <c r="JM18" s="167" t="s">
        <v>443</v>
      </c>
      <c r="JN18" s="167" t="s">
        <v>443</v>
      </c>
      <c r="JO18" s="167" t="s">
        <v>443</v>
      </c>
      <c r="JP18" s="167" t="s">
        <v>443</v>
      </c>
      <c r="JQ18" s="352"/>
      <c r="JR18" s="167" t="s">
        <v>443</v>
      </c>
      <c r="JS18" s="167" t="s">
        <v>443</v>
      </c>
      <c r="JT18" s="167" t="s">
        <v>443</v>
      </c>
      <c r="JU18" s="167">
        <v>13000</v>
      </c>
      <c r="JV18" s="167" t="s">
        <v>443</v>
      </c>
      <c r="JW18" s="167" t="s">
        <v>443</v>
      </c>
      <c r="JX18" s="352"/>
      <c r="JY18" s="167" t="s">
        <v>443</v>
      </c>
      <c r="JZ18" s="167" t="s">
        <v>443</v>
      </c>
      <c r="KA18" s="373">
        <v>15000</v>
      </c>
      <c r="KB18" s="167" t="s">
        <v>443</v>
      </c>
      <c r="KC18" s="167" t="s">
        <v>443</v>
      </c>
      <c r="KD18" s="167" t="s">
        <v>443</v>
      </c>
      <c r="KE18" s="167" t="s">
        <v>443</v>
      </c>
      <c r="KF18" s="352"/>
      <c r="KG18" s="167" t="s">
        <v>443</v>
      </c>
      <c r="KH18" s="167" t="s">
        <v>443</v>
      </c>
      <c r="KI18" s="167" t="s">
        <v>443</v>
      </c>
      <c r="KJ18" s="167" t="s">
        <v>443</v>
      </c>
      <c r="KK18" s="167" t="s">
        <v>443</v>
      </c>
      <c r="KL18" s="167" t="s">
        <v>443</v>
      </c>
      <c r="KM18" s="352"/>
      <c r="KN18" s="167" t="s">
        <v>443</v>
      </c>
      <c r="KO18" s="167" t="s">
        <v>443</v>
      </c>
      <c r="KP18" s="167" t="s">
        <v>443</v>
      </c>
      <c r="KQ18" s="167" t="s">
        <v>443</v>
      </c>
      <c r="KR18" s="167" t="s">
        <v>443</v>
      </c>
      <c r="KS18" s="167" t="s">
        <v>443</v>
      </c>
      <c r="KT18" s="352"/>
      <c r="KU18" s="167" t="s">
        <v>443</v>
      </c>
      <c r="KV18" s="167" t="s">
        <v>443</v>
      </c>
      <c r="KW18" s="167" t="s">
        <v>443</v>
      </c>
      <c r="KX18" s="167" t="s">
        <v>443</v>
      </c>
      <c r="KY18" s="167" t="s">
        <v>443</v>
      </c>
      <c r="KZ18" s="167" t="s">
        <v>443</v>
      </c>
      <c r="LA18" s="352"/>
      <c r="LB18" s="167" t="s">
        <v>443</v>
      </c>
      <c r="LC18" s="167" t="s">
        <v>443</v>
      </c>
      <c r="LD18" s="167" t="s">
        <v>443</v>
      </c>
      <c r="LE18" s="167" t="s">
        <v>443</v>
      </c>
      <c r="LF18" s="167" t="s">
        <v>443</v>
      </c>
      <c r="LG18" s="373">
        <v>12700</v>
      </c>
      <c r="LH18" s="167" t="s">
        <v>443</v>
      </c>
      <c r="LI18" s="352"/>
      <c r="LJ18" s="167" t="s">
        <v>443</v>
      </c>
      <c r="LK18" s="167" t="s">
        <v>443</v>
      </c>
      <c r="LL18" s="167" t="s">
        <v>443</v>
      </c>
      <c r="LM18" s="167" t="s">
        <v>443</v>
      </c>
      <c r="LN18" s="167" t="s">
        <v>443</v>
      </c>
      <c r="LO18" s="167" t="s">
        <v>443</v>
      </c>
      <c r="LP18" s="167" t="s">
        <v>443</v>
      </c>
      <c r="LQ18" s="167" t="s">
        <v>443</v>
      </c>
      <c r="LR18" s="167" t="s">
        <v>443</v>
      </c>
      <c r="LS18" s="167" t="s">
        <v>443</v>
      </c>
      <c r="LT18" s="167" t="s">
        <v>443</v>
      </c>
      <c r="LU18" s="167" t="s">
        <v>443</v>
      </c>
      <c r="LV18" s="167" t="s">
        <v>443</v>
      </c>
      <c r="LW18" s="167" t="s">
        <v>443</v>
      </c>
      <c r="LX18" s="167" t="s">
        <v>443</v>
      </c>
      <c r="LY18" s="167" t="s">
        <v>443</v>
      </c>
      <c r="LZ18" s="167" t="s">
        <v>443</v>
      </c>
      <c r="MA18" s="167" t="s">
        <v>443</v>
      </c>
      <c r="MB18" s="167" t="s">
        <v>443</v>
      </c>
      <c r="MC18" s="167" t="s">
        <v>443</v>
      </c>
      <c r="MD18" s="167" t="s">
        <v>443</v>
      </c>
      <c r="ME18" s="167" t="s">
        <v>443</v>
      </c>
      <c r="MF18" s="167" t="s">
        <v>443</v>
      </c>
      <c r="MG18" s="167" t="s">
        <v>443</v>
      </c>
      <c r="MH18" s="167" t="s">
        <v>443</v>
      </c>
      <c r="MI18" s="167" t="s">
        <v>443</v>
      </c>
      <c r="MJ18" s="167" t="s">
        <v>443</v>
      </c>
      <c r="MK18" s="374" t="s">
        <v>443</v>
      </c>
      <c r="ML18" s="373">
        <v>12700</v>
      </c>
    </row>
    <row r="19" spans="1:350" s="9" customFormat="1" ht="24.65" customHeight="1" x14ac:dyDescent="0.35">
      <c r="A19" s="244"/>
      <c r="B19" s="371">
        <f t="shared" si="116"/>
        <v>11</v>
      </c>
      <c r="C19" s="450">
        <v>150000014</v>
      </c>
      <c r="D19" s="368" t="s">
        <v>215</v>
      </c>
      <c r="E19" s="372" t="s">
        <v>464</v>
      </c>
      <c r="F19" s="373">
        <v>12300</v>
      </c>
      <c r="G19" s="374"/>
      <c r="H19" s="86" t="s">
        <v>443</v>
      </c>
      <c r="I19" s="86" t="s">
        <v>443</v>
      </c>
      <c r="J19" s="164" t="s">
        <v>443</v>
      </c>
      <c r="K19" s="375" t="s">
        <v>443</v>
      </c>
      <c r="L19" s="86" t="s">
        <v>443</v>
      </c>
      <c r="M19" s="86" t="s">
        <v>443</v>
      </c>
      <c r="N19" s="376" t="s">
        <v>443</v>
      </c>
      <c r="O19" s="86" t="s">
        <v>443</v>
      </c>
      <c r="P19" s="86" t="s">
        <v>443</v>
      </c>
      <c r="Q19" s="164" t="s">
        <v>443</v>
      </c>
      <c r="R19" s="375" t="s">
        <v>443</v>
      </c>
      <c r="S19" s="159" t="s">
        <v>443</v>
      </c>
      <c r="T19" s="86" t="s">
        <v>443</v>
      </c>
      <c r="U19" s="376" t="s">
        <v>443</v>
      </c>
      <c r="V19" s="86" t="s">
        <v>443</v>
      </c>
      <c r="W19" s="86" t="s">
        <v>443</v>
      </c>
      <c r="X19" s="164" t="s">
        <v>443</v>
      </c>
      <c r="Y19" s="375" t="s">
        <v>443</v>
      </c>
      <c r="Z19" s="159" t="s">
        <v>443</v>
      </c>
      <c r="AA19" s="86" t="s">
        <v>443</v>
      </c>
      <c r="AB19" s="376" t="s">
        <v>443</v>
      </c>
      <c r="AC19" s="86" t="s">
        <v>443</v>
      </c>
      <c r="AD19" s="86" t="s">
        <v>443</v>
      </c>
      <c r="AE19" s="86" t="s">
        <v>443</v>
      </c>
      <c r="AF19" s="377" t="s">
        <v>443</v>
      </c>
      <c r="AG19" s="159" t="s">
        <v>443</v>
      </c>
      <c r="AH19" s="164" t="s">
        <v>443</v>
      </c>
      <c r="AI19" s="376" t="s">
        <v>443</v>
      </c>
      <c r="AJ19" s="378" t="s">
        <v>443</v>
      </c>
      <c r="AK19" s="164" t="s">
        <v>443</v>
      </c>
      <c r="AL19" s="373">
        <v>12300</v>
      </c>
      <c r="AM19" s="163"/>
      <c r="AN19" s="377"/>
      <c r="AO19" s="86" t="s">
        <v>443</v>
      </c>
      <c r="AP19" s="86" t="s">
        <v>443</v>
      </c>
      <c r="AQ19" s="376" t="s">
        <v>443</v>
      </c>
      <c r="AR19" s="86" t="s">
        <v>443</v>
      </c>
      <c r="AS19" s="86" t="s">
        <v>443</v>
      </c>
      <c r="AT19" s="164" t="s">
        <v>443</v>
      </c>
      <c r="AU19" s="375"/>
      <c r="AV19" s="86" t="s">
        <v>443</v>
      </c>
      <c r="AW19" s="86" t="s">
        <v>443</v>
      </c>
      <c r="AX19" s="376" t="s">
        <v>443</v>
      </c>
      <c r="AY19" s="86" t="s">
        <v>443</v>
      </c>
      <c r="AZ19" s="86" t="s">
        <v>443</v>
      </c>
      <c r="BA19" s="164" t="s">
        <v>443</v>
      </c>
      <c r="BB19" s="375"/>
      <c r="BC19" s="86" t="s">
        <v>443</v>
      </c>
      <c r="BD19" s="86" t="s">
        <v>443</v>
      </c>
      <c r="BE19" s="376" t="s">
        <v>443</v>
      </c>
      <c r="BF19" s="86" t="s">
        <v>443</v>
      </c>
      <c r="BG19" s="86" t="s">
        <v>443</v>
      </c>
      <c r="BH19" s="164" t="s">
        <v>443</v>
      </c>
      <c r="BI19" s="375"/>
      <c r="BJ19" s="86" t="s">
        <v>443</v>
      </c>
      <c r="BK19" s="86" t="s">
        <v>443</v>
      </c>
      <c r="BL19" s="376" t="s">
        <v>443</v>
      </c>
      <c r="BM19" s="86" t="s">
        <v>443</v>
      </c>
      <c r="BN19" s="86" t="s">
        <v>443</v>
      </c>
      <c r="BO19" s="379">
        <v>12300</v>
      </c>
      <c r="BP19" s="380" t="s">
        <v>443</v>
      </c>
      <c r="BQ19" s="381"/>
      <c r="BR19" s="167">
        <v>17522</v>
      </c>
      <c r="BS19" s="103" t="s">
        <v>443</v>
      </c>
      <c r="BT19" s="103" t="s">
        <v>443</v>
      </c>
      <c r="BU19" s="103" t="s">
        <v>443</v>
      </c>
      <c r="BV19" s="103" t="s">
        <v>443</v>
      </c>
      <c r="BW19" s="160" t="s">
        <v>443</v>
      </c>
      <c r="BX19" s="382"/>
      <c r="BY19" s="167" t="s">
        <v>443</v>
      </c>
      <c r="BZ19" s="103" t="s">
        <v>443</v>
      </c>
      <c r="CA19" s="103" t="s">
        <v>443</v>
      </c>
      <c r="CB19" s="103" t="s">
        <v>443</v>
      </c>
      <c r="CC19" s="103" t="s">
        <v>443</v>
      </c>
      <c r="CD19" s="160" t="s">
        <v>443</v>
      </c>
      <c r="CE19" s="382"/>
      <c r="CF19" s="167" t="s">
        <v>443</v>
      </c>
      <c r="CG19" s="383" t="s">
        <v>443</v>
      </c>
      <c r="CH19" s="383" t="s">
        <v>443</v>
      </c>
      <c r="CI19" s="383" t="s">
        <v>443</v>
      </c>
      <c r="CJ19" s="383" t="s">
        <v>443</v>
      </c>
      <c r="CK19" s="160" t="s">
        <v>443</v>
      </c>
      <c r="CL19" s="382"/>
      <c r="CM19" s="167" t="s">
        <v>443</v>
      </c>
      <c r="CN19" s="103" t="s">
        <v>443</v>
      </c>
      <c r="CO19" s="103" t="s">
        <v>443</v>
      </c>
      <c r="CP19" s="103" t="s">
        <v>443</v>
      </c>
      <c r="CQ19" s="103">
        <v>12300</v>
      </c>
      <c r="CR19" s="160" t="s">
        <v>443</v>
      </c>
      <c r="CS19" s="382"/>
      <c r="CT19" s="380" t="s">
        <v>443</v>
      </c>
      <c r="CU19" s="373">
        <v>12300</v>
      </c>
      <c r="CV19" s="383" t="s">
        <v>443</v>
      </c>
      <c r="CW19" s="103" t="s">
        <v>443</v>
      </c>
      <c r="CX19" s="103" t="s">
        <v>443</v>
      </c>
      <c r="CY19" s="103" t="s">
        <v>443</v>
      </c>
      <c r="CZ19" s="160" t="s">
        <v>443</v>
      </c>
      <c r="DA19" s="382" t="s">
        <v>443</v>
      </c>
      <c r="DB19" s="167" t="s">
        <v>443</v>
      </c>
      <c r="DC19" s="103" t="s">
        <v>443</v>
      </c>
      <c r="DD19" s="103" t="s">
        <v>443</v>
      </c>
      <c r="DE19" s="103" t="s">
        <v>443</v>
      </c>
      <c r="DF19" s="103" t="s">
        <v>443</v>
      </c>
      <c r="DG19" s="160" t="s">
        <v>443</v>
      </c>
      <c r="DH19" s="382" t="s">
        <v>443</v>
      </c>
      <c r="DI19" s="167" t="s">
        <v>443</v>
      </c>
      <c r="DJ19" s="103" t="s">
        <v>443</v>
      </c>
      <c r="DK19" s="103" t="s">
        <v>443</v>
      </c>
      <c r="DL19" s="103" t="s">
        <v>443</v>
      </c>
      <c r="DM19" s="103">
        <v>18890</v>
      </c>
      <c r="DN19" s="103" t="s">
        <v>443</v>
      </c>
      <c r="DO19" s="384" t="s">
        <v>443</v>
      </c>
      <c r="DP19" s="385" t="s">
        <v>443</v>
      </c>
      <c r="DQ19" s="103" t="s">
        <v>443</v>
      </c>
      <c r="DR19" s="103" t="s">
        <v>443</v>
      </c>
      <c r="DS19" s="103" t="s">
        <v>443</v>
      </c>
      <c r="DT19" s="103" t="s">
        <v>443</v>
      </c>
      <c r="DU19" s="160" t="s">
        <v>443</v>
      </c>
      <c r="DV19" s="382" t="s">
        <v>443</v>
      </c>
      <c r="DW19" s="167" t="s">
        <v>443</v>
      </c>
      <c r="DX19" s="167" t="s">
        <v>443</v>
      </c>
      <c r="DY19" s="167" t="s">
        <v>443</v>
      </c>
      <c r="DZ19" s="373">
        <v>12300</v>
      </c>
      <c r="EA19" s="382"/>
      <c r="EB19" s="167" t="s">
        <v>443</v>
      </c>
      <c r="EC19" s="167" t="s">
        <v>443</v>
      </c>
      <c r="ED19" s="382"/>
      <c r="EE19" s="167" t="s">
        <v>443</v>
      </c>
      <c r="EF19" s="167" t="s">
        <v>443</v>
      </c>
      <c r="EG19" s="167" t="s">
        <v>443</v>
      </c>
      <c r="EH19" s="167" t="s">
        <v>443</v>
      </c>
      <c r="EI19" s="167" t="s">
        <v>443</v>
      </c>
      <c r="EJ19" s="167" t="s">
        <v>443</v>
      </c>
      <c r="EK19" s="382"/>
      <c r="EL19" s="167" t="s">
        <v>443</v>
      </c>
      <c r="EM19" s="167" t="s">
        <v>443</v>
      </c>
      <c r="EN19" s="167" t="s">
        <v>443</v>
      </c>
      <c r="EO19" s="167" t="s">
        <v>443</v>
      </c>
      <c r="EP19" s="167" t="s">
        <v>443</v>
      </c>
      <c r="EQ19" s="167" t="s">
        <v>443</v>
      </c>
      <c r="ER19" s="382"/>
      <c r="ES19" s="167" t="s">
        <v>443</v>
      </c>
      <c r="ET19" s="167" t="s">
        <v>443</v>
      </c>
      <c r="EU19" s="167" t="s">
        <v>443</v>
      </c>
      <c r="EV19" s="167" t="s">
        <v>443</v>
      </c>
      <c r="EW19" s="167" t="s">
        <v>443</v>
      </c>
      <c r="EX19" s="167" t="s">
        <v>443</v>
      </c>
      <c r="EY19" s="382"/>
      <c r="EZ19" s="167" t="s">
        <v>443</v>
      </c>
      <c r="FA19" s="167" t="s">
        <v>443</v>
      </c>
      <c r="FB19" s="167" t="s">
        <v>443</v>
      </c>
      <c r="FC19" s="167" t="s">
        <v>443</v>
      </c>
      <c r="FD19" s="167" t="s">
        <v>443</v>
      </c>
      <c r="FE19" s="167">
        <v>12300</v>
      </c>
      <c r="FF19" s="373">
        <v>12300</v>
      </c>
      <c r="FG19" s="382"/>
      <c r="FH19" s="167" t="s">
        <v>443</v>
      </c>
      <c r="FI19" s="167" t="s">
        <v>443</v>
      </c>
      <c r="FJ19" s="167" t="s">
        <v>443</v>
      </c>
      <c r="FK19" s="167" t="s">
        <v>443</v>
      </c>
      <c r="FL19" s="167" t="s">
        <v>443</v>
      </c>
      <c r="FM19" s="167" t="s">
        <v>443</v>
      </c>
      <c r="FN19" s="382"/>
      <c r="FO19" s="167" t="s">
        <v>443</v>
      </c>
      <c r="FP19" s="167" t="s">
        <v>443</v>
      </c>
      <c r="FQ19" s="167" t="s">
        <v>443</v>
      </c>
      <c r="FR19" s="167" t="s">
        <v>443</v>
      </c>
      <c r="FS19" s="167" t="s">
        <v>443</v>
      </c>
      <c r="FT19" s="167" t="s">
        <v>443</v>
      </c>
      <c r="FU19" s="382"/>
      <c r="FV19" s="167" t="s">
        <v>443</v>
      </c>
      <c r="FW19" s="167" t="s">
        <v>443</v>
      </c>
      <c r="FX19" s="167" t="s">
        <v>443</v>
      </c>
      <c r="FY19" s="167" t="s">
        <v>443</v>
      </c>
      <c r="FZ19" s="167" t="s">
        <v>443</v>
      </c>
      <c r="GA19" s="167" t="s">
        <v>443</v>
      </c>
      <c r="GB19" s="382"/>
      <c r="GC19" s="167" t="s">
        <v>443</v>
      </c>
      <c r="GD19" s="167" t="s">
        <v>443</v>
      </c>
      <c r="GE19" s="167" t="s">
        <v>443</v>
      </c>
      <c r="GF19" s="167" t="s">
        <v>443</v>
      </c>
      <c r="GG19" s="167" t="s">
        <v>443</v>
      </c>
      <c r="GH19" s="167" t="s">
        <v>443</v>
      </c>
      <c r="GI19" s="382"/>
      <c r="GJ19" s="167" t="s">
        <v>443</v>
      </c>
      <c r="GK19" s="373">
        <v>12300</v>
      </c>
      <c r="GL19" s="167" t="s">
        <v>443</v>
      </c>
      <c r="GM19" s="167" t="s">
        <v>443</v>
      </c>
      <c r="GN19" s="167" t="s">
        <v>443</v>
      </c>
      <c r="GO19" s="167" t="s">
        <v>443</v>
      </c>
      <c r="GP19" s="167" t="s">
        <v>443</v>
      </c>
      <c r="GQ19" s="382"/>
      <c r="GR19" s="167" t="s">
        <v>443</v>
      </c>
      <c r="GS19" s="167" t="s">
        <v>443</v>
      </c>
      <c r="GT19" s="167" t="s">
        <v>443</v>
      </c>
      <c r="GU19" s="167" t="s">
        <v>443</v>
      </c>
      <c r="GV19" s="167" t="s">
        <v>443</v>
      </c>
      <c r="GW19" s="167" t="s">
        <v>443</v>
      </c>
      <c r="GX19" s="382"/>
      <c r="GY19" s="167" t="s">
        <v>443</v>
      </c>
      <c r="GZ19" s="167" t="s">
        <v>443</v>
      </c>
      <c r="HA19" s="167" t="s">
        <v>443</v>
      </c>
      <c r="HB19" s="167" t="s">
        <v>443</v>
      </c>
      <c r="HC19" s="167" t="s">
        <v>443</v>
      </c>
      <c r="HD19" s="167" t="s">
        <v>443</v>
      </c>
      <c r="HE19" s="382"/>
      <c r="HF19" s="167" t="s">
        <v>443</v>
      </c>
      <c r="HG19" s="167" t="s">
        <v>443</v>
      </c>
      <c r="HH19" s="167" t="s">
        <v>443</v>
      </c>
      <c r="HI19" s="167" t="s">
        <v>443</v>
      </c>
      <c r="HJ19" s="167">
        <v>12300</v>
      </c>
      <c r="HK19" s="167" t="s">
        <v>443</v>
      </c>
      <c r="HL19" s="382"/>
      <c r="HM19" s="167" t="s">
        <v>443</v>
      </c>
      <c r="HN19" s="167" t="s">
        <v>443</v>
      </c>
      <c r="HO19" s="167" t="s">
        <v>443</v>
      </c>
      <c r="HP19" s="167" t="s">
        <v>443</v>
      </c>
      <c r="HQ19" s="373">
        <v>12300</v>
      </c>
      <c r="HR19" s="167" t="s">
        <v>443</v>
      </c>
      <c r="HS19" s="167" t="s">
        <v>443</v>
      </c>
      <c r="HT19" s="382"/>
      <c r="HU19" s="167" t="s">
        <v>443</v>
      </c>
      <c r="HV19" s="167" t="s">
        <v>443</v>
      </c>
      <c r="HW19" s="167" t="s">
        <v>443</v>
      </c>
      <c r="HX19" s="167" t="s">
        <v>443</v>
      </c>
      <c r="HY19" s="167" t="s">
        <v>443</v>
      </c>
      <c r="HZ19" s="167" t="s">
        <v>443</v>
      </c>
      <c r="IA19" s="382"/>
      <c r="IB19" s="167" t="s">
        <v>443</v>
      </c>
      <c r="IC19" s="167" t="s">
        <v>443</v>
      </c>
      <c r="ID19" s="167" t="s">
        <v>443</v>
      </c>
      <c r="IE19" s="167" t="s">
        <v>443</v>
      </c>
      <c r="IF19" s="167" t="s">
        <v>443</v>
      </c>
      <c r="IG19" s="167" t="s">
        <v>443</v>
      </c>
      <c r="IH19" s="382"/>
      <c r="II19" s="167" t="s">
        <v>443</v>
      </c>
      <c r="IJ19" s="167" t="s">
        <v>443</v>
      </c>
      <c r="IK19" s="167" t="s">
        <v>443</v>
      </c>
      <c r="IL19" s="167" t="s">
        <v>443</v>
      </c>
      <c r="IM19" s="167" t="s">
        <v>443</v>
      </c>
      <c r="IN19" s="167" t="s">
        <v>443</v>
      </c>
      <c r="IO19" s="382"/>
      <c r="IP19" s="167" t="s">
        <v>443</v>
      </c>
      <c r="IQ19" s="167" t="s">
        <v>443</v>
      </c>
      <c r="IR19" s="167" t="s">
        <v>443</v>
      </c>
      <c r="IS19" s="167" t="s">
        <v>443</v>
      </c>
      <c r="IT19" s="167" t="s">
        <v>443</v>
      </c>
      <c r="IU19" s="167" t="s">
        <v>443</v>
      </c>
      <c r="IV19" s="382"/>
      <c r="IW19" s="373">
        <v>10500</v>
      </c>
      <c r="IX19" s="167" t="s">
        <v>443</v>
      </c>
      <c r="IY19" s="167" t="s">
        <v>443</v>
      </c>
      <c r="IZ19" s="167" t="s">
        <v>443</v>
      </c>
      <c r="JA19" s="167" t="s">
        <v>443</v>
      </c>
      <c r="JB19" s="167" t="s">
        <v>443</v>
      </c>
      <c r="JC19" s="382" t="s">
        <v>443</v>
      </c>
      <c r="JD19" s="167" t="s">
        <v>443</v>
      </c>
      <c r="JE19" s="167" t="s">
        <v>443</v>
      </c>
      <c r="JF19" s="167" t="s">
        <v>443</v>
      </c>
      <c r="JG19" s="167" t="s">
        <v>443</v>
      </c>
      <c r="JH19" s="167" t="s">
        <v>443</v>
      </c>
      <c r="JI19" s="167" t="s">
        <v>443</v>
      </c>
      <c r="JJ19" s="352"/>
      <c r="JK19" s="167" t="s">
        <v>443</v>
      </c>
      <c r="JL19" s="167" t="s">
        <v>443</v>
      </c>
      <c r="JM19" s="167" t="s">
        <v>443</v>
      </c>
      <c r="JN19" s="167" t="s">
        <v>443</v>
      </c>
      <c r="JO19" s="167" t="s">
        <v>443</v>
      </c>
      <c r="JP19" s="167" t="s">
        <v>443</v>
      </c>
      <c r="JQ19" s="352"/>
      <c r="JR19" s="167" t="s">
        <v>443</v>
      </c>
      <c r="JS19" s="167" t="s">
        <v>443</v>
      </c>
      <c r="JT19" s="167" t="s">
        <v>443</v>
      </c>
      <c r="JU19" s="167" t="s">
        <v>443</v>
      </c>
      <c r="JV19" s="167" t="s">
        <v>443</v>
      </c>
      <c r="JW19" s="167" t="s">
        <v>443</v>
      </c>
      <c r="JX19" s="352"/>
      <c r="JY19" s="167" t="s">
        <v>443</v>
      </c>
      <c r="JZ19" s="167" t="s">
        <v>443</v>
      </c>
      <c r="KA19" s="373">
        <v>10500</v>
      </c>
      <c r="KB19" s="167" t="s">
        <v>443</v>
      </c>
      <c r="KC19" s="167" t="s">
        <v>443</v>
      </c>
      <c r="KD19" s="167" t="s">
        <v>443</v>
      </c>
      <c r="KE19" s="167" t="s">
        <v>443</v>
      </c>
      <c r="KF19" s="352"/>
      <c r="KG19" s="167" t="s">
        <v>443</v>
      </c>
      <c r="KH19" s="167" t="s">
        <v>443</v>
      </c>
      <c r="KI19" s="167" t="s">
        <v>443</v>
      </c>
      <c r="KJ19" s="167" t="s">
        <v>443</v>
      </c>
      <c r="KK19" s="167" t="s">
        <v>443</v>
      </c>
      <c r="KL19" s="167" t="s">
        <v>443</v>
      </c>
      <c r="KM19" s="352"/>
      <c r="KN19" s="167" t="s">
        <v>443</v>
      </c>
      <c r="KO19" s="167" t="s">
        <v>443</v>
      </c>
      <c r="KP19" s="167" t="s">
        <v>443</v>
      </c>
      <c r="KQ19" s="167" t="s">
        <v>443</v>
      </c>
      <c r="KR19" s="167" t="s">
        <v>443</v>
      </c>
      <c r="KS19" s="167" t="s">
        <v>443</v>
      </c>
      <c r="KT19" s="352"/>
      <c r="KU19" s="167" t="s">
        <v>443</v>
      </c>
      <c r="KV19" s="167" t="s">
        <v>443</v>
      </c>
      <c r="KW19" s="167" t="s">
        <v>443</v>
      </c>
      <c r="KX19" s="167" t="s">
        <v>443</v>
      </c>
      <c r="KY19" s="167" t="s">
        <v>443</v>
      </c>
      <c r="KZ19" s="167" t="s">
        <v>443</v>
      </c>
      <c r="LA19" s="352"/>
      <c r="LB19" s="167" t="s">
        <v>443</v>
      </c>
      <c r="LC19" s="167" t="s">
        <v>443</v>
      </c>
      <c r="LD19" s="167" t="s">
        <v>443</v>
      </c>
      <c r="LE19" s="167" t="s">
        <v>443</v>
      </c>
      <c r="LF19" s="167" t="s">
        <v>443</v>
      </c>
      <c r="LG19" s="373">
        <v>9700</v>
      </c>
      <c r="LH19" s="167" t="s">
        <v>443</v>
      </c>
      <c r="LI19" s="352"/>
      <c r="LJ19" s="167" t="s">
        <v>443</v>
      </c>
      <c r="LK19" s="167" t="s">
        <v>443</v>
      </c>
      <c r="LL19" s="167" t="s">
        <v>443</v>
      </c>
      <c r="LM19" s="167" t="s">
        <v>443</v>
      </c>
      <c r="LN19" s="167" t="s">
        <v>443</v>
      </c>
      <c r="LO19" s="167" t="s">
        <v>443</v>
      </c>
      <c r="LP19" s="167" t="s">
        <v>443</v>
      </c>
      <c r="LQ19" s="167" t="s">
        <v>443</v>
      </c>
      <c r="LR19" s="167" t="s">
        <v>443</v>
      </c>
      <c r="LS19" s="167" t="s">
        <v>443</v>
      </c>
      <c r="LT19" s="167" t="s">
        <v>443</v>
      </c>
      <c r="LU19" s="167" t="s">
        <v>443</v>
      </c>
      <c r="LV19" s="167" t="s">
        <v>443</v>
      </c>
      <c r="LW19" s="167" t="s">
        <v>443</v>
      </c>
      <c r="LX19" s="167" t="s">
        <v>443</v>
      </c>
      <c r="LY19" s="167" t="s">
        <v>443</v>
      </c>
      <c r="LZ19" s="167" t="s">
        <v>443</v>
      </c>
      <c r="MA19" s="167" t="s">
        <v>443</v>
      </c>
      <c r="MB19" s="167" t="s">
        <v>443</v>
      </c>
      <c r="MC19" s="167" t="s">
        <v>443</v>
      </c>
      <c r="MD19" s="167" t="s">
        <v>443</v>
      </c>
      <c r="ME19" s="167" t="s">
        <v>443</v>
      </c>
      <c r="MF19" s="167" t="s">
        <v>443</v>
      </c>
      <c r="MG19" s="167" t="s">
        <v>443</v>
      </c>
      <c r="MH19" s="167" t="s">
        <v>443</v>
      </c>
      <c r="MI19" s="167" t="s">
        <v>443</v>
      </c>
      <c r="MJ19" s="167" t="s">
        <v>443</v>
      </c>
      <c r="MK19" s="374" t="s">
        <v>443</v>
      </c>
      <c r="ML19" s="373">
        <v>9700</v>
      </c>
    </row>
    <row r="20" spans="1:350" s="9" customFormat="1" ht="31" x14ac:dyDescent="0.35">
      <c r="A20" s="244"/>
      <c r="B20" s="371">
        <f t="shared" si="116"/>
        <v>12</v>
      </c>
      <c r="C20" s="450">
        <v>150000014</v>
      </c>
      <c r="D20" s="368" t="s">
        <v>215</v>
      </c>
      <c r="E20" s="372" t="s">
        <v>465</v>
      </c>
      <c r="F20" s="373">
        <v>14300</v>
      </c>
      <c r="G20" s="374"/>
      <c r="H20" s="86" t="s">
        <v>443</v>
      </c>
      <c r="I20" s="86" t="s">
        <v>443</v>
      </c>
      <c r="J20" s="164">
        <v>14300</v>
      </c>
      <c r="K20" s="375"/>
      <c r="L20" s="86" t="s">
        <v>443</v>
      </c>
      <c r="M20" s="86" t="s">
        <v>443</v>
      </c>
      <c r="N20" s="376">
        <v>14300</v>
      </c>
      <c r="O20" s="86">
        <v>14300</v>
      </c>
      <c r="P20" s="86" t="s">
        <v>443</v>
      </c>
      <c r="Q20" s="164">
        <v>14300</v>
      </c>
      <c r="R20" s="375"/>
      <c r="S20" s="159">
        <v>14300</v>
      </c>
      <c r="T20" s="86" t="s">
        <v>443</v>
      </c>
      <c r="U20" s="376" t="s">
        <v>443</v>
      </c>
      <c r="V20" s="86" t="s">
        <v>443</v>
      </c>
      <c r="W20" s="86" t="s">
        <v>443</v>
      </c>
      <c r="X20" s="164" t="s">
        <v>443</v>
      </c>
      <c r="Y20" s="375"/>
      <c r="Z20" s="159">
        <v>14300</v>
      </c>
      <c r="AA20" s="86" t="s">
        <v>443</v>
      </c>
      <c r="AB20" s="376">
        <v>14300</v>
      </c>
      <c r="AC20" s="86" t="s">
        <v>443</v>
      </c>
      <c r="AD20" s="86" t="s">
        <v>443</v>
      </c>
      <c r="AE20" s="86"/>
      <c r="AF20" s="377"/>
      <c r="AG20" s="159"/>
      <c r="AH20" s="164"/>
      <c r="AI20" s="376"/>
      <c r="AJ20" s="378"/>
      <c r="AK20" s="164"/>
      <c r="AL20" s="373">
        <f>(17522+17030)/2</f>
        <v>17276</v>
      </c>
      <c r="AM20" s="163"/>
      <c r="AN20" s="377"/>
      <c r="AO20" s="86" t="s">
        <v>443</v>
      </c>
      <c r="AP20" s="86" t="s">
        <v>443</v>
      </c>
      <c r="AQ20" s="376">
        <v>16922.167254955199</v>
      </c>
      <c r="AR20" s="86">
        <v>17030</v>
      </c>
      <c r="AS20" s="86">
        <v>17522</v>
      </c>
      <c r="AT20" s="164">
        <v>17030</v>
      </c>
      <c r="AU20" s="375"/>
      <c r="AV20" s="86" t="s">
        <v>443</v>
      </c>
      <c r="AW20" s="86">
        <v>17522</v>
      </c>
      <c r="AX20" s="376">
        <v>17030</v>
      </c>
      <c r="AY20" s="86" t="s">
        <v>443</v>
      </c>
      <c r="AZ20" s="86">
        <v>17030</v>
      </c>
      <c r="BA20" s="164" t="s">
        <v>443</v>
      </c>
      <c r="BB20" s="375"/>
      <c r="BC20" s="86" t="s">
        <v>443</v>
      </c>
      <c r="BD20" s="86">
        <v>17170.644668287601</v>
      </c>
      <c r="BE20" s="376" t="s">
        <v>443</v>
      </c>
      <c r="BF20" s="86" t="s">
        <v>443</v>
      </c>
      <c r="BG20" s="86" t="s">
        <v>443</v>
      </c>
      <c r="BH20" s="164" t="s">
        <v>443</v>
      </c>
      <c r="BI20" s="375"/>
      <c r="BJ20" s="86" t="s">
        <v>443</v>
      </c>
      <c r="BK20" s="86">
        <v>17030</v>
      </c>
      <c r="BL20" s="376">
        <v>17522</v>
      </c>
      <c r="BM20" s="86">
        <v>16964.975283901134</v>
      </c>
      <c r="BN20" s="86" t="s">
        <v>443</v>
      </c>
      <c r="BO20" s="379">
        <f>(17750+17250+19300+18800)/4</f>
        <v>18275</v>
      </c>
      <c r="BP20" s="380" t="s">
        <v>443</v>
      </c>
      <c r="BQ20" s="381"/>
      <c r="BR20" s="167" t="s">
        <v>443</v>
      </c>
      <c r="BS20" s="103">
        <v>17030</v>
      </c>
      <c r="BT20" s="103" t="s">
        <v>443</v>
      </c>
      <c r="BU20" s="103" t="s">
        <v>443</v>
      </c>
      <c r="BV20" s="103" t="s">
        <v>443</v>
      </c>
      <c r="BW20" s="160" t="s">
        <v>443</v>
      </c>
      <c r="BX20" s="382"/>
      <c r="BY20" s="167" t="s">
        <v>443</v>
      </c>
      <c r="BZ20" s="103">
        <v>17030</v>
      </c>
      <c r="CA20" s="103">
        <v>17030</v>
      </c>
      <c r="CB20" s="103">
        <v>13500</v>
      </c>
      <c r="CC20" s="103" t="s">
        <v>443</v>
      </c>
      <c r="CD20" s="160">
        <v>17030</v>
      </c>
      <c r="CE20" s="382"/>
      <c r="CF20" s="167" t="s">
        <v>443</v>
      </c>
      <c r="CG20" s="383" t="s">
        <v>443</v>
      </c>
      <c r="CH20" s="383" t="s">
        <v>443</v>
      </c>
      <c r="CI20" s="383" t="s">
        <v>443</v>
      </c>
      <c r="CJ20" s="383">
        <v>17577.431192660551</v>
      </c>
      <c r="CK20" s="160" t="s">
        <v>443</v>
      </c>
      <c r="CL20" s="382"/>
      <c r="CM20" s="167">
        <v>17750</v>
      </c>
      <c r="CN20" s="103">
        <v>17750</v>
      </c>
      <c r="CO20" s="103">
        <v>17030</v>
      </c>
      <c r="CP20" s="103" t="s">
        <v>443</v>
      </c>
      <c r="CQ20" s="103" t="s">
        <v>443</v>
      </c>
      <c r="CR20" s="160" t="s">
        <v>443</v>
      </c>
      <c r="CS20" s="382"/>
      <c r="CT20" s="380">
        <v>17750</v>
      </c>
      <c r="CU20" s="373">
        <f>(17750+17250+19300+18800)/4</f>
        <v>18275</v>
      </c>
      <c r="CV20" s="383" t="s">
        <v>443</v>
      </c>
      <c r="CW20" s="103">
        <v>17750</v>
      </c>
      <c r="CX20" s="103" t="s">
        <v>443</v>
      </c>
      <c r="CY20" s="103">
        <v>17750</v>
      </c>
      <c r="CZ20" s="160" t="s">
        <v>443</v>
      </c>
      <c r="DA20" s="382" t="s">
        <v>443</v>
      </c>
      <c r="DB20" s="167" t="s">
        <v>443</v>
      </c>
      <c r="DC20" s="103" t="s">
        <v>443</v>
      </c>
      <c r="DD20" s="103">
        <v>17888.405931417979</v>
      </c>
      <c r="DE20" s="103" t="s">
        <v>443</v>
      </c>
      <c r="DF20" s="103" t="s">
        <v>443</v>
      </c>
      <c r="DG20" s="160" t="s">
        <v>443</v>
      </c>
      <c r="DH20" s="382" t="s">
        <v>443</v>
      </c>
      <c r="DI20" s="167" t="s">
        <v>443</v>
      </c>
      <c r="DJ20" s="103" t="s">
        <v>443</v>
      </c>
      <c r="DK20" s="103">
        <v>18890</v>
      </c>
      <c r="DL20" s="103">
        <v>18480.570202329858</v>
      </c>
      <c r="DM20" s="103" t="s">
        <v>443</v>
      </c>
      <c r="DN20" s="103" t="s">
        <v>443</v>
      </c>
      <c r="DO20" s="384" t="s">
        <v>443</v>
      </c>
      <c r="DP20" s="385" t="s">
        <v>443</v>
      </c>
      <c r="DQ20" s="103">
        <v>18385.109034267913</v>
      </c>
      <c r="DR20" s="103" t="s">
        <v>443</v>
      </c>
      <c r="DS20" s="103" t="s">
        <v>443</v>
      </c>
      <c r="DT20" s="103">
        <v>18890</v>
      </c>
      <c r="DU20" s="160" t="s">
        <v>443</v>
      </c>
      <c r="DV20" s="382" t="s">
        <v>443</v>
      </c>
      <c r="DW20" s="167">
        <v>18907.876254180603</v>
      </c>
      <c r="DX20" s="167" t="s">
        <v>443</v>
      </c>
      <c r="DY20" s="167">
        <v>18890</v>
      </c>
      <c r="DZ20" s="373">
        <f>(18450+19460+18320+18960)/4</f>
        <v>18797.5</v>
      </c>
      <c r="EA20" s="382"/>
      <c r="EB20" s="167" t="s">
        <v>443</v>
      </c>
      <c r="EC20" s="167">
        <v>18890</v>
      </c>
      <c r="ED20" s="382"/>
      <c r="EE20" s="167" t="s">
        <v>443</v>
      </c>
      <c r="EF20" s="167" t="s">
        <v>443</v>
      </c>
      <c r="EG20" s="167" t="s">
        <v>443</v>
      </c>
      <c r="EH20" s="167" t="s">
        <v>443</v>
      </c>
      <c r="EI20" s="167" t="s">
        <v>443</v>
      </c>
      <c r="EJ20" s="167">
        <v>18890</v>
      </c>
      <c r="EK20" s="382"/>
      <c r="EL20" s="167" t="s">
        <v>443</v>
      </c>
      <c r="EM20" s="167" t="s">
        <v>443</v>
      </c>
      <c r="EN20" s="167">
        <v>18543.406593406595</v>
      </c>
      <c r="EO20" s="167">
        <v>18630.679115128449</v>
      </c>
      <c r="EP20" s="167">
        <v>18890</v>
      </c>
      <c r="EQ20" s="167" t="s">
        <v>443</v>
      </c>
      <c r="ER20" s="382"/>
      <c r="ES20" s="167">
        <v>18634.607082630693</v>
      </c>
      <c r="ET20" s="167">
        <v>18320</v>
      </c>
      <c r="EU20" s="167" t="s">
        <v>443</v>
      </c>
      <c r="EV20" s="167">
        <v>18890</v>
      </c>
      <c r="EW20" s="167">
        <v>18457.724528992134</v>
      </c>
      <c r="EX20" s="167">
        <v>18411.598311218335</v>
      </c>
      <c r="EY20" s="382"/>
      <c r="EZ20" s="167" t="s">
        <v>443</v>
      </c>
      <c r="FA20" s="167" t="s">
        <v>443</v>
      </c>
      <c r="FB20" s="167">
        <v>18450</v>
      </c>
      <c r="FC20" s="167">
        <v>18890</v>
      </c>
      <c r="FD20" s="167" t="s">
        <v>443</v>
      </c>
      <c r="FE20" s="167">
        <v>18450</v>
      </c>
      <c r="FF20" s="373">
        <f>(19025+19460+18890+18960)/4</f>
        <v>19083.75</v>
      </c>
      <c r="FG20" s="382"/>
      <c r="FH20" s="167">
        <v>18320</v>
      </c>
      <c r="FI20" s="167" t="s">
        <v>443</v>
      </c>
      <c r="FJ20" s="167">
        <v>18320</v>
      </c>
      <c r="FK20" s="167">
        <v>18890</v>
      </c>
      <c r="FL20" s="167" t="s">
        <v>443</v>
      </c>
      <c r="FM20" s="167">
        <v>18320</v>
      </c>
      <c r="FN20" s="382"/>
      <c r="FO20" s="167" t="s">
        <v>443</v>
      </c>
      <c r="FP20" s="167">
        <v>18399</v>
      </c>
      <c r="FQ20" s="167">
        <v>18890</v>
      </c>
      <c r="FR20" s="167" t="s">
        <v>443</v>
      </c>
      <c r="FS20" s="167">
        <v>18890</v>
      </c>
      <c r="FT20" s="167">
        <v>18890</v>
      </c>
      <c r="FU20" s="382"/>
      <c r="FV20" s="167">
        <v>18576</v>
      </c>
      <c r="FW20" s="167">
        <v>19025</v>
      </c>
      <c r="FX20" s="167" t="s">
        <v>443</v>
      </c>
      <c r="FY20" s="167">
        <v>18890</v>
      </c>
      <c r="FZ20" s="167" t="s">
        <v>443</v>
      </c>
      <c r="GA20" s="167">
        <v>18890</v>
      </c>
      <c r="GB20" s="382"/>
      <c r="GC20" s="167">
        <v>19025</v>
      </c>
      <c r="GD20" s="167" t="s">
        <v>443</v>
      </c>
      <c r="GE20" s="167">
        <v>18320</v>
      </c>
      <c r="GF20" s="167">
        <v>18890</v>
      </c>
      <c r="GG20" s="167" t="s">
        <v>443</v>
      </c>
      <c r="GH20" s="167" t="s">
        <v>443</v>
      </c>
      <c r="GI20" s="382"/>
      <c r="GJ20" s="167">
        <v>18994.503846153846</v>
      </c>
      <c r="GK20" s="373">
        <f>(19370+19460+19232+18960)/4</f>
        <v>19255.5</v>
      </c>
      <c r="GL20" s="167" t="s">
        <v>443</v>
      </c>
      <c r="GM20" s="167">
        <v>18994.817424727738</v>
      </c>
      <c r="GN20" s="167" t="s">
        <v>443</v>
      </c>
      <c r="GO20" s="167" t="s">
        <v>443</v>
      </c>
      <c r="GP20" s="167">
        <v>18700</v>
      </c>
      <c r="GQ20" s="382"/>
      <c r="GR20" s="167" t="s">
        <v>443</v>
      </c>
      <c r="GS20" s="167" t="s">
        <v>443</v>
      </c>
      <c r="GT20" s="167">
        <v>18607</v>
      </c>
      <c r="GU20" s="167">
        <v>19137.697445091886</v>
      </c>
      <c r="GV20" s="167" t="s">
        <v>443</v>
      </c>
      <c r="GW20" s="167">
        <v>19330.326820603907</v>
      </c>
      <c r="GX20" s="382"/>
      <c r="GY20" s="167" t="s">
        <v>443</v>
      </c>
      <c r="GZ20" s="167">
        <v>19230</v>
      </c>
      <c r="HA20" s="167" t="s">
        <v>443</v>
      </c>
      <c r="HB20" s="167">
        <v>19230</v>
      </c>
      <c r="HC20" s="167">
        <v>19370</v>
      </c>
      <c r="HD20" s="167">
        <v>18700</v>
      </c>
      <c r="HE20" s="382"/>
      <c r="HF20" s="167">
        <v>19230</v>
      </c>
      <c r="HG20" s="167" t="s">
        <v>443</v>
      </c>
      <c r="HH20" s="167">
        <v>18700</v>
      </c>
      <c r="HI20" s="167">
        <v>19334.786104856867</v>
      </c>
      <c r="HJ20" s="167">
        <v>18700</v>
      </c>
      <c r="HK20" s="167" t="s">
        <v>443</v>
      </c>
      <c r="HL20" s="382"/>
      <c r="HM20" s="167">
        <v>19230</v>
      </c>
      <c r="HN20" s="167">
        <v>19058.502581755594</v>
      </c>
      <c r="HO20" s="167">
        <v>19230</v>
      </c>
      <c r="HP20" s="167">
        <v>19370</v>
      </c>
      <c r="HQ20" s="373">
        <v>15200</v>
      </c>
      <c r="HR20" s="167" t="s">
        <v>443</v>
      </c>
      <c r="HS20" s="167" t="s">
        <v>443</v>
      </c>
      <c r="HT20" s="382"/>
      <c r="HU20" s="167" t="s">
        <v>443</v>
      </c>
      <c r="HV20" s="167" t="s">
        <v>443</v>
      </c>
      <c r="HW20" s="167">
        <v>18960</v>
      </c>
      <c r="HX20" s="167" t="s">
        <v>443</v>
      </c>
      <c r="HY20" s="167" t="s">
        <v>443</v>
      </c>
      <c r="HZ20" s="167">
        <v>19005.956631299734</v>
      </c>
      <c r="IA20" s="382"/>
      <c r="IB20" s="167">
        <v>18960</v>
      </c>
      <c r="IC20" s="167">
        <v>18651.952065594451</v>
      </c>
      <c r="ID20" s="167">
        <v>18660</v>
      </c>
      <c r="IE20" s="167" t="s">
        <v>443</v>
      </c>
      <c r="IF20" s="167">
        <v>18742.581088510171</v>
      </c>
      <c r="IG20" s="167">
        <v>18719.455466441537</v>
      </c>
      <c r="IH20" s="382"/>
      <c r="II20" s="167">
        <v>18960</v>
      </c>
      <c r="IJ20" s="167" t="s">
        <v>443</v>
      </c>
      <c r="IK20" s="167" t="s">
        <v>443</v>
      </c>
      <c r="IL20" s="167">
        <v>18960</v>
      </c>
      <c r="IM20" s="167">
        <v>19378.330955777459</v>
      </c>
      <c r="IN20" s="167">
        <v>18660</v>
      </c>
      <c r="IO20" s="382"/>
      <c r="IP20" s="167" t="s">
        <v>443</v>
      </c>
      <c r="IQ20" s="167">
        <v>18808.804554079696</v>
      </c>
      <c r="IR20" s="167">
        <v>18660</v>
      </c>
      <c r="IS20" s="167">
        <v>18660</v>
      </c>
      <c r="IT20" s="167">
        <v>18430</v>
      </c>
      <c r="IU20" s="167">
        <v>18651.932668329177</v>
      </c>
      <c r="IV20" s="382"/>
      <c r="IW20" s="373">
        <v>15200</v>
      </c>
      <c r="IX20" s="167">
        <v>19410</v>
      </c>
      <c r="IY20" s="167" t="s">
        <v>443</v>
      </c>
      <c r="IZ20" s="167">
        <v>19410</v>
      </c>
      <c r="JA20" s="167" t="s">
        <v>443</v>
      </c>
      <c r="JB20" s="167" t="s">
        <v>443</v>
      </c>
      <c r="JC20" s="382" t="s">
        <v>443</v>
      </c>
      <c r="JD20" s="167" t="s">
        <v>443</v>
      </c>
      <c r="JE20" s="167">
        <v>17540</v>
      </c>
      <c r="JF20" s="167">
        <v>15200</v>
      </c>
      <c r="JG20" s="167">
        <v>18244.562543513577</v>
      </c>
      <c r="JH20" s="167">
        <v>17911.780821917808</v>
      </c>
      <c r="JI20" s="167" t="s">
        <v>443</v>
      </c>
      <c r="JJ20" s="352"/>
      <c r="JK20" s="167">
        <v>12500</v>
      </c>
      <c r="JL20" s="167" t="s">
        <v>443</v>
      </c>
      <c r="JM20" s="167">
        <v>12500</v>
      </c>
      <c r="JN20" s="167">
        <v>12500</v>
      </c>
      <c r="JO20" s="167">
        <v>12500</v>
      </c>
      <c r="JP20" s="167">
        <v>12500</v>
      </c>
      <c r="JQ20" s="352"/>
      <c r="JR20" s="167">
        <v>12500</v>
      </c>
      <c r="JS20" s="167" t="s">
        <v>443</v>
      </c>
      <c r="JT20" s="167" t="s">
        <v>443</v>
      </c>
      <c r="JU20" s="167">
        <v>12000</v>
      </c>
      <c r="JV20" s="167">
        <v>12000</v>
      </c>
      <c r="JW20" s="167">
        <v>12000</v>
      </c>
      <c r="JX20" s="352"/>
      <c r="JY20" s="167">
        <v>12000</v>
      </c>
      <c r="JZ20" s="167" t="s">
        <v>443</v>
      </c>
      <c r="KA20" s="373">
        <v>12000</v>
      </c>
      <c r="KB20" s="167">
        <v>12000</v>
      </c>
      <c r="KC20" s="167">
        <v>12000</v>
      </c>
      <c r="KD20" s="167">
        <v>12000</v>
      </c>
      <c r="KE20" s="167">
        <v>12000</v>
      </c>
      <c r="KF20" s="352"/>
      <c r="KG20" s="167" t="s">
        <v>443</v>
      </c>
      <c r="KH20" s="167">
        <v>12000</v>
      </c>
      <c r="KI20" s="167" t="s">
        <v>443</v>
      </c>
      <c r="KJ20" s="167" t="s">
        <v>443</v>
      </c>
      <c r="KK20" s="167">
        <v>12000</v>
      </c>
      <c r="KL20" s="167" t="s">
        <v>443</v>
      </c>
      <c r="KM20" s="352"/>
      <c r="KN20" s="167" t="s">
        <v>443</v>
      </c>
      <c r="KO20" s="167" t="s">
        <v>443</v>
      </c>
      <c r="KP20" s="167" t="s">
        <v>443</v>
      </c>
      <c r="KQ20" s="167" t="s">
        <v>443</v>
      </c>
      <c r="KR20" s="167" t="s">
        <v>443</v>
      </c>
      <c r="KS20" s="167">
        <v>12000</v>
      </c>
      <c r="KT20" s="352"/>
      <c r="KU20" s="167">
        <v>12000</v>
      </c>
      <c r="KV20" s="167" t="s">
        <v>443</v>
      </c>
      <c r="KW20" s="167">
        <v>12000</v>
      </c>
      <c r="KX20" s="167" t="s">
        <v>443</v>
      </c>
      <c r="KY20" s="167">
        <v>12000</v>
      </c>
      <c r="KZ20" s="167" t="s">
        <v>443</v>
      </c>
      <c r="LA20" s="352"/>
      <c r="LB20" s="167" t="s">
        <v>443</v>
      </c>
      <c r="LC20" s="167">
        <v>12000</v>
      </c>
      <c r="LD20" s="167" t="s">
        <v>443</v>
      </c>
      <c r="LE20" s="167" t="s">
        <v>443</v>
      </c>
      <c r="LF20" s="167">
        <v>12000</v>
      </c>
      <c r="LG20" s="373">
        <v>12000</v>
      </c>
      <c r="LH20" s="167" t="s">
        <v>443</v>
      </c>
      <c r="LI20" s="352"/>
      <c r="LJ20" s="167" t="s">
        <v>443</v>
      </c>
      <c r="LK20" s="167">
        <v>12000</v>
      </c>
      <c r="LL20" s="167">
        <v>12000</v>
      </c>
      <c r="LM20" s="167">
        <v>12000</v>
      </c>
      <c r="LN20" s="167">
        <v>12000</v>
      </c>
      <c r="LO20" s="167" t="s">
        <v>443</v>
      </c>
      <c r="LP20" s="167" t="s">
        <v>443</v>
      </c>
      <c r="LQ20" s="167" t="s">
        <v>443</v>
      </c>
      <c r="LR20" s="167" t="s">
        <v>443</v>
      </c>
      <c r="LS20" s="167" t="s">
        <v>443</v>
      </c>
      <c r="LT20" s="167">
        <v>12000</v>
      </c>
      <c r="LU20" s="167">
        <v>12000</v>
      </c>
      <c r="LV20" s="167" t="s">
        <v>443</v>
      </c>
      <c r="LW20" s="167" t="s">
        <v>443</v>
      </c>
      <c r="LX20" s="167" t="s">
        <v>443</v>
      </c>
      <c r="LY20" s="167" t="s">
        <v>443</v>
      </c>
      <c r="LZ20" s="167" t="s">
        <v>443</v>
      </c>
      <c r="MA20" s="167" t="s">
        <v>443</v>
      </c>
      <c r="MB20" s="167">
        <v>12000</v>
      </c>
      <c r="MC20" s="167">
        <v>12000</v>
      </c>
      <c r="MD20" s="167" t="s">
        <v>443</v>
      </c>
      <c r="ME20" s="167" t="s">
        <v>443</v>
      </c>
      <c r="MF20" s="167">
        <v>12000</v>
      </c>
      <c r="MG20" s="167" t="s">
        <v>443</v>
      </c>
      <c r="MH20" s="167" t="s">
        <v>443</v>
      </c>
      <c r="MI20" s="167" t="s">
        <v>443</v>
      </c>
      <c r="MJ20" s="167">
        <v>12000</v>
      </c>
      <c r="MK20" s="374" t="s">
        <v>443</v>
      </c>
      <c r="ML20" s="373">
        <v>12000</v>
      </c>
    </row>
    <row r="21" spans="1:350" s="9" customFormat="1" ht="31" x14ac:dyDescent="0.35">
      <c r="A21" s="244"/>
      <c r="B21" s="371">
        <f t="shared" si="116"/>
        <v>13</v>
      </c>
      <c r="C21" s="450">
        <v>150000015</v>
      </c>
      <c r="D21" s="368" t="s">
        <v>10</v>
      </c>
      <c r="E21" s="372" t="s">
        <v>466</v>
      </c>
      <c r="F21" s="373">
        <v>12300</v>
      </c>
      <c r="G21" s="374"/>
      <c r="H21" s="86" t="s">
        <v>443</v>
      </c>
      <c r="I21" s="86" t="s">
        <v>443</v>
      </c>
      <c r="J21" s="164" t="s">
        <v>443</v>
      </c>
      <c r="K21" s="375" t="s">
        <v>443</v>
      </c>
      <c r="L21" s="86" t="s">
        <v>443</v>
      </c>
      <c r="M21" s="86" t="s">
        <v>443</v>
      </c>
      <c r="N21" s="376" t="s">
        <v>443</v>
      </c>
      <c r="O21" s="86" t="s">
        <v>443</v>
      </c>
      <c r="P21" s="86" t="s">
        <v>443</v>
      </c>
      <c r="Q21" s="164" t="s">
        <v>443</v>
      </c>
      <c r="R21" s="375" t="s">
        <v>443</v>
      </c>
      <c r="S21" s="159" t="s">
        <v>443</v>
      </c>
      <c r="T21" s="86" t="s">
        <v>443</v>
      </c>
      <c r="U21" s="376" t="s">
        <v>443</v>
      </c>
      <c r="V21" s="86" t="s">
        <v>443</v>
      </c>
      <c r="W21" s="86" t="s">
        <v>443</v>
      </c>
      <c r="X21" s="164" t="s">
        <v>443</v>
      </c>
      <c r="Y21" s="375" t="s">
        <v>443</v>
      </c>
      <c r="Z21" s="159" t="s">
        <v>443</v>
      </c>
      <c r="AA21" s="86" t="s">
        <v>443</v>
      </c>
      <c r="AB21" s="376" t="s">
        <v>443</v>
      </c>
      <c r="AC21" s="86" t="s">
        <v>443</v>
      </c>
      <c r="AD21" s="86" t="s">
        <v>443</v>
      </c>
      <c r="AE21" s="86" t="s">
        <v>443</v>
      </c>
      <c r="AF21" s="377" t="s">
        <v>443</v>
      </c>
      <c r="AG21" s="159" t="s">
        <v>443</v>
      </c>
      <c r="AH21" s="164" t="s">
        <v>443</v>
      </c>
      <c r="AI21" s="376" t="s">
        <v>443</v>
      </c>
      <c r="AJ21" s="378" t="s">
        <v>443</v>
      </c>
      <c r="AK21" s="164" t="s">
        <v>443</v>
      </c>
      <c r="AL21" s="373">
        <v>12300</v>
      </c>
      <c r="AM21" s="163"/>
      <c r="AN21" s="377"/>
      <c r="AO21" s="86" t="s">
        <v>443</v>
      </c>
      <c r="AP21" s="86" t="s">
        <v>443</v>
      </c>
      <c r="AQ21" s="376" t="s">
        <v>443</v>
      </c>
      <c r="AR21" s="86" t="s">
        <v>443</v>
      </c>
      <c r="AS21" s="86" t="s">
        <v>443</v>
      </c>
      <c r="AT21" s="164" t="s">
        <v>443</v>
      </c>
      <c r="AU21" s="375"/>
      <c r="AV21" s="86" t="s">
        <v>443</v>
      </c>
      <c r="AW21" s="86" t="s">
        <v>443</v>
      </c>
      <c r="AX21" s="376" t="s">
        <v>443</v>
      </c>
      <c r="AY21" s="86">
        <v>17030</v>
      </c>
      <c r="AZ21" s="86" t="s">
        <v>443</v>
      </c>
      <c r="BA21" s="164" t="s">
        <v>443</v>
      </c>
      <c r="BB21" s="375"/>
      <c r="BC21" s="86" t="s">
        <v>443</v>
      </c>
      <c r="BD21" s="86" t="s">
        <v>443</v>
      </c>
      <c r="BE21" s="376" t="s">
        <v>443</v>
      </c>
      <c r="BF21" s="86" t="s">
        <v>443</v>
      </c>
      <c r="BG21" s="86" t="s">
        <v>443</v>
      </c>
      <c r="BH21" s="164" t="s">
        <v>443</v>
      </c>
      <c r="BI21" s="375"/>
      <c r="BJ21" s="86" t="s">
        <v>443</v>
      </c>
      <c r="BK21" s="86" t="s">
        <v>443</v>
      </c>
      <c r="BL21" s="376">
        <v>12300</v>
      </c>
      <c r="BM21" s="86" t="s">
        <v>443</v>
      </c>
      <c r="BN21" s="86" t="s">
        <v>443</v>
      </c>
      <c r="BO21" s="379">
        <v>12300</v>
      </c>
      <c r="BP21" s="380" t="s">
        <v>443</v>
      </c>
      <c r="BQ21" s="381"/>
      <c r="BR21" s="167" t="s">
        <v>443</v>
      </c>
      <c r="BS21" s="103" t="s">
        <v>443</v>
      </c>
      <c r="BT21" s="103" t="s">
        <v>443</v>
      </c>
      <c r="BU21" s="103" t="s">
        <v>443</v>
      </c>
      <c r="BV21" s="103" t="s">
        <v>443</v>
      </c>
      <c r="BW21" s="160" t="s">
        <v>443</v>
      </c>
      <c r="BX21" s="382"/>
      <c r="BY21" s="167" t="s">
        <v>443</v>
      </c>
      <c r="BZ21" s="103" t="s">
        <v>443</v>
      </c>
      <c r="CA21" s="103" t="s">
        <v>443</v>
      </c>
      <c r="CB21" s="103" t="s">
        <v>443</v>
      </c>
      <c r="CC21" s="103" t="s">
        <v>443</v>
      </c>
      <c r="CD21" s="160" t="s">
        <v>443</v>
      </c>
      <c r="CE21" s="382"/>
      <c r="CF21" s="167" t="s">
        <v>443</v>
      </c>
      <c r="CG21" s="383" t="s">
        <v>443</v>
      </c>
      <c r="CH21" s="383" t="s">
        <v>443</v>
      </c>
      <c r="CI21" s="383" t="s">
        <v>443</v>
      </c>
      <c r="CJ21" s="383" t="s">
        <v>443</v>
      </c>
      <c r="CK21" s="160" t="s">
        <v>443</v>
      </c>
      <c r="CL21" s="382"/>
      <c r="CM21" s="167" t="s">
        <v>443</v>
      </c>
      <c r="CN21" s="103" t="s">
        <v>443</v>
      </c>
      <c r="CO21" s="103" t="s">
        <v>443</v>
      </c>
      <c r="CP21" s="103" t="s">
        <v>443</v>
      </c>
      <c r="CQ21" s="103" t="s">
        <v>443</v>
      </c>
      <c r="CR21" s="160" t="s">
        <v>443</v>
      </c>
      <c r="CS21" s="382"/>
      <c r="CT21" s="380" t="s">
        <v>443</v>
      </c>
      <c r="CU21" s="373">
        <v>12300</v>
      </c>
      <c r="CV21" s="383" t="s">
        <v>443</v>
      </c>
      <c r="CW21" s="103" t="s">
        <v>443</v>
      </c>
      <c r="CX21" s="103" t="s">
        <v>443</v>
      </c>
      <c r="CY21" s="103" t="s">
        <v>443</v>
      </c>
      <c r="CZ21" s="160" t="s">
        <v>443</v>
      </c>
      <c r="DA21" s="382" t="s">
        <v>443</v>
      </c>
      <c r="DB21" s="167" t="s">
        <v>443</v>
      </c>
      <c r="DC21" s="103" t="s">
        <v>443</v>
      </c>
      <c r="DD21" s="103" t="s">
        <v>443</v>
      </c>
      <c r="DE21" s="103" t="s">
        <v>443</v>
      </c>
      <c r="DF21" s="103" t="s">
        <v>443</v>
      </c>
      <c r="DG21" s="160" t="s">
        <v>443</v>
      </c>
      <c r="DH21" s="382" t="s">
        <v>443</v>
      </c>
      <c r="DI21" s="167" t="s">
        <v>443</v>
      </c>
      <c r="DJ21" s="103" t="s">
        <v>443</v>
      </c>
      <c r="DK21" s="103" t="s">
        <v>443</v>
      </c>
      <c r="DL21" s="103" t="s">
        <v>443</v>
      </c>
      <c r="DM21" s="103" t="s">
        <v>443</v>
      </c>
      <c r="DN21" s="103" t="s">
        <v>443</v>
      </c>
      <c r="DO21" s="384" t="s">
        <v>443</v>
      </c>
      <c r="DP21" s="385" t="s">
        <v>443</v>
      </c>
      <c r="DQ21" s="103" t="s">
        <v>443</v>
      </c>
      <c r="DR21" s="103" t="s">
        <v>443</v>
      </c>
      <c r="DS21" s="103" t="s">
        <v>443</v>
      </c>
      <c r="DT21" s="103" t="s">
        <v>443</v>
      </c>
      <c r="DU21" s="160" t="s">
        <v>443</v>
      </c>
      <c r="DV21" s="382" t="s">
        <v>443</v>
      </c>
      <c r="DW21" s="167" t="s">
        <v>443</v>
      </c>
      <c r="DX21" s="167" t="s">
        <v>443</v>
      </c>
      <c r="DY21" s="167" t="s">
        <v>443</v>
      </c>
      <c r="DZ21" s="373">
        <v>12300</v>
      </c>
      <c r="EA21" s="382"/>
      <c r="EB21" s="167" t="s">
        <v>443</v>
      </c>
      <c r="EC21" s="167" t="s">
        <v>443</v>
      </c>
      <c r="ED21" s="382"/>
      <c r="EE21" s="167" t="s">
        <v>443</v>
      </c>
      <c r="EF21" s="167" t="s">
        <v>443</v>
      </c>
      <c r="EG21" s="167" t="s">
        <v>443</v>
      </c>
      <c r="EH21" s="167" t="s">
        <v>443</v>
      </c>
      <c r="EI21" s="167" t="s">
        <v>443</v>
      </c>
      <c r="EJ21" s="167" t="s">
        <v>443</v>
      </c>
      <c r="EK21" s="382"/>
      <c r="EL21" s="167" t="s">
        <v>443</v>
      </c>
      <c r="EM21" s="167" t="s">
        <v>443</v>
      </c>
      <c r="EN21" s="167" t="s">
        <v>443</v>
      </c>
      <c r="EO21" s="167" t="s">
        <v>443</v>
      </c>
      <c r="EP21" s="167" t="s">
        <v>443</v>
      </c>
      <c r="EQ21" s="167" t="s">
        <v>443</v>
      </c>
      <c r="ER21" s="382"/>
      <c r="ES21" s="167" t="s">
        <v>443</v>
      </c>
      <c r="ET21" s="167" t="s">
        <v>443</v>
      </c>
      <c r="EU21" s="167" t="s">
        <v>443</v>
      </c>
      <c r="EV21" s="167" t="s">
        <v>443</v>
      </c>
      <c r="EW21" s="167" t="s">
        <v>443</v>
      </c>
      <c r="EX21" s="167" t="s">
        <v>443</v>
      </c>
      <c r="EY21" s="382"/>
      <c r="EZ21" s="167" t="s">
        <v>443</v>
      </c>
      <c r="FA21" s="167" t="s">
        <v>443</v>
      </c>
      <c r="FB21" s="167" t="s">
        <v>443</v>
      </c>
      <c r="FC21" s="167" t="s">
        <v>443</v>
      </c>
      <c r="FD21" s="167" t="s">
        <v>443</v>
      </c>
      <c r="FE21" s="167" t="s">
        <v>443</v>
      </c>
      <c r="FF21" s="373">
        <v>12300</v>
      </c>
      <c r="FG21" s="382"/>
      <c r="FH21" s="167" t="s">
        <v>443</v>
      </c>
      <c r="FI21" s="167" t="s">
        <v>443</v>
      </c>
      <c r="FJ21" s="167" t="s">
        <v>443</v>
      </c>
      <c r="FK21" s="167" t="s">
        <v>443</v>
      </c>
      <c r="FL21" s="167" t="s">
        <v>443</v>
      </c>
      <c r="FM21" s="167" t="s">
        <v>443</v>
      </c>
      <c r="FN21" s="382"/>
      <c r="FO21" s="167" t="s">
        <v>443</v>
      </c>
      <c r="FP21" s="167" t="s">
        <v>443</v>
      </c>
      <c r="FQ21" s="167" t="s">
        <v>443</v>
      </c>
      <c r="FR21" s="167" t="s">
        <v>443</v>
      </c>
      <c r="FS21" s="167" t="s">
        <v>443</v>
      </c>
      <c r="FT21" s="167" t="s">
        <v>443</v>
      </c>
      <c r="FU21" s="382"/>
      <c r="FV21" s="167" t="s">
        <v>443</v>
      </c>
      <c r="FW21" s="167" t="s">
        <v>443</v>
      </c>
      <c r="FX21" s="167" t="s">
        <v>443</v>
      </c>
      <c r="FY21" s="167" t="s">
        <v>443</v>
      </c>
      <c r="FZ21" s="167" t="s">
        <v>443</v>
      </c>
      <c r="GA21" s="167" t="s">
        <v>443</v>
      </c>
      <c r="GB21" s="382"/>
      <c r="GC21" s="167" t="s">
        <v>443</v>
      </c>
      <c r="GD21" s="167" t="s">
        <v>443</v>
      </c>
      <c r="GE21" s="167" t="s">
        <v>443</v>
      </c>
      <c r="GF21" s="167" t="s">
        <v>443</v>
      </c>
      <c r="GG21" s="167" t="s">
        <v>443</v>
      </c>
      <c r="GH21" s="167">
        <v>12300</v>
      </c>
      <c r="GI21" s="382"/>
      <c r="GJ21" s="167" t="s">
        <v>443</v>
      </c>
      <c r="GK21" s="373">
        <v>12300</v>
      </c>
      <c r="GL21" s="167" t="s">
        <v>443</v>
      </c>
      <c r="GM21" s="167" t="s">
        <v>443</v>
      </c>
      <c r="GN21" s="167" t="s">
        <v>443</v>
      </c>
      <c r="GO21" s="167" t="s">
        <v>443</v>
      </c>
      <c r="GP21" s="167" t="s">
        <v>443</v>
      </c>
      <c r="GQ21" s="382"/>
      <c r="GR21" s="167" t="s">
        <v>443</v>
      </c>
      <c r="GS21" s="167" t="s">
        <v>443</v>
      </c>
      <c r="GT21" s="167" t="s">
        <v>443</v>
      </c>
      <c r="GU21" s="167" t="s">
        <v>443</v>
      </c>
      <c r="GV21" s="167" t="s">
        <v>443</v>
      </c>
      <c r="GW21" s="167" t="s">
        <v>443</v>
      </c>
      <c r="GX21" s="382"/>
      <c r="GY21" s="167" t="s">
        <v>443</v>
      </c>
      <c r="GZ21" s="167" t="s">
        <v>443</v>
      </c>
      <c r="HA21" s="167" t="s">
        <v>443</v>
      </c>
      <c r="HB21" s="167" t="s">
        <v>443</v>
      </c>
      <c r="HC21" s="167" t="s">
        <v>443</v>
      </c>
      <c r="HD21" s="167" t="s">
        <v>443</v>
      </c>
      <c r="HE21" s="382"/>
      <c r="HF21" s="167" t="s">
        <v>443</v>
      </c>
      <c r="HG21" s="167" t="s">
        <v>443</v>
      </c>
      <c r="HH21" s="167" t="s">
        <v>443</v>
      </c>
      <c r="HI21" s="167" t="s">
        <v>443</v>
      </c>
      <c r="HJ21" s="167">
        <v>12300</v>
      </c>
      <c r="HK21" s="167" t="s">
        <v>443</v>
      </c>
      <c r="HL21" s="382"/>
      <c r="HM21" s="167" t="s">
        <v>443</v>
      </c>
      <c r="HN21" s="167" t="s">
        <v>443</v>
      </c>
      <c r="HO21" s="167" t="s">
        <v>443</v>
      </c>
      <c r="HP21" s="167" t="s">
        <v>443</v>
      </c>
      <c r="HQ21" s="373">
        <v>12300</v>
      </c>
      <c r="HR21" s="167" t="s">
        <v>443</v>
      </c>
      <c r="HS21" s="167" t="s">
        <v>443</v>
      </c>
      <c r="HT21" s="382"/>
      <c r="HU21" s="167" t="s">
        <v>443</v>
      </c>
      <c r="HV21" s="167" t="s">
        <v>443</v>
      </c>
      <c r="HW21" s="167" t="s">
        <v>443</v>
      </c>
      <c r="HX21" s="167" t="s">
        <v>443</v>
      </c>
      <c r="HY21" s="167" t="s">
        <v>443</v>
      </c>
      <c r="HZ21" s="167" t="s">
        <v>443</v>
      </c>
      <c r="IA21" s="382"/>
      <c r="IB21" s="167" t="s">
        <v>443</v>
      </c>
      <c r="IC21" s="167" t="s">
        <v>443</v>
      </c>
      <c r="ID21" s="167" t="s">
        <v>443</v>
      </c>
      <c r="IE21" s="167" t="s">
        <v>443</v>
      </c>
      <c r="IF21" s="167" t="s">
        <v>443</v>
      </c>
      <c r="IG21" s="167" t="s">
        <v>443</v>
      </c>
      <c r="IH21" s="382"/>
      <c r="II21" s="167" t="s">
        <v>443</v>
      </c>
      <c r="IJ21" s="167" t="s">
        <v>443</v>
      </c>
      <c r="IK21" s="167" t="s">
        <v>443</v>
      </c>
      <c r="IL21" s="167" t="s">
        <v>443</v>
      </c>
      <c r="IM21" s="167" t="s">
        <v>443</v>
      </c>
      <c r="IN21" s="167" t="s">
        <v>443</v>
      </c>
      <c r="IO21" s="382"/>
      <c r="IP21" s="167" t="s">
        <v>443</v>
      </c>
      <c r="IQ21" s="167" t="s">
        <v>443</v>
      </c>
      <c r="IR21" s="167" t="s">
        <v>443</v>
      </c>
      <c r="IS21" s="167" t="s">
        <v>443</v>
      </c>
      <c r="IT21" s="167" t="s">
        <v>443</v>
      </c>
      <c r="IU21" s="167">
        <v>12300</v>
      </c>
      <c r="IV21" s="382"/>
      <c r="IW21" s="373">
        <v>10500</v>
      </c>
      <c r="IX21" s="167" t="s">
        <v>443</v>
      </c>
      <c r="IY21" s="167" t="s">
        <v>443</v>
      </c>
      <c r="IZ21" s="167" t="s">
        <v>443</v>
      </c>
      <c r="JA21" s="167" t="s">
        <v>443</v>
      </c>
      <c r="JB21" s="167" t="s">
        <v>443</v>
      </c>
      <c r="JC21" s="382" t="s">
        <v>443</v>
      </c>
      <c r="JD21" s="167" t="s">
        <v>443</v>
      </c>
      <c r="JE21" s="167" t="s">
        <v>443</v>
      </c>
      <c r="JF21" s="167" t="s">
        <v>443</v>
      </c>
      <c r="JG21" s="167" t="s">
        <v>443</v>
      </c>
      <c r="JH21" s="167"/>
      <c r="JI21" s="167" t="s">
        <v>443</v>
      </c>
      <c r="JJ21" s="352"/>
      <c r="JK21" s="167" t="s">
        <v>443</v>
      </c>
      <c r="JL21" s="167" t="s">
        <v>443</v>
      </c>
      <c r="JM21" s="167" t="s">
        <v>443</v>
      </c>
      <c r="JN21" s="167" t="s">
        <v>443</v>
      </c>
      <c r="JO21" s="167" t="s">
        <v>443</v>
      </c>
      <c r="JP21" s="167" t="s">
        <v>443</v>
      </c>
      <c r="JQ21" s="352"/>
      <c r="JR21" s="167" t="s">
        <v>443</v>
      </c>
      <c r="JS21" s="167" t="s">
        <v>443</v>
      </c>
      <c r="JT21" s="167" t="s">
        <v>443</v>
      </c>
      <c r="JU21" s="167" t="s">
        <v>443</v>
      </c>
      <c r="JV21" s="167" t="s">
        <v>443</v>
      </c>
      <c r="JW21" s="167" t="s">
        <v>443</v>
      </c>
      <c r="JX21" s="352"/>
      <c r="JY21" s="167" t="s">
        <v>443</v>
      </c>
      <c r="JZ21" s="167" t="s">
        <v>443</v>
      </c>
      <c r="KA21" s="373">
        <v>10500</v>
      </c>
      <c r="KB21" s="167" t="s">
        <v>443</v>
      </c>
      <c r="KC21" s="167" t="s">
        <v>443</v>
      </c>
      <c r="KD21" s="167" t="s">
        <v>443</v>
      </c>
      <c r="KE21" s="167" t="s">
        <v>443</v>
      </c>
      <c r="KF21" s="352"/>
      <c r="KG21" s="167" t="s">
        <v>443</v>
      </c>
      <c r="KH21" s="167" t="s">
        <v>443</v>
      </c>
      <c r="KI21" s="167" t="s">
        <v>443</v>
      </c>
      <c r="KJ21" s="167" t="s">
        <v>443</v>
      </c>
      <c r="KK21" s="167" t="s">
        <v>443</v>
      </c>
      <c r="KL21" s="167" t="s">
        <v>443</v>
      </c>
      <c r="KM21" s="352"/>
      <c r="KN21" s="167" t="s">
        <v>443</v>
      </c>
      <c r="KO21" s="167" t="s">
        <v>443</v>
      </c>
      <c r="KP21" s="167" t="s">
        <v>443</v>
      </c>
      <c r="KQ21" s="167" t="s">
        <v>443</v>
      </c>
      <c r="KR21" s="167" t="s">
        <v>443</v>
      </c>
      <c r="KS21" s="167" t="s">
        <v>443</v>
      </c>
      <c r="KT21" s="352"/>
      <c r="KU21" s="167" t="s">
        <v>443</v>
      </c>
      <c r="KV21" s="167" t="s">
        <v>443</v>
      </c>
      <c r="KW21" s="167" t="s">
        <v>443</v>
      </c>
      <c r="KX21" s="167" t="s">
        <v>443</v>
      </c>
      <c r="KY21" s="167" t="s">
        <v>443</v>
      </c>
      <c r="KZ21" s="167" t="s">
        <v>443</v>
      </c>
      <c r="LA21" s="352"/>
      <c r="LB21" s="167" t="s">
        <v>443</v>
      </c>
      <c r="LC21" s="167" t="s">
        <v>443</v>
      </c>
      <c r="LD21" s="167" t="s">
        <v>443</v>
      </c>
      <c r="LE21" s="167" t="s">
        <v>443</v>
      </c>
      <c r="LF21" s="167" t="s">
        <v>443</v>
      </c>
      <c r="LG21" s="373">
        <v>9700</v>
      </c>
      <c r="LH21" s="167" t="s">
        <v>443</v>
      </c>
      <c r="LI21" s="352"/>
      <c r="LJ21" s="167" t="s">
        <v>443</v>
      </c>
      <c r="LK21" s="167" t="s">
        <v>443</v>
      </c>
      <c r="LL21" s="167" t="s">
        <v>443</v>
      </c>
      <c r="LM21" s="167" t="s">
        <v>443</v>
      </c>
      <c r="LN21" s="167" t="s">
        <v>443</v>
      </c>
      <c r="LO21" s="167" t="s">
        <v>443</v>
      </c>
      <c r="LP21" s="167" t="s">
        <v>443</v>
      </c>
      <c r="LQ21" s="167" t="s">
        <v>443</v>
      </c>
      <c r="LR21" s="167" t="s">
        <v>443</v>
      </c>
      <c r="LS21" s="167" t="s">
        <v>443</v>
      </c>
      <c r="LT21" s="167" t="s">
        <v>443</v>
      </c>
      <c r="LU21" s="167" t="s">
        <v>443</v>
      </c>
      <c r="LV21" s="167" t="s">
        <v>443</v>
      </c>
      <c r="LW21" s="167" t="s">
        <v>443</v>
      </c>
      <c r="LX21" s="167" t="s">
        <v>443</v>
      </c>
      <c r="LY21" s="167" t="s">
        <v>443</v>
      </c>
      <c r="LZ21" s="167" t="s">
        <v>443</v>
      </c>
      <c r="MA21" s="167" t="s">
        <v>443</v>
      </c>
      <c r="MB21" s="167" t="s">
        <v>443</v>
      </c>
      <c r="MC21" s="167" t="s">
        <v>443</v>
      </c>
      <c r="MD21" s="167" t="s">
        <v>443</v>
      </c>
      <c r="ME21" s="167" t="s">
        <v>443</v>
      </c>
      <c r="MF21" s="167" t="s">
        <v>443</v>
      </c>
      <c r="MG21" s="167" t="s">
        <v>443</v>
      </c>
      <c r="MH21" s="167" t="s">
        <v>443</v>
      </c>
      <c r="MI21" s="167" t="s">
        <v>443</v>
      </c>
      <c r="MJ21" s="167" t="s">
        <v>443</v>
      </c>
      <c r="MK21" s="374" t="s">
        <v>443</v>
      </c>
      <c r="ML21" s="373">
        <v>9700</v>
      </c>
    </row>
    <row r="22" spans="1:350" s="9" customFormat="1" ht="35.15" customHeight="1" x14ac:dyDescent="0.35">
      <c r="A22" s="244"/>
      <c r="B22" s="371">
        <f t="shared" si="116"/>
        <v>14</v>
      </c>
      <c r="C22" s="450">
        <v>150000015</v>
      </c>
      <c r="D22" s="368" t="s">
        <v>10</v>
      </c>
      <c r="E22" s="372" t="s">
        <v>467</v>
      </c>
      <c r="F22" s="373">
        <v>14300</v>
      </c>
      <c r="G22" s="374"/>
      <c r="H22" s="86" t="s">
        <v>443</v>
      </c>
      <c r="I22" s="86" t="s">
        <v>443</v>
      </c>
      <c r="J22" s="164" t="s">
        <v>443</v>
      </c>
      <c r="K22" s="375"/>
      <c r="L22" s="86" t="s">
        <v>443</v>
      </c>
      <c r="M22" s="86" t="s">
        <v>443</v>
      </c>
      <c r="N22" s="376" t="s">
        <v>443</v>
      </c>
      <c r="O22" s="86">
        <v>14300</v>
      </c>
      <c r="P22" s="86">
        <v>14300</v>
      </c>
      <c r="Q22" s="164">
        <v>14300</v>
      </c>
      <c r="R22" s="375"/>
      <c r="S22" s="159">
        <v>14300</v>
      </c>
      <c r="T22" s="86" t="s">
        <v>443</v>
      </c>
      <c r="U22" s="376" t="s">
        <v>443</v>
      </c>
      <c r="V22" s="86" t="s">
        <v>443</v>
      </c>
      <c r="W22" s="86">
        <v>17030</v>
      </c>
      <c r="X22" s="164" t="s">
        <v>443</v>
      </c>
      <c r="Y22" s="375"/>
      <c r="Z22" s="159">
        <v>14300</v>
      </c>
      <c r="AA22" s="86" t="s">
        <v>443</v>
      </c>
      <c r="AB22" s="376">
        <v>14300</v>
      </c>
      <c r="AC22" s="86">
        <v>17030</v>
      </c>
      <c r="AD22" s="86">
        <v>17522</v>
      </c>
      <c r="AE22" s="86"/>
      <c r="AF22" s="377"/>
      <c r="AG22" s="159"/>
      <c r="AH22" s="164"/>
      <c r="AI22" s="376"/>
      <c r="AJ22" s="378"/>
      <c r="AK22" s="164"/>
      <c r="AL22" s="373">
        <f>(17522+17030)/2</f>
        <v>17276</v>
      </c>
      <c r="AM22" s="163"/>
      <c r="AN22" s="377"/>
      <c r="AO22" s="86">
        <v>17030</v>
      </c>
      <c r="AP22" s="86" t="s">
        <v>443</v>
      </c>
      <c r="AQ22" s="376" t="s">
        <v>443</v>
      </c>
      <c r="AR22" s="86" t="s">
        <v>443</v>
      </c>
      <c r="AS22" s="86">
        <v>17030</v>
      </c>
      <c r="AT22" s="164">
        <v>17522</v>
      </c>
      <c r="AU22" s="375"/>
      <c r="AV22" s="86" t="s">
        <v>443</v>
      </c>
      <c r="AW22" s="86" t="s">
        <v>443</v>
      </c>
      <c r="AX22" s="376">
        <v>17030</v>
      </c>
      <c r="AY22" s="86" t="s">
        <v>443</v>
      </c>
      <c r="AZ22" s="86">
        <v>17251.416280608868</v>
      </c>
      <c r="BA22" s="164" t="s">
        <v>443</v>
      </c>
      <c r="BB22" s="375"/>
      <c r="BC22" s="86" t="s">
        <v>443</v>
      </c>
      <c r="BD22" s="86">
        <v>17522</v>
      </c>
      <c r="BE22" s="376" t="s">
        <v>443</v>
      </c>
      <c r="BF22" s="86" t="s">
        <v>443</v>
      </c>
      <c r="BG22" s="86" t="s">
        <v>443</v>
      </c>
      <c r="BH22" s="164" t="s">
        <v>443</v>
      </c>
      <c r="BI22" s="375"/>
      <c r="BJ22" s="86" t="s">
        <v>443</v>
      </c>
      <c r="BK22" s="86">
        <v>17030</v>
      </c>
      <c r="BL22" s="376" t="s">
        <v>443</v>
      </c>
      <c r="BM22" s="86">
        <v>17265.485753052919</v>
      </c>
      <c r="BN22" s="86">
        <v>17030</v>
      </c>
      <c r="BO22" s="379">
        <f>(17750+17250+19300+18800)/4</f>
        <v>18275</v>
      </c>
      <c r="BP22" s="380" t="s">
        <v>443</v>
      </c>
      <c r="BQ22" s="381"/>
      <c r="BR22" s="167" t="s">
        <v>443</v>
      </c>
      <c r="BS22" s="103">
        <v>17030</v>
      </c>
      <c r="BT22" s="103" t="s">
        <v>443</v>
      </c>
      <c r="BU22" s="103" t="s">
        <v>443</v>
      </c>
      <c r="BV22" s="103" t="s">
        <v>443</v>
      </c>
      <c r="BW22" s="160" t="s">
        <v>443</v>
      </c>
      <c r="BX22" s="382"/>
      <c r="BY22" s="167" t="s">
        <v>443</v>
      </c>
      <c r="BZ22" s="103">
        <v>17263.510879025238</v>
      </c>
      <c r="CA22" s="103" t="s">
        <v>443</v>
      </c>
      <c r="CB22" s="103" t="s">
        <v>443</v>
      </c>
      <c r="CC22" s="103" t="s">
        <v>443</v>
      </c>
      <c r="CD22" s="160">
        <v>17030</v>
      </c>
      <c r="CE22" s="382"/>
      <c r="CF22" s="167" t="s">
        <v>443</v>
      </c>
      <c r="CG22" s="383" t="s">
        <v>443</v>
      </c>
      <c r="CH22" s="383" t="s">
        <v>443</v>
      </c>
      <c r="CI22" s="383">
        <v>18321</v>
      </c>
      <c r="CJ22" s="383">
        <v>17631.020487050639</v>
      </c>
      <c r="CK22" s="160" t="s">
        <v>443</v>
      </c>
      <c r="CL22" s="382"/>
      <c r="CM22" s="167" t="s">
        <v>443</v>
      </c>
      <c r="CN22" s="103" t="s">
        <v>443</v>
      </c>
      <c r="CO22" s="103" t="s">
        <v>443</v>
      </c>
      <c r="CP22" s="103" t="s">
        <v>443</v>
      </c>
      <c r="CQ22" s="103" t="s">
        <v>443</v>
      </c>
      <c r="CR22" s="160">
        <v>17750</v>
      </c>
      <c r="CS22" s="382"/>
      <c r="CT22" s="380">
        <v>17750</v>
      </c>
      <c r="CU22" s="373">
        <f>(17750+17250+19300+18800)/4</f>
        <v>18275</v>
      </c>
      <c r="CV22" s="383" t="s">
        <v>443</v>
      </c>
      <c r="CW22" s="103" t="s">
        <v>443</v>
      </c>
      <c r="CX22" s="103" t="s">
        <v>443</v>
      </c>
      <c r="CY22" s="103">
        <v>17750</v>
      </c>
      <c r="CZ22" s="160" t="s">
        <v>443</v>
      </c>
      <c r="DA22" s="382" t="s">
        <v>443</v>
      </c>
      <c r="DB22" s="167" t="s">
        <v>443</v>
      </c>
      <c r="DC22" s="103">
        <v>17750</v>
      </c>
      <c r="DD22" s="103">
        <v>17750</v>
      </c>
      <c r="DE22" s="103" t="s">
        <v>443</v>
      </c>
      <c r="DF22" s="103">
        <v>17750</v>
      </c>
      <c r="DG22" s="160">
        <v>18890</v>
      </c>
      <c r="DH22" s="382" t="s">
        <v>443</v>
      </c>
      <c r="DI22" s="167" t="s">
        <v>443</v>
      </c>
      <c r="DJ22" s="103" t="s">
        <v>443</v>
      </c>
      <c r="DK22" s="103">
        <v>17795.968418110675</v>
      </c>
      <c r="DL22" s="103" t="s">
        <v>443</v>
      </c>
      <c r="DM22" s="103" t="s">
        <v>443</v>
      </c>
      <c r="DN22" s="103" t="s">
        <v>443</v>
      </c>
      <c r="DO22" s="384" t="s">
        <v>443</v>
      </c>
      <c r="DP22" s="385" t="s">
        <v>443</v>
      </c>
      <c r="DQ22" s="103">
        <v>18044.83870967742</v>
      </c>
      <c r="DR22" s="103">
        <v>18918.233590733591</v>
      </c>
      <c r="DS22" s="103" t="s">
        <v>443</v>
      </c>
      <c r="DT22" s="103">
        <v>18890</v>
      </c>
      <c r="DU22" s="160" t="s">
        <v>443</v>
      </c>
      <c r="DV22" s="382" t="s">
        <v>443</v>
      </c>
      <c r="DW22" s="167">
        <v>18907.420749279539</v>
      </c>
      <c r="DX22" s="167" t="s">
        <v>443</v>
      </c>
      <c r="DY22" s="167">
        <v>18890</v>
      </c>
      <c r="DZ22" s="373">
        <f>(18450+19460+18320+18960)/4</f>
        <v>18797.5</v>
      </c>
      <c r="EA22" s="382"/>
      <c r="EB22" s="167" t="s">
        <v>443</v>
      </c>
      <c r="EC22" s="167" t="s">
        <v>443</v>
      </c>
      <c r="ED22" s="382"/>
      <c r="EE22" s="167" t="s">
        <v>443</v>
      </c>
      <c r="EF22" s="167" t="s">
        <v>443</v>
      </c>
      <c r="EG22" s="167" t="s">
        <v>443</v>
      </c>
      <c r="EH22" s="167" t="s">
        <v>443</v>
      </c>
      <c r="EI22" s="167" t="s">
        <v>443</v>
      </c>
      <c r="EJ22" s="167" t="s">
        <v>443</v>
      </c>
      <c r="EK22" s="382"/>
      <c r="EL22" s="167" t="s">
        <v>443</v>
      </c>
      <c r="EM22" s="167">
        <v>18890</v>
      </c>
      <c r="EN22" s="167">
        <v>18320</v>
      </c>
      <c r="EO22" s="167" t="s">
        <v>443</v>
      </c>
      <c r="EP22" s="167">
        <v>18733.242725880551</v>
      </c>
      <c r="EQ22" s="167" t="s">
        <v>443</v>
      </c>
      <c r="ER22" s="382"/>
      <c r="ES22" s="167" t="s">
        <v>443</v>
      </c>
      <c r="ET22" s="167" t="s">
        <v>443</v>
      </c>
      <c r="EU22" s="167">
        <v>18320</v>
      </c>
      <c r="EV22" s="167" t="s">
        <v>443</v>
      </c>
      <c r="EW22" s="167">
        <v>18320</v>
      </c>
      <c r="EX22" s="167">
        <v>18450</v>
      </c>
      <c r="EY22" s="382"/>
      <c r="EZ22" s="167">
        <v>18890</v>
      </c>
      <c r="FA22" s="167" t="s">
        <v>443</v>
      </c>
      <c r="FB22" s="167">
        <v>18450</v>
      </c>
      <c r="FC22" s="167">
        <v>18890</v>
      </c>
      <c r="FD22" s="167" t="s">
        <v>443</v>
      </c>
      <c r="FE22" s="167" t="s">
        <v>443</v>
      </c>
      <c r="FF22" s="373">
        <f>(19025+19460+18890+18960)/4</f>
        <v>19083.75</v>
      </c>
      <c r="FG22" s="382"/>
      <c r="FH22" s="167">
        <v>18320</v>
      </c>
      <c r="FI22" s="167" t="s">
        <v>443</v>
      </c>
      <c r="FJ22" s="167">
        <v>18320</v>
      </c>
      <c r="FK22" s="167">
        <v>18450</v>
      </c>
      <c r="FL22" s="167" t="s">
        <v>443</v>
      </c>
      <c r="FM22" s="167" t="s">
        <v>443</v>
      </c>
      <c r="FN22" s="382"/>
      <c r="FO22" s="167">
        <v>18436</v>
      </c>
      <c r="FP22" s="167" t="s">
        <v>443</v>
      </c>
      <c r="FQ22" s="167">
        <v>18811</v>
      </c>
      <c r="FR22" s="167">
        <v>18890</v>
      </c>
      <c r="FS22" s="167" t="s">
        <v>443</v>
      </c>
      <c r="FT22" s="167">
        <v>18890</v>
      </c>
      <c r="FU22" s="382"/>
      <c r="FV22" s="167" t="s">
        <v>443</v>
      </c>
      <c r="FW22" s="167">
        <v>18320</v>
      </c>
      <c r="FX22" s="167" t="s">
        <v>443</v>
      </c>
      <c r="FY22" s="167" t="s">
        <v>443</v>
      </c>
      <c r="FZ22" s="167" t="s">
        <v>443</v>
      </c>
      <c r="GA22" s="167">
        <v>18890</v>
      </c>
      <c r="GB22" s="382"/>
      <c r="GC22" s="167">
        <v>18890</v>
      </c>
      <c r="GD22" s="167" t="s">
        <v>443</v>
      </c>
      <c r="GE22" s="167">
        <v>19025</v>
      </c>
      <c r="GF22" s="167">
        <v>18890</v>
      </c>
      <c r="GG22" s="167" t="s">
        <v>443</v>
      </c>
      <c r="GH22" s="167" t="s">
        <v>443</v>
      </c>
      <c r="GI22" s="382"/>
      <c r="GJ22" s="167">
        <v>18890</v>
      </c>
      <c r="GK22" s="373">
        <f>(19370+19460+19232+18960)/4</f>
        <v>19255.5</v>
      </c>
      <c r="GL22" s="167" t="s">
        <v>443</v>
      </c>
      <c r="GM22" s="167">
        <v>19011.305506216697</v>
      </c>
      <c r="GN22" s="167" t="s">
        <v>443</v>
      </c>
      <c r="GO22" s="167" t="s">
        <v>443</v>
      </c>
      <c r="GP22" s="167">
        <v>18700</v>
      </c>
      <c r="GQ22" s="382"/>
      <c r="GR22" s="167" t="s">
        <v>443</v>
      </c>
      <c r="GS22" s="167" t="s">
        <v>443</v>
      </c>
      <c r="GT22" s="167">
        <v>18607</v>
      </c>
      <c r="GU22" s="167">
        <v>18969.143017135179</v>
      </c>
      <c r="GV22" s="167" t="s">
        <v>443</v>
      </c>
      <c r="GW22" s="167" t="s">
        <v>443</v>
      </c>
      <c r="GX22" s="382"/>
      <c r="GY22" s="167" t="s">
        <v>443</v>
      </c>
      <c r="GZ22" s="167" t="s">
        <v>443</v>
      </c>
      <c r="HA22" s="167" t="s">
        <v>443</v>
      </c>
      <c r="HB22" s="167">
        <v>18700</v>
      </c>
      <c r="HC22" s="167">
        <v>19361.444544634807</v>
      </c>
      <c r="HD22" s="167" t="s">
        <v>443</v>
      </c>
      <c r="HE22" s="382"/>
      <c r="HF22" s="167" t="s">
        <v>443</v>
      </c>
      <c r="HG22" s="167">
        <v>18700</v>
      </c>
      <c r="HH22" s="167">
        <v>19230</v>
      </c>
      <c r="HI22" s="167">
        <v>19370</v>
      </c>
      <c r="HJ22" s="167" t="s">
        <v>443</v>
      </c>
      <c r="HK22" s="167">
        <v>19230</v>
      </c>
      <c r="HL22" s="382"/>
      <c r="HM22" s="167">
        <v>19230</v>
      </c>
      <c r="HN22" s="167">
        <v>18700</v>
      </c>
      <c r="HO22" s="167">
        <v>19230</v>
      </c>
      <c r="HP22" s="167">
        <v>19370</v>
      </c>
      <c r="HQ22" s="373">
        <v>15200</v>
      </c>
      <c r="HR22" s="167" t="s">
        <v>443</v>
      </c>
      <c r="HS22" s="167" t="s">
        <v>443</v>
      </c>
      <c r="HT22" s="382"/>
      <c r="HU22" s="167" t="s">
        <v>443</v>
      </c>
      <c r="HV22" s="167" t="s">
        <v>443</v>
      </c>
      <c r="HW22" s="167">
        <v>18960</v>
      </c>
      <c r="HX22" s="167">
        <v>18960</v>
      </c>
      <c r="HY22" s="167">
        <v>19410</v>
      </c>
      <c r="HZ22" s="167">
        <v>18644.485551485552</v>
      </c>
      <c r="IA22" s="382"/>
      <c r="IB22" s="167">
        <v>18960</v>
      </c>
      <c r="IC22" s="167" t="s">
        <v>443</v>
      </c>
      <c r="ID22" s="167" t="s">
        <v>443</v>
      </c>
      <c r="IE22" s="167" t="s">
        <v>443</v>
      </c>
      <c r="IF22" s="167">
        <v>18660</v>
      </c>
      <c r="IG22" s="167">
        <v>18708.494514195227</v>
      </c>
      <c r="IH22" s="382"/>
      <c r="II22" s="167">
        <v>19274.963503649637</v>
      </c>
      <c r="IJ22" s="167" t="s">
        <v>443</v>
      </c>
      <c r="IK22" s="167" t="s">
        <v>443</v>
      </c>
      <c r="IL22" s="167">
        <v>18960</v>
      </c>
      <c r="IM22" s="167" t="s">
        <v>443</v>
      </c>
      <c r="IN22" s="167">
        <v>19347.829534192271</v>
      </c>
      <c r="IO22" s="382"/>
      <c r="IP22" s="167" t="s">
        <v>443</v>
      </c>
      <c r="IQ22" s="167">
        <v>18735.157232704401</v>
      </c>
      <c r="IR22" s="167" t="s">
        <v>443</v>
      </c>
      <c r="IS22" s="167">
        <v>18660</v>
      </c>
      <c r="IT22" s="167">
        <v>15200</v>
      </c>
      <c r="IU22" s="167">
        <v>17442.160989717224</v>
      </c>
      <c r="IV22" s="382"/>
      <c r="IW22" s="373">
        <v>15200</v>
      </c>
      <c r="IX22" s="167">
        <v>17296.462020648967</v>
      </c>
      <c r="IY22" s="167" t="s">
        <v>443</v>
      </c>
      <c r="IZ22" s="167">
        <v>17380.48130393097</v>
      </c>
      <c r="JA22" s="167" t="s">
        <v>443</v>
      </c>
      <c r="JB22" s="167" t="s">
        <v>443</v>
      </c>
      <c r="JC22" s="382" t="s">
        <v>443</v>
      </c>
      <c r="JD22" s="167" t="s">
        <v>443</v>
      </c>
      <c r="JE22" s="167" t="s">
        <v>443</v>
      </c>
      <c r="JF22" s="167">
        <v>15200</v>
      </c>
      <c r="JG22" s="167">
        <v>17845.68118323747</v>
      </c>
      <c r="JH22" s="167" t="s">
        <v>443</v>
      </c>
      <c r="JI22" s="167">
        <v>17540</v>
      </c>
      <c r="JJ22" s="352"/>
      <c r="JK22" s="167">
        <v>12500</v>
      </c>
      <c r="JL22" s="167">
        <v>12500</v>
      </c>
      <c r="JM22" s="167">
        <v>12500</v>
      </c>
      <c r="JN22" s="167">
        <v>12500</v>
      </c>
      <c r="JO22" s="167">
        <v>12500</v>
      </c>
      <c r="JP22" s="167" t="s">
        <v>443</v>
      </c>
      <c r="JQ22" s="352"/>
      <c r="JR22" s="167">
        <v>12500</v>
      </c>
      <c r="JS22" s="167">
        <v>12000</v>
      </c>
      <c r="JT22" s="167" t="s">
        <v>443</v>
      </c>
      <c r="JU22" s="167">
        <v>18000</v>
      </c>
      <c r="JV22" s="167" t="s">
        <v>443</v>
      </c>
      <c r="JW22" s="167">
        <v>12000</v>
      </c>
      <c r="JX22" s="352"/>
      <c r="JY22" s="167" t="s">
        <v>443</v>
      </c>
      <c r="JZ22" s="167">
        <v>12000</v>
      </c>
      <c r="KA22" s="373">
        <v>12000</v>
      </c>
      <c r="KB22" s="167">
        <v>12000</v>
      </c>
      <c r="KC22" s="167" t="s">
        <v>443</v>
      </c>
      <c r="KD22" s="167">
        <v>12000</v>
      </c>
      <c r="KE22" s="167" t="s">
        <v>443</v>
      </c>
      <c r="KF22" s="352"/>
      <c r="KG22" s="167" t="s">
        <v>443</v>
      </c>
      <c r="KH22" s="167">
        <v>12000</v>
      </c>
      <c r="KI22" s="167" t="s">
        <v>443</v>
      </c>
      <c r="KJ22" s="167">
        <v>12000</v>
      </c>
      <c r="KK22" s="167">
        <v>12000</v>
      </c>
      <c r="KL22" s="167">
        <v>12000</v>
      </c>
      <c r="KM22" s="352"/>
      <c r="KN22" s="167" t="s">
        <v>443</v>
      </c>
      <c r="KO22" s="167" t="s">
        <v>443</v>
      </c>
      <c r="KP22" s="167" t="s">
        <v>443</v>
      </c>
      <c r="KQ22" s="167" t="s">
        <v>443</v>
      </c>
      <c r="KR22" s="167" t="s">
        <v>443</v>
      </c>
      <c r="KS22" s="167">
        <v>12000</v>
      </c>
      <c r="KT22" s="352"/>
      <c r="KU22" s="167">
        <v>12000</v>
      </c>
      <c r="KV22" s="167" t="s">
        <v>443</v>
      </c>
      <c r="KW22" s="167" t="s">
        <v>443</v>
      </c>
      <c r="KX22" s="167" t="s">
        <v>443</v>
      </c>
      <c r="KY22" s="167">
        <v>12000</v>
      </c>
      <c r="KZ22" s="167" t="s">
        <v>443</v>
      </c>
      <c r="LA22" s="352"/>
      <c r="LB22" s="167">
        <v>12000</v>
      </c>
      <c r="LC22" s="167">
        <v>12000</v>
      </c>
      <c r="LD22" s="167" t="s">
        <v>443</v>
      </c>
      <c r="LE22" s="167">
        <v>12000</v>
      </c>
      <c r="LF22" s="167">
        <v>12000</v>
      </c>
      <c r="LG22" s="373">
        <v>12000</v>
      </c>
      <c r="LH22" s="167" t="s">
        <v>443</v>
      </c>
      <c r="LI22" s="352"/>
      <c r="LJ22" s="167" t="s">
        <v>443</v>
      </c>
      <c r="LK22" s="167" t="s">
        <v>443</v>
      </c>
      <c r="LL22" s="167" t="s">
        <v>443</v>
      </c>
      <c r="LM22" s="167">
        <v>12000</v>
      </c>
      <c r="LN22" s="167">
        <v>12000</v>
      </c>
      <c r="LO22" s="167">
        <v>12000</v>
      </c>
      <c r="LP22" s="352"/>
      <c r="LQ22" s="167" t="s">
        <v>443</v>
      </c>
      <c r="LR22" s="167" t="s">
        <v>443</v>
      </c>
      <c r="LS22" s="167" t="s">
        <v>443</v>
      </c>
      <c r="LT22" s="167" t="s">
        <v>443</v>
      </c>
      <c r="LU22" s="167">
        <v>12000</v>
      </c>
      <c r="LV22" s="167" t="s">
        <v>443</v>
      </c>
      <c r="LW22" s="352"/>
      <c r="LX22" s="167" t="s">
        <v>443</v>
      </c>
      <c r="LY22" s="167" t="s">
        <v>443</v>
      </c>
      <c r="LZ22" s="167" t="s">
        <v>443</v>
      </c>
      <c r="MA22" s="167" t="s">
        <v>443</v>
      </c>
      <c r="MB22" s="167">
        <v>12000</v>
      </c>
      <c r="MC22" s="167">
        <v>12000</v>
      </c>
      <c r="MD22" s="352"/>
      <c r="ME22" s="167" t="s">
        <v>443</v>
      </c>
      <c r="MF22" s="167">
        <v>12000</v>
      </c>
      <c r="MG22" s="167" t="s">
        <v>443</v>
      </c>
      <c r="MH22" s="167" t="s">
        <v>443</v>
      </c>
      <c r="MI22" s="167">
        <v>12000</v>
      </c>
      <c r="MJ22" s="167">
        <v>12000</v>
      </c>
      <c r="MK22" s="374" t="s">
        <v>443</v>
      </c>
      <c r="ML22" s="373">
        <v>12000</v>
      </c>
    </row>
    <row r="23" spans="1:350" s="9" customFormat="1" ht="24.65" customHeight="1" x14ac:dyDescent="0.35">
      <c r="A23" s="244"/>
      <c r="B23" s="371">
        <f t="shared" si="116"/>
        <v>15</v>
      </c>
      <c r="C23" s="450">
        <v>150000016</v>
      </c>
      <c r="D23" s="368" t="s">
        <v>405</v>
      </c>
      <c r="E23" s="372" t="s">
        <v>473</v>
      </c>
      <c r="F23" s="373">
        <v>12300</v>
      </c>
      <c r="G23" s="374"/>
      <c r="H23" s="86" t="s">
        <v>443</v>
      </c>
      <c r="I23" s="86" t="s">
        <v>443</v>
      </c>
      <c r="J23" s="164" t="s">
        <v>443</v>
      </c>
      <c r="K23" s="375" t="s">
        <v>443</v>
      </c>
      <c r="L23" s="86" t="s">
        <v>443</v>
      </c>
      <c r="M23" s="86" t="s">
        <v>443</v>
      </c>
      <c r="N23" s="376" t="s">
        <v>443</v>
      </c>
      <c r="O23" s="86" t="s">
        <v>443</v>
      </c>
      <c r="P23" s="86" t="s">
        <v>443</v>
      </c>
      <c r="Q23" s="164" t="s">
        <v>443</v>
      </c>
      <c r="R23" s="375" t="s">
        <v>443</v>
      </c>
      <c r="S23" s="159" t="s">
        <v>443</v>
      </c>
      <c r="T23" s="86" t="s">
        <v>443</v>
      </c>
      <c r="U23" s="376" t="s">
        <v>443</v>
      </c>
      <c r="V23" s="86" t="s">
        <v>443</v>
      </c>
      <c r="W23" s="86" t="s">
        <v>443</v>
      </c>
      <c r="X23" s="164" t="s">
        <v>443</v>
      </c>
      <c r="Y23" s="375" t="s">
        <v>443</v>
      </c>
      <c r="Z23" s="159" t="s">
        <v>443</v>
      </c>
      <c r="AA23" s="86" t="s">
        <v>443</v>
      </c>
      <c r="AB23" s="376" t="s">
        <v>443</v>
      </c>
      <c r="AC23" s="86" t="s">
        <v>443</v>
      </c>
      <c r="AD23" s="86" t="s">
        <v>443</v>
      </c>
      <c r="AE23" s="86"/>
      <c r="AF23" s="377"/>
      <c r="AG23" s="159"/>
      <c r="AH23" s="164"/>
      <c r="AI23" s="376"/>
      <c r="AJ23" s="378"/>
      <c r="AK23" s="164"/>
      <c r="AL23" s="373">
        <v>12300</v>
      </c>
      <c r="AM23" s="163"/>
      <c r="AN23" s="377"/>
      <c r="AO23" s="86" t="s">
        <v>443</v>
      </c>
      <c r="AP23" s="86" t="s">
        <v>443</v>
      </c>
      <c r="AQ23" s="376" t="s">
        <v>443</v>
      </c>
      <c r="AR23" s="86" t="s">
        <v>443</v>
      </c>
      <c r="AS23" s="86" t="s">
        <v>443</v>
      </c>
      <c r="AT23" s="164" t="s">
        <v>443</v>
      </c>
      <c r="AU23" s="375"/>
      <c r="AV23" s="86" t="s">
        <v>443</v>
      </c>
      <c r="AW23" s="86" t="s">
        <v>443</v>
      </c>
      <c r="AX23" s="376" t="s">
        <v>443</v>
      </c>
      <c r="AY23" s="86" t="s">
        <v>443</v>
      </c>
      <c r="AZ23" s="86" t="s">
        <v>443</v>
      </c>
      <c r="BA23" s="164" t="s">
        <v>443</v>
      </c>
      <c r="BB23" s="375"/>
      <c r="BC23" s="86" t="s">
        <v>443</v>
      </c>
      <c r="BD23" s="86" t="s">
        <v>443</v>
      </c>
      <c r="BE23" s="376" t="s">
        <v>443</v>
      </c>
      <c r="BF23" s="86" t="s">
        <v>443</v>
      </c>
      <c r="BG23" s="86" t="s">
        <v>443</v>
      </c>
      <c r="BH23" s="164" t="s">
        <v>443</v>
      </c>
      <c r="BI23" s="375"/>
      <c r="BJ23" s="86" t="s">
        <v>443</v>
      </c>
      <c r="BK23" s="86" t="s">
        <v>443</v>
      </c>
      <c r="BL23" s="376">
        <v>12300</v>
      </c>
      <c r="BM23" s="86" t="s">
        <v>443</v>
      </c>
      <c r="BN23" s="86" t="s">
        <v>443</v>
      </c>
      <c r="BO23" s="379">
        <v>12300</v>
      </c>
      <c r="BP23" s="380" t="s">
        <v>443</v>
      </c>
      <c r="BQ23" s="381"/>
      <c r="BR23" s="167" t="s">
        <v>443</v>
      </c>
      <c r="BS23" s="103" t="s">
        <v>443</v>
      </c>
      <c r="BT23" s="103" t="s">
        <v>443</v>
      </c>
      <c r="BU23" s="103" t="s">
        <v>443</v>
      </c>
      <c r="BV23" s="103" t="s">
        <v>443</v>
      </c>
      <c r="BW23" s="160" t="s">
        <v>443</v>
      </c>
      <c r="BX23" s="382"/>
      <c r="BY23" s="167" t="s">
        <v>443</v>
      </c>
      <c r="BZ23" s="103" t="s">
        <v>443</v>
      </c>
      <c r="CA23" s="103" t="s">
        <v>443</v>
      </c>
      <c r="CB23" s="103" t="s">
        <v>443</v>
      </c>
      <c r="CC23" s="103" t="s">
        <v>443</v>
      </c>
      <c r="CD23" s="160" t="s">
        <v>443</v>
      </c>
      <c r="CE23" s="382"/>
      <c r="CF23" s="167" t="s">
        <v>443</v>
      </c>
      <c r="CG23" s="383" t="s">
        <v>443</v>
      </c>
      <c r="CH23" s="383" t="s">
        <v>443</v>
      </c>
      <c r="CI23" s="383" t="s">
        <v>443</v>
      </c>
      <c r="CJ23" s="383" t="s">
        <v>443</v>
      </c>
      <c r="CK23" s="160" t="s">
        <v>443</v>
      </c>
      <c r="CL23" s="382"/>
      <c r="CM23" s="167" t="s">
        <v>443</v>
      </c>
      <c r="CN23" s="103" t="s">
        <v>443</v>
      </c>
      <c r="CO23" s="103" t="s">
        <v>443</v>
      </c>
      <c r="CP23" s="103" t="s">
        <v>443</v>
      </c>
      <c r="CQ23" s="103">
        <v>12300</v>
      </c>
      <c r="CR23" s="160" t="s">
        <v>443</v>
      </c>
      <c r="CS23" s="382"/>
      <c r="CT23" s="380" t="s">
        <v>443</v>
      </c>
      <c r="CU23" s="373">
        <v>12300</v>
      </c>
      <c r="CV23" s="383" t="s">
        <v>443</v>
      </c>
      <c r="CW23" s="103" t="s">
        <v>443</v>
      </c>
      <c r="CX23" s="103" t="s">
        <v>443</v>
      </c>
      <c r="CY23" s="103" t="s">
        <v>443</v>
      </c>
      <c r="CZ23" s="160" t="s">
        <v>443</v>
      </c>
      <c r="DA23" s="382" t="s">
        <v>443</v>
      </c>
      <c r="DB23" s="167" t="s">
        <v>443</v>
      </c>
      <c r="DC23" s="103" t="s">
        <v>443</v>
      </c>
      <c r="DD23" s="103" t="s">
        <v>443</v>
      </c>
      <c r="DE23" s="103" t="s">
        <v>443</v>
      </c>
      <c r="DF23" s="103" t="s">
        <v>443</v>
      </c>
      <c r="DG23" s="160" t="s">
        <v>443</v>
      </c>
      <c r="DH23" s="382" t="s">
        <v>443</v>
      </c>
      <c r="DI23" s="167" t="s">
        <v>443</v>
      </c>
      <c r="DJ23" s="103" t="s">
        <v>443</v>
      </c>
      <c r="DK23" s="103" t="s">
        <v>443</v>
      </c>
      <c r="DL23" s="103" t="s">
        <v>443</v>
      </c>
      <c r="DM23" s="103" t="s">
        <v>443</v>
      </c>
      <c r="DN23" s="103" t="s">
        <v>443</v>
      </c>
      <c r="DO23" s="384" t="s">
        <v>443</v>
      </c>
      <c r="DP23" s="385" t="s">
        <v>443</v>
      </c>
      <c r="DQ23" s="103" t="s">
        <v>443</v>
      </c>
      <c r="DR23" s="103" t="s">
        <v>443</v>
      </c>
      <c r="DS23" s="103" t="s">
        <v>443</v>
      </c>
      <c r="DT23" s="103" t="s">
        <v>443</v>
      </c>
      <c r="DU23" s="160" t="s">
        <v>443</v>
      </c>
      <c r="DV23" s="382" t="s">
        <v>443</v>
      </c>
      <c r="DW23" s="167" t="s">
        <v>443</v>
      </c>
      <c r="DX23" s="167" t="s">
        <v>443</v>
      </c>
      <c r="DY23" s="167" t="s">
        <v>443</v>
      </c>
      <c r="DZ23" s="373">
        <v>12300</v>
      </c>
      <c r="EA23" s="382"/>
      <c r="EB23" s="167" t="s">
        <v>443</v>
      </c>
      <c r="EC23" s="167" t="s">
        <v>443</v>
      </c>
      <c r="ED23" s="382"/>
      <c r="EE23" s="167" t="s">
        <v>443</v>
      </c>
      <c r="EF23" s="167" t="s">
        <v>443</v>
      </c>
      <c r="EG23" s="167" t="s">
        <v>443</v>
      </c>
      <c r="EH23" s="167" t="s">
        <v>443</v>
      </c>
      <c r="EI23" s="167" t="s">
        <v>443</v>
      </c>
      <c r="EJ23" s="167" t="s">
        <v>443</v>
      </c>
      <c r="EK23" s="382"/>
      <c r="EL23" s="167" t="s">
        <v>443</v>
      </c>
      <c r="EM23" s="167" t="s">
        <v>443</v>
      </c>
      <c r="EN23" s="167" t="s">
        <v>443</v>
      </c>
      <c r="EO23" s="167" t="s">
        <v>443</v>
      </c>
      <c r="EP23" s="167" t="s">
        <v>443</v>
      </c>
      <c r="EQ23" s="167" t="s">
        <v>443</v>
      </c>
      <c r="ER23" s="382"/>
      <c r="ES23" s="167" t="s">
        <v>443</v>
      </c>
      <c r="ET23" s="167" t="s">
        <v>443</v>
      </c>
      <c r="EU23" s="167" t="s">
        <v>443</v>
      </c>
      <c r="EV23" s="167" t="s">
        <v>443</v>
      </c>
      <c r="EW23" s="167" t="s">
        <v>443</v>
      </c>
      <c r="EX23" s="167" t="s">
        <v>443</v>
      </c>
      <c r="EY23" s="382"/>
      <c r="EZ23" s="167" t="s">
        <v>443</v>
      </c>
      <c r="FA23" s="167" t="s">
        <v>443</v>
      </c>
      <c r="FB23" s="167" t="s">
        <v>443</v>
      </c>
      <c r="FC23" s="167" t="s">
        <v>443</v>
      </c>
      <c r="FD23" s="167" t="s">
        <v>443</v>
      </c>
      <c r="FE23" s="167">
        <v>12300</v>
      </c>
      <c r="FF23" s="373">
        <v>12300</v>
      </c>
      <c r="FG23" s="382"/>
      <c r="FH23" s="167" t="s">
        <v>443</v>
      </c>
      <c r="FI23" s="167" t="s">
        <v>443</v>
      </c>
      <c r="FJ23" s="167" t="s">
        <v>443</v>
      </c>
      <c r="FK23" s="167" t="s">
        <v>443</v>
      </c>
      <c r="FL23" s="167" t="s">
        <v>443</v>
      </c>
      <c r="FM23" s="167" t="s">
        <v>443</v>
      </c>
      <c r="FN23" s="382"/>
      <c r="FO23" s="167" t="s">
        <v>443</v>
      </c>
      <c r="FP23" s="167" t="s">
        <v>443</v>
      </c>
      <c r="FQ23" s="167" t="s">
        <v>443</v>
      </c>
      <c r="FR23" s="167" t="s">
        <v>443</v>
      </c>
      <c r="FS23" s="167" t="s">
        <v>443</v>
      </c>
      <c r="FT23" s="167" t="s">
        <v>443</v>
      </c>
      <c r="FU23" s="382"/>
      <c r="FV23" s="167" t="s">
        <v>443</v>
      </c>
      <c r="FW23" s="167" t="s">
        <v>443</v>
      </c>
      <c r="FX23" s="167" t="s">
        <v>443</v>
      </c>
      <c r="FY23" s="167" t="s">
        <v>443</v>
      </c>
      <c r="FZ23" s="167" t="s">
        <v>443</v>
      </c>
      <c r="GA23" s="167" t="s">
        <v>443</v>
      </c>
      <c r="GB23" s="382"/>
      <c r="GC23" s="167" t="s">
        <v>443</v>
      </c>
      <c r="GD23" s="167" t="s">
        <v>443</v>
      </c>
      <c r="GE23" s="167" t="s">
        <v>443</v>
      </c>
      <c r="GF23" s="167" t="s">
        <v>443</v>
      </c>
      <c r="GG23" s="167" t="s">
        <v>443</v>
      </c>
      <c r="GH23" s="167">
        <v>12300</v>
      </c>
      <c r="GI23" s="382"/>
      <c r="GJ23" s="167" t="s">
        <v>443</v>
      </c>
      <c r="GK23" s="373">
        <v>12300</v>
      </c>
      <c r="GL23" s="167" t="s">
        <v>443</v>
      </c>
      <c r="GM23" s="167" t="s">
        <v>443</v>
      </c>
      <c r="GN23" s="167" t="s">
        <v>443</v>
      </c>
      <c r="GO23" s="167" t="s">
        <v>443</v>
      </c>
      <c r="GP23" s="167" t="s">
        <v>443</v>
      </c>
      <c r="GQ23" s="382"/>
      <c r="GR23" s="167" t="s">
        <v>443</v>
      </c>
      <c r="GS23" s="167" t="s">
        <v>443</v>
      </c>
      <c r="GT23" s="167" t="s">
        <v>443</v>
      </c>
      <c r="GU23" s="167" t="s">
        <v>443</v>
      </c>
      <c r="GV23" s="167" t="s">
        <v>443</v>
      </c>
      <c r="GW23" s="167" t="s">
        <v>443</v>
      </c>
      <c r="GX23" s="382"/>
      <c r="GY23" s="167" t="s">
        <v>443</v>
      </c>
      <c r="GZ23" s="167" t="s">
        <v>443</v>
      </c>
      <c r="HA23" s="167" t="s">
        <v>443</v>
      </c>
      <c r="HB23" s="167" t="s">
        <v>443</v>
      </c>
      <c r="HC23" s="167" t="s">
        <v>443</v>
      </c>
      <c r="HD23" s="167" t="s">
        <v>443</v>
      </c>
      <c r="HE23" s="382"/>
      <c r="HF23" s="167" t="s">
        <v>443</v>
      </c>
      <c r="HG23" s="167" t="s">
        <v>443</v>
      </c>
      <c r="HH23" s="167" t="s">
        <v>443</v>
      </c>
      <c r="HI23" s="167" t="s">
        <v>443</v>
      </c>
      <c r="HJ23" s="167">
        <v>12300</v>
      </c>
      <c r="HK23" s="167" t="s">
        <v>443</v>
      </c>
      <c r="HL23" s="382"/>
      <c r="HM23" s="167" t="s">
        <v>443</v>
      </c>
      <c r="HN23" s="167" t="s">
        <v>443</v>
      </c>
      <c r="HO23" s="167" t="s">
        <v>443</v>
      </c>
      <c r="HP23" s="167" t="s">
        <v>443</v>
      </c>
      <c r="HQ23" s="373">
        <v>12300</v>
      </c>
      <c r="HR23" s="167" t="s">
        <v>443</v>
      </c>
      <c r="HS23" s="167" t="s">
        <v>443</v>
      </c>
      <c r="HT23" s="382"/>
      <c r="HU23" s="167" t="s">
        <v>443</v>
      </c>
      <c r="HV23" s="167" t="s">
        <v>443</v>
      </c>
      <c r="HW23" s="167" t="s">
        <v>443</v>
      </c>
      <c r="HX23" s="167" t="s">
        <v>443</v>
      </c>
      <c r="HY23" s="167" t="s">
        <v>443</v>
      </c>
      <c r="HZ23" s="167" t="s">
        <v>443</v>
      </c>
      <c r="IA23" s="382"/>
      <c r="IB23" s="167" t="s">
        <v>443</v>
      </c>
      <c r="IC23" s="167" t="s">
        <v>443</v>
      </c>
      <c r="ID23" s="167" t="s">
        <v>443</v>
      </c>
      <c r="IE23" s="167" t="s">
        <v>443</v>
      </c>
      <c r="IF23" s="167" t="s">
        <v>443</v>
      </c>
      <c r="IG23" s="167" t="s">
        <v>443</v>
      </c>
      <c r="IH23" s="382"/>
      <c r="II23" s="167" t="s">
        <v>443</v>
      </c>
      <c r="IJ23" s="167" t="s">
        <v>443</v>
      </c>
      <c r="IK23" s="167" t="s">
        <v>443</v>
      </c>
      <c r="IL23" s="167" t="s">
        <v>443</v>
      </c>
      <c r="IM23" s="167" t="s">
        <v>443</v>
      </c>
      <c r="IN23" s="167" t="s">
        <v>443</v>
      </c>
      <c r="IO23" s="382"/>
      <c r="IP23" s="167" t="s">
        <v>443</v>
      </c>
      <c r="IQ23" s="167" t="s">
        <v>443</v>
      </c>
      <c r="IR23" s="167" t="s">
        <v>443</v>
      </c>
      <c r="IS23" s="167" t="s">
        <v>443</v>
      </c>
      <c r="IT23" s="167" t="s">
        <v>443</v>
      </c>
      <c r="IU23" s="167">
        <v>11500</v>
      </c>
      <c r="IV23" s="382"/>
      <c r="IW23" s="373">
        <v>18200</v>
      </c>
      <c r="IX23" s="167" t="s">
        <v>443</v>
      </c>
      <c r="IY23" s="167" t="s">
        <v>443</v>
      </c>
      <c r="IZ23" s="167" t="s">
        <v>443</v>
      </c>
      <c r="JA23" s="167" t="s">
        <v>443</v>
      </c>
      <c r="JB23" s="167" t="s">
        <v>443</v>
      </c>
      <c r="JC23" s="382" t="s">
        <v>443</v>
      </c>
      <c r="JD23" s="167" t="s">
        <v>443</v>
      </c>
      <c r="JE23" s="167" t="s">
        <v>443</v>
      </c>
      <c r="JF23" s="167" t="s">
        <v>443</v>
      </c>
      <c r="JG23" s="167">
        <v>15500</v>
      </c>
      <c r="JH23" s="167" t="s">
        <v>443</v>
      </c>
      <c r="JI23" s="167" t="s">
        <v>443</v>
      </c>
      <c r="JJ23" s="352"/>
      <c r="JK23" s="167" t="s">
        <v>443</v>
      </c>
      <c r="JL23" s="167" t="s">
        <v>443</v>
      </c>
      <c r="JM23" s="167" t="s">
        <v>443</v>
      </c>
      <c r="JN23" s="167" t="s">
        <v>443</v>
      </c>
      <c r="JO23" s="167" t="s">
        <v>443</v>
      </c>
      <c r="JP23" s="167" t="s">
        <v>443</v>
      </c>
      <c r="JQ23" s="352"/>
      <c r="JR23" s="167" t="s">
        <v>443</v>
      </c>
      <c r="JS23" s="167" t="s">
        <v>443</v>
      </c>
      <c r="JT23" s="167" t="s">
        <v>443</v>
      </c>
      <c r="JU23" s="167" t="s">
        <v>443</v>
      </c>
      <c r="JV23" s="167" t="s">
        <v>443</v>
      </c>
      <c r="JW23" s="167" t="s">
        <v>443</v>
      </c>
      <c r="JX23" s="352"/>
      <c r="JY23" s="167" t="s">
        <v>443</v>
      </c>
      <c r="JZ23" s="167" t="s">
        <v>443</v>
      </c>
      <c r="KA23" s="373">
        <v>15000</v>
      </c>
      <c r="KB23" s="167" t="s">
        <v>443</v>
      </c>
      <c r="KC23" s="167" t="s">
        <v>443</v>
      </c>
      <c r="KD23" s="167" t="s">
        <v>443</v>
      </c>
      <c r="KE23" s="167" t="s">
        <v>443</v>
      </c>
      <c r="KF23" s="352"/>
      <c r="KG23" s="167" t="s">
        <v>443</v>
      </c>
      <c r="KH23" s="167" t="s">
        <v>443</v>
      </c>
      <c r="KI23" s="167" t="s">
        <v>443</v>
      </c>
      <c r="KJ23" s="167" t="s">
        <v>443</v>
      </c>
      <c r="KK23" s="167" t="s">
        <v>443</v>
      </c>
      <c r="KL23" s="167" t="s">
        <v>443</v>
      </c>
      <c r="KM23" s="352"/>
      <c r="KN23" s="167" t="s">
        <v>443</v>
      </c>
      <c r="KO23" s="167" t="s">
        <v>443</v>
      </c>
      <c r="KP23" s="167" t="s">
        <v>443</v>
      </c>
      <c r="KQ23" s="167" t="s">
        <v>443</v>
      </c>
      <c r="KR23" s="167" t="s">
        <v>443</v>
      </c>
      <c r="KS23" s="167" t="s">
        <v>443</v>
      </c>
      <c r="KT23" s="352"/>
      <c r="KU23" s="167" t="s">
        <v>443</v>
      </c>
      <c r="KV23" s="167" t="s">
        <v>443</v>
      </c>
      <c r="KW23" s="167" t="s">
        <v>443</v>
      </c>
      <c r="KX23" s="167" t="s">
        <v>443</v>
      </c>
      <c r="KY23" s="167" t="s">
        <v>443</v>
      </c>
      <c r="KZ23" s="167" t="s">
        <v>443</v>
      </c>
      <c r="LA23" s="352"/>
      <c r="LB23" s="167" t="s">
        <v>443</v>
      </c>
      <c r="LC23" s="167" t="s">
        <v>443</v>
      </c>
      <c r="LD23" s="167" t="s">
        <v>443</v>
      </c>
      <c r="LE23" s="167" t="s">
        <v>443</v>
      </c>
      <c r="LF23" s="167" t="s">
        <v>443</v>
      </c>
      <c r="LG23" s="373">
        <v>9700</v>
      </c>
      <c r="LH23" s="167" t="s">
        <v>443</v>
      </c>
      <c r="LI23" s="352"/>
      <c r="LJ23" s="167" t="s">
        <v>443</v>
      </c>
      <c r="LK23" s="167" t="s">
        <v>443</v>
      </c>
      <c r="LL23" s="167" t="s">
        <v>443</v>
      </c>
      <c r="LM23" s="167" t="s">
        <v>443</v>
      </c>
      <c r="LN23" s="167" t="s">
        <v>443</v>
      </c>
      <c r="LO23" s="167" t="s">
        <v>443</v>
      </c>
      <c r="LP23" s="167" t="s">
        <v>443</v>
      </c>
      <c r="LQ23" s="167" t="s">
        <v>443</v>
      </c>
      <c r="LR23" s="167" t="s">
        <v>443</v>
      </c>
      <c r="LS23" s="167" t="s">
        <v>443</v>
      </c>
      <c r="LT23" s="167" t="s">
        <v>443</v>
      </c>
      <c r="LU23" s="167" t="s">
        <v>443</v>
      </c>
      <c r="LV23" s="167" t="s">
        <v>443</v>
      </c>
      <c r="LW23" s="167" t="s">
        <v>443</v>
      </c>
      <c r="LX23" s="167" t="s">
        <v>443</v>
      </c>
      <c r="LY23" s="167" t="s">
        <v>443</v>
      </c>
      <c r="LZ23" s="167" t="s">
        <v>443</v>
      </c>
      <c r="MA23" s="167" t="s">
        <v>443</v>
      </c>
      <c r="MB23" s="167" t="s">
        <v>443</v>
      </c>
      <c r="MC23" s="167" t="s">
        <v>443</v>
      </c>
      <c r="MD23" s="167" t="s">
        <v>443</v>
      </c>
      <c r="ME23" s="167" t="s">
        <v>443</v>
      </c>
      <c r="MF23" s="167" t="s">
        <v>443</v>
      </c>
      <c r="MG23" s="167" t="s">
        <v>443</v>
      </c>
      <c r="MH23" s="167" t="s">
        <v>443</v>
      </c>
      <c r="MI23" s="167" t="s">
        <v>443</v>
      </c>
      <c r="MJ23" s="167" t="s">
        <v>443</v>
      </c>
      <c r="MK23" s="374" t="s">
        <v>443</v>
      </c>
      <c r="ML23" s="373">
        <v>9700</v>
      </c>
    </row>
    <row r="24" spans="1:350" s="9" customFormat="1" ht="25.5" customHeight="1" x14ac:dyDescent="0.35">
      <c r="A24" s="244">
        <f>A9+1</f>
        <v>3</v>
      </c>
      <c r="B24" s="371">
        <f t="shared" si="116"/>
        <v>16</v>
      </c>
      <c r="C24" s="450">
        <v>150000114</v>
      </c>
      <c r="D24" s="368" t="s">
        <v>251</v>
      </c>
      <c r="E24" s="372" t="s">
        <v>472</v>
      </c>
      <c r="F24" s="373">
        <v>10000</v>
      </c>
      <c r="G24" s="374"/>
      <c r="H24" s="86" t="s">
        <v>443</v>
      </c>
      <c r="I24" s="86" t="s">
        <v>443</v>
      </c>
      <c r="J24" s="164" t="s">
        <v>443</v>
      </c>
      <c r="K24" s="375"/>
      <c r="L24" s="86" t="s">
        <v>443</v>
      </c>
      <c r="M24" s="86" t="s">
        <v>443</v>
      </c>
      <c r="N24" s="376" t="s">
        <v>443</v>
      </c>
      <c r="O24" s="86" t="s">
        <v>443</v>
      </c>
      <c r="P24" s="86" t="s">
        <v>443</v>
      </c>
      <c r="Q24" s="164" t="s">
        <v>443</v>
      </c>
      <c r="R24" s="375" t="s">
        <v>443</v>
      </c>
      <c r="S24" s="159" t="s">
        <v>443</v>
      </c>
      <c r="T24" s="86" t="s">
        <v>443</v>
      </c>
      <c r="U24" s="376" t="s">
        <v>443</v>
      </c>
      <c r="V24" s="86" t="s">
        <v>443</v>
      </c>
      <c r="W24" s="86" t="s">
        <v>443</v>
      </c>
      <c r="X24" s="164" t="s">
        <v>443</v>
      </c>
      <c r="Y24" s="375" t="s">
        <v>443</v>
      </c>
      <c r="Z24" s="159" t="s">
        <v>443</v>
      </c>
      <c r="AA24" s="86" t="s">
        <v>443</v>
      </c>
      <c r="AB24" s="376" t="s">
        <v>443</v>
      </c>
      <c r="AC24" s="86" t="s">
        <v>443</v>
      </c>
      <c r="AD24" s="86" t="s">
        <v>443</v>
      </c>
      <c r="AE24" s="86" t="s">
        <v>443</v>
      </c>
      <c r="AF24" s="377" t="s">
        <v>443</v>
      </c>
      <c r="AG24" s="159" t="s">
        <v>443</v>
      </c>
      <c r="AH24" s="164" t="s">
        <v>443</v>
      </c>
      <c r="AI24" s="376" t="s">
        <v>443</v>
      </c>
      <c r="AJ24" s="378" t="s">
        <v>443</v>
      </c>
      <c r="AK24" s="164" t="s">
        <v>443</v>
      </c>
      <c r="AL24" s="373">
        <v>10000</v>
      </c>
      <c r="AM24" s="163"/>
      <c r="AN24" s="377"/>
      <c r="AO24" s="86" t="s">
        <v>443</v>
      </c>
      <c r="AP24" s="86" t="s">
        <v>443</v>
      </c>
      <c r="AQ24" s="376" t="s">
        <v>443</v>
      </c>
      <c r="AR24" s="86" t="s">
        <v>443</v>
      </c>
      <c r="AS24" s="86" t="s">
        <v>443</v>
      </c>
      <c r="AT24" s="164" t="s">
        <v>443</v>
      </c>
      <c r="AU24" s="375"/>
      <c r="AV24" s="86" t="s">
        <v>443</v>
      </c>
      <c r="AW24" s="86" t="s">
        <v>443</v>
      </c>
      <c r="AX24" s="376" t="s">
        <v>443</v>
      </c>
      <c r="AY24" s="86" t="s">
        <v>443</v>
      </c>
      <c r="AZ24" s="86" t="s">
        <v>443</v>
      </c>
      <c r="BA24" s="164" t="s">
        <v>443</v>
      </c>
      <c r="BB24" s="375"/>
      <c r="BC24" s="86" t="s">
        <v>443</v>
      </c>
      <c r="BD24" s="86">
        <v>16946.312618416068</v>
      </c>
      <c r="BE24" s="376" t="s">
        <v>443</v>
      </c>
      <c r="BF24" s="86" t="s">
        <v>443</v>
      </c>
      <c r="BG24" s="86" t="s">
        <v>443</v>
      </c>
      <c r="BH24" s="164" t="s">
        <v>443</v>
      </c>
      <c r="BI24" s="375"/>
      <c r="BJ24" s="86" t="s">
        <v>443</v>
      </c>
      <c r="BK24" s="86" t="s">
        <v>443</v>
      </c>
      <c r="BL24" s="376" t="s">
        <v>443</v>
      </c>
      <c r="BM24" s="86">
        <v>17956.951408570942</v>
      </c>
      <c r="BN24" s="86" t="s">
        <v>443</v>
      </c>
      <c r="BO24" s="379">
        <v>10000</v>
      </c>
      <c r="BP24" s="380" t="s">
        <v>443</v>
      </c>
      <c r="BQ24" s="381"/>
      <c r="BR24" s="167" t="s">
        <v>443</v>
      </c>
      <c r="BS24" s="103" t="s">
        <v>443</v>
      </c>
      <c r="BT24" s="103" t="s">
        <v>443</v>
      </c>
      <c r="BU24" s="103" t="s">
        <v>443</v>
      </c>
      <c r="BV24" s="103" t="s">
        <v>443</v>
      </c>
      <c r="BW24" s="160" t="s">
        <v>443</v>
      </c>
      <c r="BX24" s="382"/>
      <c r="BY24" s="167" t="s">
        <v>443</v>
      </c>
      <c r="BZ24" s="103" t="s">
        <v>443</v>
      </c>
      <c r="CA24" s="103" t="s">
        <v>443</v>
      </c>
      <c r="CB24" s="103" t="s">
        <v>443</v>
      </c>
      <c r="CC24" s="103" t="s">
        <v>443</v>
      </c>
      <c r="CD24" s="160" t="s">
        <v>443</v>
      </c>
      <c r="CE24" s="382"/>
      <c r="CF24" s="167" t="s">
        <v>443</v>
      </c>
      <c r="CG24" s="383" t="s">
        <v>443</v>
      </c>
      <c r="CH24" s="383" t="s">
        <v>443</v>
      </c>
      <c r="CI24" s="383" t="s">
        <v>443</v>
      </c>
      <c r="CJ24" s="383" t="s">
        <v>443</v>
      </c>
      <c r="CK24" s="160" t="s">
        <v>443</v>
      </c>
      <c r="CL24" s="382"/>
      <c r="CM24" s="167" t="s">
        <v>443</v>
      </c>
      <c r="CN24" s="103" t="s">
        <v>443</v>
      </c>
      <c r="CO24" s="103" t="s">
        <v>443</v>
      </c>
      <c r="CP24" s="103" t="s">
        <v>443</v>
      </c>
      <c r="CQ24" s="103" t="s">
        <v>443</v>
      </c>
      <c r="CR24" s="160" t="s">
        <v>443</v>
      </c>
      <c r="CS24" s="382"/>
      <c r="CT24" s="380" t="s">
        <v>443</v>
      </c>
      <c r="CU24" s="373">
        <v>10000</v>
      </c>
      <c r="CV24" s="383" t="s">
        <v>443</v>
      </c>
      <c r="CW24" s="103" t="s">
        <v>443</v>
      </c>
      <c r="CX24" s="103" t="s">
        <v>443</v>
      </c>
      <c r="CY24" s="103" t="s">
        <v>443</v>
      </c>
      <c r="CZ24" s="160" t="s">
        <v>443</v>
      </c>
      <c r="DA24" s="382" t="s">
        <v>443</v>
      </c>
      <c r="DB24" s="167" t="s">
        <v>443</v>
      </c>
      <c r="DC24" s="103" t="s">
        <v>443</v>
      </c>
      <c r="DD24" s="103" t="s">
        <v>443</v>
      </c>
      <c r="DE24" s="103" t="s">
        <v>443</v>
      </c>
      <c r="DF24" s="103" t="s">
        <v>443</v>
      </c>
      <c r="DG24" s="160" t="s">
        <v>443</v>
      </c>
      <c r="DH24" s="382" t="s">
        <v>443</v>
      </c>
      <c r="DI24" s="167" t="s">
        <v>443</v>
      </c>
      <c r="DJ24" s="103" t="s">
        <v>443</v>
      </c>
      <c r="DK24" s="103" t="s">
        <v>443</v>
      </c>
      <c r="DL24" s="103" t="s">
        <v>443</v>
      </c>
      <c r="DM24" s="103" t="s">
        <v>443</v>
      </c>
      <c r="DN24" s="103" t="s">
        <v>443</v>
      </c>
      <c r="DO24" s="384" t="s">
        <v>443</v>
      </c>
      <c r="DP24" s="385">
        <v>18220.828611898018</v>
      </c>
      <c r="DQ24" s="103" t="s">
        <v>443</v>
      </c>
      <c r="DR24" s="103" t="s">
        <v>443</v>
      </c>
      <c r="DS24" s="103" t="s">
        <v>443</v>
      </c>
      <c r="DT24" s="103" t="s">
        <v>443</v>
      </c>
      <c r="DU24" s="160" t="s">
        <v>443</v>
      </c>
      <c r="DV24" s="382" t="s">
        <v>443</v>
      </c>
      <c r="DW24" s="167" t="s">
        <v>443</v>
      </c>
      <c r="DX24" s="167" t="s">
        <v>443</v>
      </c>
      <c r="DY24" s="167" t="s">
        <v>443</v>
      </c>
      <c r="DZ24" s="373">
        <v>10000</v>
      </c>
      <c r="EA24" s="382"/>
      <c r="EB24" s="167">
        <v>18890</v>
      </c>
      <c r="EC24" s="167" t="s">
        <v>443</v>
      </c>
      <c r="ED24" s="382"/>
      <c r="EE24" s="167" t="s">
        <v>443</v>
      </c>
      <c r="EF24" s="167" t="s">
        <v>443</v>
      </c>
      <c r="EG24" s="167" t="s">
        <v>443</v>
      </c>
      <c r="EH24" s="167" t="s">
        <v>443</v>
      </c>
      <c r="EI24" s="167" t="s">
        <v>443</v>
      </c>
      <c r="EJ24" s="167" t="s">
        <v>443</v>
      </c>
      <c r="EK24" s="382"/>
      <c r="EL24" s="167" t="s">
        <v>443</v>
      </c>
      <c r="EM24" s="167" t="s">
        <v>443</v>
      </c>
      <c r="EN24" s="167" t="s">
        <v>443</v>
      </c>
      <c r="EO24" s="167" t="s">
        <v>443</v>
      </c>
      <c r="EP24" s="167" t="s">
        <v>443</v>
      </c>
      <c r="EQ24" s="167" t="s">
        <v>443</v>
      </c>
      <c r="ER24" s="382"/>
      <c r="ES24" s="167" t="s">
        <v>443</v>
      </c>
      <c r="ET24" s="167" t="s">
        <v>443</v>
      </c>
      <c r="EU24" s="167" t="s">
        <v>443</v>
      </c>
      <c r="EV24" s="167" t="s">
        <v>443</v>
      </c>
      <c r="EW24" s="167" t="s">
        <v>443</v>
      </c>
      <c r="EX24" s="167" t="s">
        <v>443</v>
      </c>
      <c r="EY24" s="382"/>
      <c r="EZ24" s="167" t="s">
        <v>443</v>
      </c>
      <c r="FA24" s="167" t="s">
        <v>443</v>
      </c>
      <c r="FB24" s="167" t="s">
        <v>443</v>
      </c>
      <c r="FC24" s="167" t="s">
        <v>443</v>
      </c>
      <c r="FD24" s="167" t="s">
        <v>443</v>
      </c>
      <c r="FE24" s="167" t="s">
        <v>443</v>
      </c>
      <c r="FF24" s="373">
        <v>10000</v>
      </c>
      <c r="FG24" s="382"/>
      <c r="FH24" s="167" t="s">
        <v>443</v>
      </c>
      <c r="FI24" s="167">
        <v>18320</v>
      </c>
      <c r="FJ24" s="167" t="s">
        <v>443</v>
      </c>
      <c r="FK24" s="167" t="s">
        <v>443</v>
      </c>
      <c r="FL24" s="167" t="s">
        <v>443</v>
      </c>
      <c r="FM24" s="167" t="s">
        <v>443</v>
      </c>
      <c r="FN24" s="382"/>
      <c r="FO24" s="167" t="s">
        <v>443</v>
      </c>
      <c r="FP24" s="167" t="s">
        <v>443</v>
      </c>
      <c r="FQ24" s="167" t="s">
        <v>443</v>
      </c>
      <c r="FR24" s="167" t="s">
        <v>443</v>
      </c>
      <c r="FS24" s="167" t="s">
        <v>443</v>
      </c>
      <c r="FT24" s="167" t="s">
        <v>443</v>
      </c>
      <c r="FU24" s="382"/>
      <c r="FV24" s="167" t="s">
        <v>443</v>
      </c>
      <c r="FW24" s="167" t="s">
        <v>443</v>
      </c>
      <c r="FX24" s="167" t="s">
        <v>443</v>
      </c>
      <c r="FY24" s="167" t="s">
        <v>443</v>
      </c>
      <c r="FZ24" s="167" t="s">
        <v>443</v>
      </c>
      <c r="GA24" s="167" t="s">
        <v>443</v>
      </c>
      <c r="GB24" s="382"/>
      <c r="GC24" s="167" t="s">
        <v>443</v>
      </c>
      <c r="GD24" s="167" t="s">
        <v>443</v>
      </c>
      <c r="GE24" s="167" t="s">
        <v>443</v>
      </c>
      <c r="GF24" s="167" t="s">
        <v>443</v>
      </c>
      <c r="GG24" s="167" t="s">
        <v>443</v>
      </c>
      <c r="GH24" s="167" t="s">
        <v>443</v>
      </c>
      <c r="GI24" s="382"/>
      <c r="GJ24" s="167" t="s">
        <v>443</v>
      </c>
      <c r="GK24" s="373">
        <v>12300</v>
      </c>
      <c r="GL24" s="167" t="s">
        <v>443</v>
      </c>
      <c r="GM24" s="167" t="s">
        <v>443</v>
      </c>
      <c r="GN24" s="167" t="s">
        <v>443</v>
      </c>
      <c r="GO24" s="167" t="s">
        <v>443</v>
      </c>
      <c r="GP24" s="167" t="s">
        <v>443</v>
      </c>
      <c r="GQ24" s="382"/>
      <c r="GR24" s="167" t="s">
        <v>443</v>
      </c>
      <c r="GS24" s="167" t="s">
        <v>443</v>
      </c>
      <c r="GT24" s="167" t="s">
        <v>443</v>
      </c>
      <c r="GU24" s="167" t="s">
        <v>443</v>
      </c>
      <c r="GV24" s="167" t="s">
        <v>443</v>
      </c>
      <c r="GW24" s="167" t="s">
        <v>443</v>
      </c>
      <c r="GX24" s="382"/>
      <c r="GY24" s="167" t="s">
        <v>443</v>
      </c>
      <c r="GZ24" s="167" t="s">
        <v>443</v>
      </c>
      <c r="HA24" s="167" t="s">
        <v>443</v>
      </c>
      <c r="HB24" s="167" t="s">
        <v>443</v>
      </c>
      <c r="HC24" s="167" t="s">
        <v>443</v>
      </c>
      <c r="HD24" s="167" t="s">
        <v>443</v>
      </c>
      <c r="HE24" s="382"/>
      <c r="HF24" s="167" t="s">
        <v>443</v>
      </c>
      <c r="HG24" s="167" t="s">
        <v>443</v>
      </c>
      <c r="HH24" s="167" t="s">
        <v>443</v>
      </c>
      <c r="HI24" s="167" t="s">
        <v>443</v>
      </c>
      <c r="HJ24" s="167">
        <v>12300</v>
      </c>
      <c r="HK24" s="167" t="s">
        <v>443</v>
      </c>
      <c r="HL24" s="382"/>
      <c r="HM24" s="167" t="s">
        <v>443</v>
      </c>
      <c r="HN24" s="167" t="s">
        <v>443</v>
      </c>
      <c r="HO24" s="167" t="s">
        <v>443</v>
      </c>
      <c r="HP24" s="167" t="s">
        <v>443</v>
      </c>
      <c r="HQ24" s="373">
        <v>12300</v>
      </c>
      <c r="HR24" s="167" t="s">
        <v>443</v>
      </c>
      <c r="HS24" s="167" t="s">
        <v>443</v>
      </c>
      <c r="HT24" s="382"/>
      <c r="HU24" s="167" t="s">
        <v>443</v>
      </c>
      <c r="HV24" s="167" t="s">
        <v>443</v>
      </c>
      <c r="HW24" s="167" t="s">
        <v>443</v>
      </c>
      <c r="HX24" s="167" t="s">
        <v>443</v>
      </c>
      <c r="HY24" s="167" t="s">
        <v>443</v>
      </c>
      <c r="HZ24" s="167" t="s">
        <v>443</v>
      </c>
      <c r="IA24" s="382"/>
      <c r="IB24" s="167" t="s">
        <v>443</v>
      </c>
      <c r="IC24" s="167" t="s">
        <v>443</v>
      </c>
      <c r="ID24" s="167" t="s">
        <v>443</v>
      </c>
      <c r="IE24" s="167" t="s">
        <v>443</v>
      </c>
      <c r="IF24" s="167" t="s">
        <v>443</v>
      </c>
      <c r="IG24" s="167" t="s">
        <v>443</v>
      </c>
      <c r="IH24" s="382"/>
      <c r="II24" s="167" t="s">
        <v>443</v>
      </c>
      <c r="IJ24" s="167" t="s">
        <v>443</v>
      </c>
      <c r="IK24" s="167" t="s">
        <v>443</v>
      </c>
      <c r="IL24" s="167" t="s">
        <v>443</v>
      </c>
      <c r="IM24" s="167" t="s">
        <v>443</v>
      </c>
      <c r="IN24" s="167" t="s">
        <v>443</v>
      </c>
      <c r="IO24" s="382"/>
      <c r="IP24" s="167" t="s">
        <v>443</v>
      </c>
      <c r="IQ24" s="167" t="s">
        <v>443</v>
      </c>
      <c r="IR24" s="167" t="s">
        <v>443</v>
      </c>
      <c r="IS24" s="167" t="s">
        <v>443</v>
      </c>
      <c r="IT24" s="167" t="s">
        <v>443</v>
      </c>
      <c r="IU24" s="167" t="s">
        <v>443</v>
      </c>
      <c r="IV24" s="382"/>
      <c r="IW24" s="373">
        <v>10500</v>
      </c>
      <c r="IX24" s="167" t="s">
        <v>443</v>
      </c>
      <c r="IY24" s="167" t="s">
        <v>443</v>
      </c>
      <c r="IZ24" s="167" t="s">
        <v>443</v>
      </c>
      <c r="JA24" s="167" t="s">
        <v>443</v>
      </c>
      <c r="JB24" s="167" t="s">
        <v>443</v>
      </c>
      <c r="JC24" s="382" t="s">
        <v>443</v>
      </c>
      <c r="JD24" s="167" t="s">
        <v>443</v>
      </c>
      <c r="JE24" s="167" t="s">
        <v>443</v>
      </c>
      <c r="JF24" s="167" t="s">
        <v>443</v>
      </c>
      <c r="JG24" s="167" t="s">
        <v>443</v>
      </c>
      <c r="JH24" s="167" t="s">
        <v>443</v>
      </c>
      <c r="JI24" s="167" t="s">
        <v>443</v>
      </c>
      <c r="JJ24" s="352"/>
      <c r="JK24" s="167" t="s">
        <v>443</v>
      </c>
      <c r="JL24" s="167" t="s">
        <v>443</v>
      </c>
      <c r="JM24" s="167" t="s">
        <v>443</v>
      </c>
      <c r="JN24" s="167" t="s">
        <v>443</v>
      </c>
      <c r="JO24" s="167" t="s">
        <v>443</v>
      </c>
      <c r="JP24" s="167" t="s">
        <v>443</v>
      </c>
      <c r="JQ24" s="352"/>
      <c r="JR24" s="167" t="s">
        <v>443</v>
      </c>
      <c r="JS24" s="167" t="s">
        <v>443</v>
      </c>
      <c r="JT24" s="167" t="s">
        <v>443</v>
      </c>
      <c r="JU24" s="167" t="s">
        <v>443</v>
      </c>
      <c r="JV24" s="167" t="s">
        <v>443</v>
      </c>
      <c r="JW24" s="167" t="s">
        <v>443</v>
      </c>
      <c r="JX24" s="352"/>
      <c r="JY24" s="167" t="s">
        <v>443</v>
      </c>
      <c r="JZ24" s="167" t="s">
        <v>443</v>
      </c>
      <c r="KA24" s="373">
        <v>10500</v>
      </c>
      <c r="KB24" s="167" t="s">
        <v>443</v>
      </c>
      <c r="KC24" s="167" t="s">
        <v>443</v>
      </c>
      <c r="KD24" s="167" t="s">
        <v>443</v>
      </c>
      <c r="KE24" s="167" t="s">
        <v>443</v>
      </c>
      <c r="KF24" s="352"/>
      <c r="KG24" s="167" t="s">
        <v>443</v>
      </c>
      <c r="KH24" s="167" t="s">
        <v>443</v>
      </c>
      <c r="KI24" s="167" t="s">
        <v>443</v>
      </c>
      <c r="KJ24" s="167" t="s">
        <v>443</v>
      </c>
      <c r="KK24" s="167" t="s">
        <v>443</v>
      </c>
      <c r="KL24" s="167" t="s">
        <v>443</v>
      </c>
      <c r="KM24" s="352"/>
      <c r="KN24" s="167" t="s">
        <v>443</v>
      </c>
      <c r="KO24" s="167" t="s">
        <v>443</v>
      </c>
      <c r="KP24" s="167" t="s">
        <v>443</v>
      </c>
      <c r="KQ24" s="167" t="s">
        <v>443</v>
      </c>
      <c r="KR24" s="167" t="s">
        <v>443</v>
      </c>
      <c r="KS24" s="167" t="s">
        <v>443</v>
      </c>
      <c r="KT24" s="352"/>
      <c r="KU24" s="167" t="s">
        <v>443</v>
      </c>
      <c r="KV24" s="167" t="s">
        <v>443</v>
      </c>
      <c r="KW24" s="167" t="s">
        <v>443</v>
      </c>
      <c r="KX24" s="167" t="s">
        <v>443</v>
      </c>
      <c r="KY24" s="167" t="s">
        <v>443</v>
      </c>
      <c r="KZ24" s="167" t="s">
        <v>443</v>
      </c>
      <c r="LA24" s="352"/>
      <c r="LB24" s="167" t="s">
        <v>443</v>
      </c>
      <c r="LC24" s="167" t="s">
        <v>443</v>
      </c>
      <c r="LD24" s="167" t="s">
        <v>443</v>
      </c>
      <c r="LE24" s="167" t="s">
        <v>443</v>
      </c>
      <c r="LF24" s="167" t="s">
        <v>443</v>
      </c>
      <c r="LG24" s="373">
        <v>10500</v>
      </c>
      <c r="LH24" s="167" t="s">
        <v>443</v>
      </c>
      <c r="LI24" s="352"/>
      <c r="LJ24" s="167" t="s">
        <v>443</v>
      </c>
      <c r="LK24" s="167" t="s">
        <v>443</v>
      </c>
      <c r="LL24" s="167" t="s">
        <v>443</v>
      </c>
      <c r="LM24" s="167" t="s">
        <v>443</v>
      </c>
      <c r="LN24" s="167" t="s">
        <v>443</v>
      </c>
      <c r="LO24" s="167" t="s">
        <v>443</v>
      </c>
      <c r="LP24" s="167" t="s">
        <v>443</v>
      </c>
      <c r="LQ24" s="167" t="s">
        <v>443</v>
      </c>
      <c r="LR24" s="167" t="s">
        <v>443</v>
      </c>
      <c r="LS24" s="167" t="s">
        <v>443</v>
      </c>
      <c r="LT24" s="167" t="s">
        <v>443</v>
      </c>
      <c r="LU24" s="167" t="s">
        <v>443</v>
      </c>
      <c r="LV24" s="167" t="s">
        <v>443</v>
      </c>
      <c r="LW24" s="167" t="s">
        <v>443</v>
      </c>
      <c r="LX24" s="167" t="s">
        <v>443</v>
      </c>
      <c r="LY24" s="167" t="s">
        <v>443</v>
      </c>
      <c r="LZ24" s="167" t="s">
        <v>443</v>
      </c>
      <c r="MA24" s="167" t="s">
        <v>443</v>
      </c>
      <c r="MB24" s="167" t="s">
        <v>443</v>
      </c>
      <c r="MC24" s="167" t="s">
        <v>443</v>
      </c>
      <c r="MD24" s="167" t="s">
        <v>443</v>
      </c>
      <c r="ME24" s="167" t="s">
        <v>443</v>
      </c>
      <c r="MF24" s="167" t="s">
        <v>443</v>
      </c>
      <c r="MG24" s="167" t="s">
        <v>443</v>
      </c>
      <c r="MH24" s="167" t="s">
        <v>443</v>
      </c>
      <c r="MI24" s="167" t="s">
        <v>443</v>
      </c>
      <c r="MJ24" s="167" t="s">
        <v>443</v>
      </c>
      <c r="MK24" s="374" t="s">
        <v>443</v>
      </c>
      <c r="ML24" s="373">
        <v>10500</v>
      </c>
    </row>
    <row r="25" spans="1:350" s="9" customFormat="1" ht="15.65" hidden="1" customHeight="1" x14ac:dyDescent="0.35">
      <c r="A25" s="244">
        <f>A24+1</f>
        <v>4</v>
      </c>
      <c r="B25" s="371">
        <f t="shared" si="116"/>
        <v>17</v>
      </c>
      <c r="C25" s="450">
        <v>150000016</v>
      </c>
      <c r="D25" s="368" t="s">
        <v>11</v>
      </c>
      <c r="E25" s="372" t="s">
        <v>12</v>
      </c>
      <c r="F25" s="373"/>
      <c r="G25" s="374"/>
      <c r="H25" s="86" t="s">
        <v>443</v>
      </c>
      <c r="I25" s="86" t="s">
        <v>443</v>
      </c>
      <c r="J25" s="164" t="s">
        <v>443</v>
      </c>
      <c r="K25" s="375"/>
      <c r="L25" s="86" t="s">
        <v>443</v>
      </c>
      <c r="M25" s="86" t="s">
        <v>443</v>
      </c>
      <c r="N25" s="376" t="s">
        <v>443</v>
      </c>
      <c r="O25" s="86" t="s">
        <v>443</v>
      </c>
      <c r="P25" s="86" t="s">
        <v>443</v>
      </c>
      <c r="Q25" s="164" t="s">
        <v>443</v>
      </c>
      <c r="R25" s="375"/>
      <c r="S25" s="159" t="s">
        <v>443</v>
      </c>
      <c r="T25" s="86" t="s">
        <v>443</v>
      </c>
      <c r="U25" s="376" t="s">
        <v>443</v>
      </c>
      <c r="V25" s="86" t="s">
        <v>443</v>
      </c>
      <c r="W25" s="86" t="s">
        <v>443</v>
      </c>
      <c r="X25" s="164" t="s">
        <v>443</v>
      </c>
      <c r="Y25" s="375"/>
      <c r="Z25" s="159" t="s">
        <v>443</v>
      </c>
      <c r="AA25" s="86" t="s">
        <v>443</v>
      </c>
      <c r="AB25" s="376"/>
      <c r="AC25" s="86"/>
      <c r="AD25" s="86" t="s">
        <v>443</v>
      </c>
      <c r="AE25" s="86"/>
      <c r="AF25" s="377"/>
      <c r="AG25" s="159"/>
      <c r="AH25" s="164"/>
      <c r="AI25" s="376"/>
      <c r="AJ25" s="378"/>
      <c r="AK25" s="164"/>
      <c r="AL25" s="373"/>
      <c r="AM25" s="163"/>
      <c r="AN25" s="377"/>
      <c r="AO25" s="86" t="s">
        <v>443</v>
      </c>
      <c r="AP25" s="86" t="s">
        <v>443</v>
      </c>
      <c r="AQ25" s="376" t="s">
        <v>443</v>
      </c>
      <c r="AR25" s="86"/>
      <c r="AS25" s="86"/>
      <c r="AT25" s="164" t="s">
        <v>443</v>
      </c>
      <c r="AU25" s="375"/>
      <c r="AV25" s="86"/>
      <c r="AW25" s="86" t="s">
        <v>443</v>
      </c>
      <c r="AX25" s="376" t="s">
        <v>443</v>
      </c>
      <c r="AY25" s="86" t="s">
        <v>443</v>
      </c>
      <c r="AZ25" s="86"/>
      <c r="BA25" s="164"/>
      <c r="BB25" s="375"/>
      <c r="BC25" s="86"/>
      <c r="BD25" s="86"/>
      <c r="BE25" s="376"/>
      <c r="BF25" s="86"/>
      <c r="BG25" s="86"/>
      <c r="BH25" s="164" t="s">
        <v>443</v>
      </c>
      <c r="BI25" s="375"/>
      <c r="BJ25" s="86"/>
      <c r="BK25" s="86"/>
      <c r="BL25" s="376" t="s">
        <v>443</v>
      </c>
      <c r="BM25" s="86"/>
      <c r="BN25" s="86"/>
      <c r="BO25" s="379"/>
      <c r="BP25" s="380"/>
      <c r="BQ25" s="381"/>
      <c r="BR25" s="167"/>
      <c r="BS25" s="103"/>
      <c r="BT25" s="103"/>
      <c r="BU25" s="103"/>
      <c r="BV25" s="103"/>
      <c r="BW25" s="160"/>
      <c r="BX25" s="382"/>
      <c r="BY25" s="167"/>
      <c r="BZ25" s="103"/>
      <c r="CA25" s="103"/>
      <c r="CB25" s="103"/>
      <c r="CC25" s="103"/>
      <c r="CD25" s="160"/>
      <c r="CE25" s="382"/>
      <c r="CF25" s="167" t="s">
        <v>443</v>
      </c>
      <c r="CG25" s="383"/>
      <c r="CH25" s="383"/>
      <c r="CI25" s="383"/>
      <c r="CJ25" s="383"/>
      <c r="CK25" s="160"/>
      <c r="CL25" s="382"/>
      <c r="CM25" s="167"/>
      <c r="CN25" s="103"/>
      <c r="CO25" s="103"/>
      <c r="CP25" s="103"/>
      <c r="CQ25" s="103"/>
      <c r="CR25" s="160"/>
      <c r="CS25" s="382"/>
      <c r="CT25" s="380"/>
      <c r="CU25" s="373"/>
      <c r="CV25" s="383" t="s">
        <v>443</v>
      </c>
      <c r="CW25" s="103"/>
      <c r="CX25" s="103"/>
      <c r="CY25" s="103"/>
      <c r="CZ25" s="160"/>
      <c r="DA25" s="382" t="s">
        <v>443</v>
      </c>
      <c r="DB25" s="167" t="s">
        <v>443</v>
      </c>
      <c r="DC25" s="103"/>
      <c r="DD25" s="103"/>
      <c r="DE25" s="103"/>
      <c r="DF25" s="103"/>
      <c r="DG25" s="160"/>
      <c r="DH25" s="382" t="s">
        <v>443</v>
      </c>
      <c r="DI25" s="167" t="s">
        <v>443</v>
      </c>
      <c r="DJ25" s="103"/>
      <c r="DK25" s="103"/>
      <c r="DL25" s="103"/>
      <c r="DM25" s="103"/>
      <c r="DN25" s="103"/>
      <c r="DO25" s="384" t="s">
        <v>443</v>
      </c>
      <c r="DP25" s="385"/>
      <c r="DQ25" s="103"/>
      <c r="DR25" s="103"/>
      <c r="DS25" s="103"/>
      <c r="DT25" s="103"/>
      <c r="DU25" s="160"/>
      <c r="DV25" s="382" t="s">
        <v>443</v>
      </c>
      <c r="DW25" s="167"/>
      <c r="DX25" s="167"/>
      <c r="DY25" s="167"/>
      <c r="DZ25" s="373"/>
      <c r="EA25" s="382"/>
      <c r="EB25" s="167"/>
      <c r="EC25" s="167"/>
      <c r="ED25" s="382"/>
      <c r="EE25" s="167" t="s">
        <v>443</v>
      </c>
      <c r="EF25" s="167"/>
      <c r="EG25" s="167"/>
      <c r="EH25" s="167" t="s">
        <v>443</v>
      </c>
      <c r="EI25" s="167"/>
      <c r="EJ25" s="167" t="s">
        <v>443</v>
      </c>
      <c r="EK25" s="382"/>
      <c r="EL25" s="167"/>
      <c r="EM25" s="167"/>
      <c r="EN25" s="167"/>
      <c r="EO25" s="167"/>
      <c r="EP25" s="167"/>
      <c r="EQ25" s="167"/>
      <c r="ER25" s="382"/>
      <c r="ES25" s="167"/>
      <c r="ET25" s="167"/>
      <c r="EU25" s="167"/>
      <c r="EV25" s="167"/>
      <c r="EW25" s="167"/>
      <c r="EX25" s="167"/>
      <c r="EY25" s="382"/>
      <c r="EZ25" s="167"/>
      <c r="FA25" s="167"/>
      <c r="FB25" s="167" t="s">
        <v>443</v>
      </c>
      <c r="FC25" s="167"/>
      <c r="FD25" s="167"/>
      <c r="FE25" s="167" t="s">
        <v>443</v>
      </c>
      <c r="FF25" s="373"/>
      <c r="FG25" s="382"/>
      <c r="FH25" s="167"/>
      <c r="FI25" s="167"/>
      <c r="FJ25" s="167"/>
      <c r="FK25" s="167"/>
      <c r="FL25" s="167"/>
      <c r="FM25" s="167"/>
      <c r="FN25" s="382"/>
      <c r="FO25" s="167"/>
      <c r="FP25" s="167"/>
      <c r="FQ25" s="167"/>
      <c r="FR25" s="167"/>
      <c r="FS25" s="167"/>
      <c r="FT25" s="167"/>
      <c r="FU25" s="382"/>
      <c r="FV25" s="167"/>
      <c r="FW25" s="167"/>
      <c r="FX25" s="167"/>
      <c r="FY25" s="167"/>
      <c r="FZ25" s="167" t="s">
        <v>443</v>
      </c>
      <c r="GA25" s="167"/>
      <c r="GB25" s="382"/>
      <c r="GC25" s="167"/>
      <c r="GD25" s="167"/>
      <c r="GE25" s="167"/>
      <c r="GF25" s="167"/>
      <c r="GG25" s="167"/>
      <c r="GH25" s="167"/>
      <c r="GI25" s="382"/>
      <c r="GJ25" s="167"/>
      <c r="GK25" s="373"/>
      <c r="GL25" s="167" t="s">
        <v>443</v>
      </c>
      <c r="GM25" s="167"/>
      <c r="GN25" s="167"/>
      <c r="GO25" s="167"/>
      <c r="GP25" s="167"/>
      <c r="GQ25" s="382"/>
      <c r="GR25" s="167"/>
      <c r="GS25" s="167"/>
      <c r="GT25" s="167"/>
      <c r="GU25" s="167"/>
      <c r="GV25" s="167"/>
      <c r="GW25" s="167"/>
      <c r="GX25" s="382"/>
      <c r="GY25" s="167"/>
      <c r="GZ25" s="167"/>
      <c r="HA25" s="167"/>
      <c r="HB25" s="167"/>
      <c r="HC25" s="167"/>
      <c r="HD25" s="167"/>
      <c r="HE25" s="382"/>
      <c r="HF25" s="167"/>
      <c r="HG25" s="167"/>
      <c r="HH25" s="167"/>
      <c r="HI25" s="167"/>
      <c r="HJ25" s="167"/>
      <c r="HK25" s="167"/>
      <c r="HL25" s="382"/>
      <c r="HM25" s="167"/>
      <c r="HN25" s="167"/>
      <c r="HO25" s="167"/>
      <c r="HP25" s="167"/>
      <c r="HQ25" s="373"/>
      <c r="HR25" s="167" t="s">
        <v>443</v>
      </c>
      <c r="HS25" s="167" t="s">
        <v>443</v>
      </c>
      <c r="HT25" s="382"/>
      <c r="HU25" s="167"/>
      <c r="HV25" s="167"/>
      <c r="HW25" s="167"/>
      <c r="HX25" s="167"/>
      <c r="HY25" s="167"/>
      <c r="HZ25" s="167"/>
      <c r="IA25" s="382"/>
      <c r="IB25" s="167"/>
      <c r="IC25" s="167"/>
      <c r="ID25" s="167"/>
      <c r="IE25" s="167"/>
      <c r="IF25" s="167"/>
      <c r="IG25" s="167"/>
      <c r="IH25" s="382"/>
      <c r="II25" s="167"/>
      <c r="IJ25" s="167" t="s">
        <v>443</v>
      </c>
      <c r="IK25" s="167"/>
      <c r="IL25" s="167"/>
      <c r="IM25" s="167"/>
      <c r="IN25" s="167"/>
      <c r="IO25" s="382"/>
      <c r="IP25" s="167"/>
      <c r="IQ25" s="167"/>
      <c r="IR25" s="167"/>
      <c r="IS25" s="167"/>
      <c r="IT25" s="167"/>
      <c r="IU25" s="167"/>
      <c r="IV25" s="382"/>
      <c r="IW25" s="373"/>
      <c r="IX25" s="167" t="s">
        <v>443</v>
      </c>
      <c r="IY25" s="167" t="s">
        <v>443</v>
      </c>
      <c r="IZ25" s="167" t="s">
        <v>443</v>
      </c>
      <c r="JA25" s="167" t="s">
        <v>443</v>
      </c>
      <c r="JB25" s="167" t="s">
        <v>443</v>
      </c>
      <c r="JC25" s="382" t="s">
        <v>443</v>
      </c>
      <c r="JD25" s="167" t="s">
        <v>443</v>
      </c>
      <c r="JE25" s="167"/>
      <c r="JF25" s="167"/>
      <c r="JG25" s="167"/>
      <c r="JH25" s="167" t="s">
        <v>443</v>
      </c>
      <c r="JI25" s="167"/>
      <c r="JJ25" s="352"/>
      <c r="JK25" s="167"/>
      <c r="JL25" s="167"/>
      <c r="JM25" s="167"/>
      <c r="JN25" s="167"/>
      <c r="JO25" s="167"/>
      <c r="JP25" s="167"/>
      <c r="JQ25" s="352"/>
      <c r="JR25" s="167"/>
      <c r="JS25" s="167"/>
      <c r="JT25" s="167"/>
      <c r="JU25" s="167"/>
      <c r="JV25" s="167"/>
      <c r="JW25" s="167"/>
      <c r="JX25" s="352"/>
      <c r="JY25" s="167"/>
      <c r="JZ25" s="167"/>
      <c r="KA25" s="373"/>
      <c r="KB25" s="167" t="s">
        <v>443</v>
      </c>
      <c r="KC25" s="167"/>
      <c r="KD25" s="167"/>
      <c r="KE25" s="167"/>
      <c r="KF25" s="352"/>
      <c r="KG25" s="167" t="s">
        <v>443</v>
      </c>
      <c r="KH25" s="167"/>
      <c r="KI25" s="167"/>
      <c r="KJ25" s="167"/>
      <c r="KK25" s="167"/>
      <c r="KL25" s="167"/>
      <c r="KM25" s="352"/>
      <c r="KN25" s="167"/>
      <c r="KO25" s="167"/>
      <c r="KP25" s="167" t="s">
        <v>443</v>
      </c>
      <c r="KQ25" s="167"/>
      <c r="KR25" s="167"/>
      <c r="KS25" s="167"/>
      <c r="KT25" s="352"/>
      <c r="KU25" s="167" t="s">
        <v>443</v>
      </c>
      <c r="KV25" s="167" t="s">
        <v>443</v>
      </c>
      <c r="KW25" s="167"/>
      <c r="KX25" s="167"/>
      <c r="KY25" s="167"/>
      <c r="KZ25" s="167"/>
      <c r="LA25" s="352"/>
      <c r="LB25" s="167"/>
      <c r="LC25" s="167"/>
      <c r="LD25" s="167"/>
      <c r="LE25" s="167"/>
      <c r="LF25" s="167"/>
      <c r="LG25" s="373"/>
      <c r="LH25" s="167" t="s">
        <v>443</v>
      </c>
      <c r="LI25" s="352"/>
      <c r="LJ25" s="167" t="s">
        <v>443</v>
      </c>
      <c r="LK25" s="167"/>
      <c r="LL25" s="167"/>
      <c r="LM25" s="167"/>
      <c r="LN25" s="167"/>
      <c r="LO25" s="167"/>
      <c r="LP25" s="352"/>
      <c r="LQ25" s="167"/>
      <c r="LR25" s="167"/>
      <c r="LS25" s="167"/>
      <c r="LT25" s="167"/>
      <c r="LU25" s="167"/>
      <c r="LV25" s="167"/>
      <c r="LW25" s="352"/>
      <c r="LX25" s="167"/>
      <c r="LY25" s="167"/>
      <c r="LZ25" s="167"/>
      <c r="MA25" s="167" t="s">
        <v>443</v>
      </c>
      <c r="MB25" s="167"/>
      <c r="MC25" s="167"/>
      <c r="MD25" s="352"/>
      <c r="ME25" s="167"/>
      <c r="MF25" s="167"/>
      <c r="MG25" s="167"/>
      <c r="MH25" s="167"/>
      <c r="MI25" s="167"/>
      <c r="MJ25" s="167"/>
      <c r="MK25" s="374" t="s">
        <v>443</v>
      </c>
      <c r="ML25" s="373"/>
    </row>
    <row r="26" spans="1:350" s="9" customFormat="1" ht="15.65" hidden="1" customHeight="1" x14ac:dyDescent="0.35">
      <c r="A26" s="244">
        <f t="shared" si="115"/>
        <v>5</v>
      </c>
      <c r="B26" s="371">
        <f t="shared" si="116"/>
        <v>18</v>
      </c>
      <c r="C26" s="450">
        <v>150000019</v>
      </c>
      <c r="D26" s="368" t="s">
        <v>2</v>
      </c>
      <c r="E26" s="372" t="s">
        <v>154</v>
      </c>
      <c r="F26" s="373"/>
      <c r="G26" s="374"/>
      <c r="H26" s="86" t="s">
        <v>443</v>
      </c>
      <c r="I26" s="86" t="s">
        <v>443</v>
      </c>
      <c r="J26" s="164" t="s">
        <v>443</v>
      </c>
      <c r="K26" s="375"/>
      <c r="L26" s="86" t="s">
        <v>443</v>
      </c>
      <c r="M26" s="86" t="s">
        <v>443</v>
      </c>
      <c r="N26" s="376" t="s">
        <v>443</v>
      </c>
      <c r="O26" s="86" t="s">
        <v>443</v>
      </c>
      <c r="P26" s="86" t="s">
        <v>443</v>
      </c>
      <c r="Q26" s="164" t="s">
        <v>443</v>
      </c>
      <c r="R26" s="375"/>
      <c r="S26" s="159" t="s">
        <v>443</v>
      </c>
      <c r="T26" s="86" t="s">
        <v>443</v>
      </c>
      <c r="U26" s="376" t="s">
        <v>443</v>
      </c>
      <c r="V26" s="86" t="s">
        <v>443</v>
      </c>
      <c r="W26" s="86" t="s">
        <v>443</v>
      </c>
      <c r="X26" s="164" t="s">
        <v>443</v>
      </c>
      <c r="Y26" s="375"/>
      <c r="Z26" s="159" t="s">
        <v>443</v>
      </c>
      <c r="AA26" s="86" t="s">
        <v>443</v>
      </c>
      <c r="AB26" s="376"/>
      <c r="AC26" s="86"/>
      <c r="AD26" s="86" t="s">
        <v>443</v>
      </c>
      <c r="AE26" s="86"/>
      <c r="AF26" s="377"/>
      <c r="AG26" s="159"/>
      <c r="AH26" s="164"/>
      <c r="AI26" s="376"/>
      <c r="AJ26" s="378"/>
      <c r="AK26" s="164"/>
      <c r="AL26" s="373"/>
      <c r="AM26" s="163"/>
      <c r="AN26" s="377"/>
      <c r="AO26" s="86" t="s">
        <v>443</v>
      </c>
      <c r="AP26" s="86" t="s">
        <v>443</v>
      </c>
      <c r="AQ26" s="376" t="s">
        <v>443</v>
      </c>
      <c r="AR26" s="86"/>
      <c r="AS26" s="86"/>
      <c r="AT26" s="164" t="s">
        <v>443</v>
      </c>
      <c r="AU26" s="375"/>
      <c r="AV26" s="86"/>
      <c r="AW26" s="86" t="s">
        <v>443</v>
      </c>
      <c r="AX26" s="376" t="s">
        <v>443</v>
      </c>
      <c r="AY26" s="86" t="s">
        <v>443</v>
      </c>
      <c r="AZ26" s="86"/>
      <c r="BA26" s="164"/>
      <c r="BB26" s="375"/>
      <c r="BC26" s="86"/>
      <c r="BD26" s="86"/>
      <c r="BE26" s="376"/>
      <c r="BF26" s="86"/>
      <c r="BG26" s="86"/>
      <c r="BH26" s="164" t="s">
        <v>443</v>
      </c>
      <c r="BI26" s="375"/>
      <c r="BJ26" s="86"/>
      <c r="BK26" s="86"/>
      <c r="BL26" s="376" t="s">
        <v>443</v>
      </c>
      <c r="BM26" s="86"/>
      <c r="BN26" s="86"/>
      <c r="BO26" s="379"/>
      <c r="BP26" s="380"/>
      <c r="BQ26" s="381"/>
      <c r="BR26" s="167"/>
      <c r="BS26" s="103"/>
      <c r="BT26" s="103"/>
      <c r="BU26" s="103"/>
      <c r="BV26" s="103"/>
      <c r="BW26" s="160"/>
      <c r="BX26" s="382"/>
      <c r="BY26" s="167"/>
      <c r="BZ26" s="103"/>
      <c r="CA26" s="103"/>
      <c r="CB26" s="103"/>
      <c r="CC26" s="103"/>
      <c r="CD26" s="160"/>
      <c r="CE26" s="382"/>
      <c r="CF26" s="167" t="s">
        <v>443</v>
      </c>
      <c r="CG26" s="383"/>
      <c r="CH26" s="383"/>
      <c r="CI26" s="383"/>
      <c r="CJ26" s="383"/>
      <c r="CK26" s="160"/>
      <c r="CL26" s="382"/>
      <c r="CM26" s="167"/>
      <c r="CN26" s="103"/>
      <c r="CO26" s="103"/>
      <c r="CP26" s="103"/>
      <c r="CQ26" s="103"/>
      <c r="CR26" s="160"/>
      <c r="CS26" s="382"/>
      <c r="CT26" s="380"/>
      <c r="CU26" s="373"/>
      <c r="CV26" s="383" t="s">
        <v>443</v>
      </c>
      <c r="CW26" s="103"/>
      <c r="CX26" s="103"/>
      <c r="CY26" s="103"/>
      <c r="CZ26" s="160"/>
      <c r="DA26" s="382" t="s">
        <v>443</v>
      </c>
      <c r="DB26" s="167" t="s">
        <v>443</v>
      </c>
      <c r="DC26" s="103"/>
      <c r="DD26" s="103"/>
      <c r="DE26" s="103"/>
      <c r="DF26" s="103"/>
      <c r="DG26" s="160"/>
      <c r="DH26" s="382" t="s">
        <v>443</v>
      </c>
      <c r="DI26" s="167" t="s">
        <v>443</v>
      </c>
      <c r="DJ26" s="103"/>
      <c r="DK26" s="103"/>
      <c r="DL26" s="103"/>
      <c r="DM26" s="103"/>
      <c r="DN26" s="103"/>
      <c r="DO26" s="384" t="s">
        <v>443</v>
      </c>
      <c r="DP26" s="385"/>
      <c r="DQ26" s="103"/>
      <c r="DR26" s="103"/>
      <c r="DS26" s="103"/>
      <c r="DT26" s="103"/>
      <c r="DU26" s="160"/>
      <c r="DV26" s="382" t="s">
        <v>443</v>
      </c>
      <c r="DW26" s="167"/>
      <c r="DX26" s="167"/>
      <c r="DY26" s="167"/>
      <c r="DZ26" s="373"/>
      <c r="EA26" s="382"/>
      <c r="EB26" s="167"/>
      <c r="EC26" s="167"/>
      <c r="ED26" s="382"/>
      <c r="EE26" s="167" t="s">
        <v>443</v>
      </c>
      <c r="EF26" s="167"/>
      <c r="EG26" s="167"/>
      <c r="EH26" s="167" t="s">
        <v>443</v>
      </c>
      <c r="EI26" s="167"/>
      <c r="EJ26" s="167" t="s">
        <v>443</v>
      </c>
      <c r="EK26" s="382"/>
      <c r="EL26" s="167"/>
      <c r="EM26" s="167"/>
      <c r="EN26" s="167"/>
      <c r="EO26" s="167"/>
      <c r="EP26" s="167"/>
      <c r="EQ26" s="167"/>
      <c r="ER26" s="382"/>
      <c r="ES26" s="167"/>
      <c r="ET26" s="167"/>
      <c r="EU26" s="167"/>
      <c r="EV26" s="167"/>
      <c r="EW26" s="167"/>
      <c r="EX26" s="167"/>
      <c r="EY26" s="382"/>
      <c r="EZ26" s="167"/>
      <c r="FA26" s="167"/>
      <c r="FB26" s="167" t="s">
        <v>443</v>
      </c>
      <c r="FC26" s="167"/>
      <c r="FD26" s="167"/>
      <c r="FE26" s="167" t="s">
        <v>443</v>
      </c>
      <c r="FF26" s="373"/>
      <c r="FG26" s="382"/>
      <c r="FH26" s="167"/>
      <c r="FI26" s="167"/>
      <c r="FJ26" s="167"/>
      <c r="FK26" s="167"/>
      <c r="FL26" s="167"/>
      <c r="FM26" s="167"/>
      <c r="FN26" s="382"/>
      <c r="FO26" s="167"/>
      <c r="FP26" s="167"/>
      <c r="FQ26" s="167"/>
      <c r="FR26" s="167"/>
      <c r="FS26" s="167"/>
      <c r="FT26" s="167"/>
      <c r="FU26" s="382"/>
      <c r="FV26" s="167"/>
      <c r="FW26" s="167"/>
      <c r="FX26" s="167"/>
      <c r="FY26" s="167"/>
      <c r="FZ26" s="167" t="s">
        <v>443</v>
      </c>
      <c r="GA26" s="167"/>
      <c r="GB26" s="382"/>
      <c r="GC26" s="167"/>
      <c r="GD26" s="167"/>
      <c r="GE26" s="167"/>
      <c r="GF26" s="167"/>
      <c r="GG26" s="167"/>
      <c r="GH26" s="167"/>
      <c r="GI26" s="382"/>
      <c r="GJ26" s="167"/>
      <c r="GK26" s="373"/>
      <c r="GL26" s="167" t="s">
        <v>443</v>
      </c>
      <c r="GM26" s="167"/>
      <c r="GN26" s="167"/>
      <c r="GO26" s="167"/>
      <c r="GP26" s="167"/>
      <c r="GQ26" s="382"/>
      <c r="GR26" s="167"/>
      <c r="GS26" s="167"/>
      <c r="GT26" s="167"/>
      <c r="GU26" s="167"/>
      <c r="GV26" s="167"/>
      <c r="GW26" s="167"/>
      <c r="GX26" s="382"/>
      <c r="GY26" s="167"/>
      <c r="GZ26" s="167"/>
      <c r="HA26" s="167"/>
      <c r="HB26" s="167"/>
      <c r="HC26" s="167"/>
      <c r="HD26" s="167"/>
      <c r="HE26" s="382"/>
      <c r="HF26" s="167"/>
      <c r="HG26" s="167"/>
      <c r="HH26" s="167"/>
      <c r="HI26" s="167"/>
      <c r="HJ26" s="167"/>
      <c r="HK26" s="167"/>
      <c r="HL26" s="382"/>
      <c r="HM26" s="167"/>
      <c r="HN26" s="167"/>
      <c r="HO26" s="167"/>
      <c r="HP26" s="167"/>
      <c r="HQ26" s="373"/>
      <c r="HR26" s="167" t="s">
        <v>443</v>
      </c>
      <c r="HS26" s="167" t="s">
        <v>443</v>
      </c>
      <c r="HT26" s="382"/>
      <c r="HU26" s="167"/>
      <c r="HV26" s="167"/>
      <c r="HW26" s="167"/>
      <c r="HX26" s="167"/>
      <c r="HY26" s="167"/>
      <c r="HZ26" s="167"/>
      <c r="IA26" s="382"/>
      <c r="IB26" s="167"/>
      <c r="IC26" s="167"/>
      <c r="ID26" s="167"/>
      <c r="IE26" s="167"/>
      <c r="IF26" s="167"/>
      <c r="IG26" s="167"/>
      <c r="IH26" s="382"/>
      <c r="II26" s="167"/>
      <c r="IJ26" s="167" t="s">
        <v>443</v>
      </c>
      <c r="IK26" s="167"/>
      <c r="IL26" s="167"/>
      <c r="IM26" s="167"/>
      <c r="IN26" s="167"/>
      <c r="IO26" s="382"/>
      <c r="IP26" s="167"/>
      <c r="IQ26" s="167"/>
      <c r="IR26" s="167"/>
      <c r="IS26" s="167"/>
      <c r="IT26" s="167"/>
      <c r="IU26" s="167"/>
      <c r="IV26" s="382"/>
      <c r="IW26" s="373"/>
      <c r="IX26" s="167" t="s">
        <v>443</v>
      </c>
      <c r="IY26" s="167" t="s">
        <v>443</v>
      </c>
      <c r="IZ26" s="167" t="s">
        <v>443</v>
      </c>
      <c r="JA26" s="167" t="s">
        <v>443</v>
      </c>
      <c r="JB26" s="167" t="s">
        <v>443</v>
      </c>
      <c r="JC26" s="382" t="s">
        <v>443</v>
      </c>
      <c r="JD26" s="167" t="s">
        <v>443</v>
      </c>
      <c r="JE26" s="167"/>
      <c r="JF26" s="167"/>
      <c r="JG26" s="167"/>
      <c r="JH26" s="167" t="s">
        <v>443</v>
      </c>
      <c r="JI26" s="167"/>
      <c r="JJ26" s="352"/>
      <c r="JK26" s="167"/>
      <c r="JL26" s="167"/>
      <c r="JM26" s="167"/>
      <c r="JN26" s="167"/>
      <c r="JO26" s="167"/>
      <c r="JP26" s="167"/>
      <c r="JQ26" s="352"/>
      <c r="JR26" s="167"/>
      <c r="JS26" s="167"/>
      <c r="JT26" s="167"/>
      <c r="JU26" s="167"/>
      <c r="JV26" s="167"/>
      <c r="JW26" s="167"/>
      <c r="JX26" s="352"/>
      <c r="JY26" s="167"/>
      <c r="JZ26" s="167"/>
      <c r="KA26" s="373"/>
      <c r="KB26" s="167" t="s">
        <v>443</v>
      </c>
      <c r="KC26" s="167"/>
      <c r="KD26" s="167"/>
      <c r="KE26" s="167"/>
      <c r="KF26" s="352"/>
      <c r="KG26" s="167" t="s">
        <v>443</v>
      </c>
      <c r="KH26" s="167"/>
      <c r="KI26" s="167"/>
      <c r="KJ26" s="167"/>
      <c r="KK26" s="167"/>
      <c r="KL26" s="167"/>
      <c r="KM26" s="352"/>
      <c r="KN26" s="167"/>
      <c r="KO26" s="167"/>
      <c r="KP26" s="167" t="s">
        <v>443</v>
      </c>
      <c r="KQ26" s="167"/>
      <c r="KR26" s="167"/>
      <c r="KS26" s="167"/>
      <c r="KT26" s="352"/>
      <c r="KU26" s="167" t="s">
        <v>443</v>
      </c>
      <c r="KV26" s="167" t="s">
        <v>443</v>
      </c>
      <c r="KW26" s="167"/>
      <c r="KX26" s="167"/>
      <c r="KY26" s="167"/>
      <c r="KZ26" s="167"/>
      <c r="LA26" s="352"/>
      <c r="LB26" s="167"/>
      <c r="LC26" s="167"/>
      <c r="LD26" s="167"/>
      <c r="LE26" s="167"/>
      <c r="LF26" s="167"/>
      <c r="LG26" s="373"/>
      <c r="LH26" s="167" t="s">
        <v>443</v>
      </c>
      <c r="LI26" s="352"/>
      <c r="LJ26" s="167" t="s">
        <v>443</v>
      </c>
      <c r="LK26" s="167"/>
      <c r="LL26" s="167"/>
      <c r="LM26" s="167"/>
      <c r="LN26" s="167"/>
      <c r="LO26" s="167"/>
      <c r="LP26" s="352"/>
      <c r="LQ26" s="167"/>
      <c r="LR26" s="167"/>
      <c r="LS26" s="167"/>
      <c r="LT26" s="167"/>
      <c r="LU26" s="167"/>
      <c r="LV26" s="167"/>
      <c r="LW26" s="352"/>
      <c r="LX26" s="167"/>
      <c r="LY26" s="167"/>
      <c r="LZ26" s="167"/>
      <c r="MA26" s="167" t="s">
        <v>443</v>
      </c>
      <c r="MB26" s="167"/>
      <c r="MC26" s="167"/>
      <c r="MD26" s="352"/>
      <c r="ME26" s="167"/>
      <c r="MF26" s="167"/>
      <c r="MG26" s="167"/>
      <c r="MH26" s="167"/>
      <c r="MI26" s="167"/>
      <c r="MJ26" s="167"/>
      <c r="MK26" s="374" t="s">
        <v>443</v>
      </c>
      <c r="ML26" s="373"/>
    </row>
    <row r="27" spans="1:350" s="9" customFormat="1" ht="31" x14ac:dyDescent="0.35">
      <c r="A27" s="244"/>
      <c r="B27" s="371">
        <v>15</v>
      </c>
      <c r="C27" s="450">
        <v>150000114</v>
      </c>
      <c r="D27" s="368" t="s">
        <v>251</v>
      </c>
      <c r="E27" s="372" t="s">
        <v>468</v>
      </c>
      <c r="F27" s="373">
        <v>16000</v>
      </c>
      <c r="G27" s="374"/>
      <c r="H27" s="86" t="s">
        <v>443</v>
      </c>
      <c r="I27" s="86" t="s">
        <v>443</v>
      </c>
      <c r="J27" s="164" t="s">
        <v>443</v>
      </c>
      <c r="K27" s="375"/>
      <c r="L27" s="86" t="s">
        <v>443</v>
      </c>
      <c r="M27" s="86" t="s">
        <v>443</v>
      </c>
      <c r="N27" s="376" t="s">
        <v>443</v>
      </c>
      <c r="O27" s="86" t="s">
        <v>443</v>
      </c>
      <c r="P27" s="86" t="s">
        <v>443</v>
      </c>
      <c r="Q27" s="164">
        <v>16000</v>
      </c>
      <c r="R27" s="375"/>
      <c r="S27" s="159" t="s">
        <v>443</v>
      </c>
      <c r="T27" s="86" t="s">
        <v>443</v>
      </c>
      <c r="U27" s="376" t="s">
        <v>443</v>
      </c>
      <c r="V27" s="86" t="s">
        <v>443</v>
      </c>
      <c r="W27" s="86" t="s">
        <v>443</v>
      </c>
      <c r="X27" s="164">
        <v>16000</v>
      </c>
      <c r="Y27" s="375"/>
      <c r="Z27" s="159">
        <v>16000</v>
      </c>
      <c r="AA27" s="86" t="s">
        <v>443</v>
      </c>
      <c r="AB27" s="376" t="s">
        <v>443</v>
      </c>
      <c r="AC27" s="86" t="s">
        <v>443</v>
      </c>
      <c r="AD27" s="86" t="s">
        <v>443</v>
      </c>
      <c r="AE27" s="86"/>
      <c r="AF27" s="377"/>
      <c r="AG27" s="159"/>
      <c r="AH27" s="164"/>
      <c r="AI27" s="376"/>
      <c r="AJ27" s="378"/>
      <c r="AK27" s="164"/>
      <c r="AL27" s="373">
        <f>(17522+17030)/2</f>
        <v>17276</v>
      </c>
      <c r="AM27" s="163"/>
      <c r="AN27" s="377"/>
      <c r="AO27" s="86" t="s">
        <v>443</v>
      </c>
      <c r="AP27" s="86" t="s">
        <v>443</v>
      </c>
      <c r="AQ27" s="376" t="s">
        <v>443</v>
      </c>
      <c r="AR27" s="86" t="s">
        <v>443</v>
      </c>
      <c r="AS27" s="86">
        <v>17030</v>
      </c>
      <c r="AT27" s="164" t="s">
        <v>443</v>
      </c>
      <c r="AU27" s="375"/>
      <c r="AV27" s="86">
        <v>19846</v>
      </c>
      <c r="AW27" s="86" t="s">
        <v>443</v>
      </c>
      <c r="AX27" s="376" t="s">
        <v>443</v>
      </c>
      <c r="AY27" s="86" t="s">
        <v>443</v>
      </c>
      <c r="AZ27" s="86">
        <v>18028.26510830109</v>
      </c>
      <c r="BA27" s="164">
        <v>17030</v>
      </c>
      <c r="BB27" s="375"/>
      <c r="BC27" s="86">
        <v>17030</v>
      </c>
      <c r="BD27" s="86" t="s">
        <v>443</v>
      </c>
      <c r="BE27" s="376">
        <v>17636.16861950489</v>
      </c>
      <c r="BF27" s="86">
        <v>17380.577089501254</v>
      </c>
      <c r="BG27" s="86">
        <v>17030</v>
      </c>
      <c r="BH27" s="164" t="s">
        <v>443</v>
      </c>
      <c r="BI27" s="375"/>
      <c r="BJ27" s="86">
        <v>17522</v>
      </c>
      <c r="BK27" s="86">
        <v>17176.571295818274</v>
      </c>
      <c r="BL27" s="376" t="s">
        <v>443</v>
      </c>
      <c r="BM27" s="86" t="s">
        <v>443</v>
      </c>
      <c r="BN27" s="86">
        <v>17414.762259136212</v>
      </c>
      <c r="BO27" s="379">
        <f>(17750+17250+19300+18800)/4</f>
        <v>18275</v>
      </c>
      <c r="BP27" s="380" t="s">
        <v>443</v>
      </c>
      <c r="BQ27" s="381"/>
      <c r="BR27" s="167">
        <v>19090</v>
      </c>
      <c r="BS27" s="103">
        <v>19090</v>
      </c>
      <c r="BT27" s="103">
        <v>17522</v>
      </c>
      <c r="BU27" s="103">
        <v>19073.632106079844</v>
      </c>
      <c r="BV27" s="103">
        <v>18284.153605015676</v>
      </c>
      <c r="BW27" s="160">
        <v>17522</v>
      </c>
      <c r="BX27" s="382"/>
      <c r="BY27" s="167">
        <v>17030</v>
      </c>
      <c r="BZ27" s="103">
        <v>17855.714343729695</v>
      </c>
      <c r="CA27" s="103">
        <v>17030</v>
      </c>
      <c r="CB27" s="103">
        <v>17030</v>
      </c>
      <c r="CC27" s="103">
        <v>18341.837368094351</v>
      </c>
      <c r="CD27" s="160">
        <v>17030</v>
      </c>
      <c r="CE27" s="382"/>
      <c r="CF27" s="167">
        <v>17574.226454474301</v>
      </c>
      <c r="CG27" s="383">
        <v>17921.71372757947</v>
      </c>
      <c r="CH27" s="383">
        <v>17279.072753209701</v>
      </c>
      <c r="CI27" s="383">
        <v>18109.003428801938</v>
      </c>
      <c r="CJ27" s="383">
        <v>18196.30882462826</v>
      </c>
      <c r="CK27" s="160">
        <v>17139.475970676078</v>
      </c>
      <c r="CL27" s="382"/>
      <c r="CM27" s="167">
        <v>18986.905801621961</v>
      </c>
      <c r="CN27" s="103">
        <v>18356.312828362221</v>
      </c>
      <c r="CO27" s="103">
        <v>17109.264179867143</v>
      </c>
      <c r="CP27" s="103">
        <v>18935.162955543572</v>
      </c>
      <c r="CQ27" s="103">
        <v>18894.895139709999</v>
      </c>
      <c r="CR27" s="160">
        <v>18149.028390940741</v>
      </c>
      <c r="CS27" s="382"/>
      <c r="CT27" s="380">
        <v>18115.861842824354</v>
      </c>
      <c r="CU27" s="373">
        <f>(17750+17250+19300+18800)/4</f>
        <v>18275</v>
      </c>
      <c r="CV27" s="383" t="s">
        <v>443</v>
      </c>
      <c r="CW27" s="103">
        <v>17030</v>
      </c>
      <c r="CX27" s="103">
        <v>17750</v>
      </c>
      <c r="CY27" s="103">
        <v>18045.268270695389</v>
      </c>
      <c r="CZ27" s="160">
        <v>18890</v>
      </c>
      <c r="DA27" s="382" t="s">
        <v>443</v>
      </c>
      <c r="DB27" s="167" t="s">
        <v>443</v>
      </c>
      <c r="DC27" s="103">
        <v>18110.570941627611</v>
      </c>
      <c r="DD27" s="103">
        <v>18272.14190093708</v>
      </c>
      <c r="DE27" s="103">
        <v>18890</v>
      </c>
      <c r="DF27" s="103">
        <v>18890</v>
      </c>
      <c r="DG27" s="160">
        <v>18890</v>
      </c>
      <c r="DH27" s="382" t="s">
        <v>443</v>
      </c>
      <c r="DI27" s="167" t="s">
        <v>443</v>
      </c>
      <c r="DJ27" s="103">
        <v>17630.574282147314</v>
      </c>
      <c r="DK27" s="103">
        <v>18521.236867823114</v>
      </c>
      <c r="DL27" s="103">
        <v>18305.292529252925</v>
      </c>
      <c r="DM27" s="103">
        <v>19460</v>
      </c>
      <c r="DN27" s="103">
        <v>19003.512594787764</v>
      </c>
      <c r="DO27" s="384" t="s">
        <v>443</v>
      </c>
      <c r="DP27" s="385" t="s">
        <v>443</v>
      </c>
      <c r="DQ27" s="103">
        <v>18999.07642885825</v>
      </c>
      <c r="DR27" s="103">
        <v>18963.652549231185</v>
      </c>
      <c r="DS27" s="103">
        <v>17903.666947014299</v>
      </c>
      <c r="DT27" s="103">
        <v>18890</v>
      </c>
      <c r="DU27" s="160">
        <v>18716.563532803601</v>
      </c>
      <c r="DV27" s="382" t="s">
        <v>443</v>
      </c>
      <c r="DW27" s="167">
        <v>18885.389197776014</v>
      </c>
      <c r="DX27" s="167">
        <v>19305.692437210608</v>
      </c>
      <c r="DY27" s="167">
        <v>18890</v>
      </c>
      <c r="DZ27" s="373">
        <f>(18450+19460+18320+18960)/4</f>
        <v>18797.5</v>
      </c>
      <c r="EA27" s="382"/>
      <c r="EB27" s="167" t="s">
        <v>443</v>
      </c>
      <c r="EC27" s="167">
        <v>18890</v>
      </c>
      <c r="ED27" s="382"/>
      <c r="EE27" s="167" t="s">
        <v>443</v>
      </c>
      <c r="EF27" s="167">
        <v>18890</v>
      </c>
      <c r="EG27" s="167">
        <v>18890</v>
      </c>
      <c r="EH27" s="167" t="s">
        <v>443</v>
      </c>
      <c r="EI27" s="167">
        <v>18507.992799279928</v>
      </c>
      <c r="EJ27" s="167" t="s">
        <v>443</v>
      </c>
      <c r="EK27" s="382"/>
      <c r="EL27" s="167">
        <v>18890</v>
      </c>
      <c r="EM27" s="167">
        <v>18942.709803719539</v>
      </c>
      <c r="EN27" s="167">
        <v>18431.932881574703</v>
      </c>
      <c r="EO27" s="167">
        <v>18890</v>
      </c>
      <c r="EP27" s="167">
        <v>18926.072267020518</v>
      </c>
      <c r="EQ27" s="167">
        <v>19303.66592607554</v>
      </c>
      <c r="ER27" s="382"/>
      <c r="ES27" s="167">
        <v>18392.963143169931</v>
      </c>
      <c r="ET27" s="167">
        <v>18683.611211573236</v>
      </c>
      <c r="EU27" s="167">
        <v>18506.278388755123</v>
      </c>
      <c r="EV27" s="167">
        <v>18379.316586050867</v>
      </c>
      <c r="EW27" s="167">
        <v>18855.346053567195</v>
      </c>
      <c r="EX27" s="167">
        <v>18510.771461716937</v>
      </c>
      <c r="EY27" s="382"/>
      <c r="EZ27" s="167">
        <v>18890</v>
      </c>
      <c r="FA27" s="167">
        <v>18896.973731558115</v>
      </c>
      <c r="FB27" s="167" t="s">
        <v>443</v>
      </c>
      <c r="FC27" s="167">
        <v>18718.250111316072</v>
      </c>
      <c r="FD27" s="167">
        <v>19043.530603060306</v>
      </c>
      <c r="FE27" s="167" t="s">
        <v>443</v>
      </c>
      <c r="FF27" s="373">
        <f>(19025+19460+18890+18960)/4</f>
        <v>19083.75</v>
      </c>
      <c r="FG27" s="382"/>
      <c r="FH27" s="167">
        <v>18991.511501539575</v>
      </c>
      <c r="FI27" s="167" t="s">
        <v>443</v>
      </c>
      <c r="FJ27" s="167">
        <v>18320</v>
      </c>
      <c r="FK27" s="167">
        <v>18966.035982718826</v>
      </c>
      <c r="FL27" s="167">
        <v>18523.366046042374</v>
      </c>
      <c r="FM27" s="167">
        <v>18486.724206944862</v>
      </c>
      <c r="FN27" s="382"/>
      <c r="FO27" s="167">
        <v>18430</v>
      </c>
      <c r="FP27" s="167">
        <v>19500</v>
      </c>
      <c r="FQ27" s="167">
        <v>19038</v>
      </c>
      <c r="FR27" s="167">
        <v>18833</v>
      </c>
      <c r="FS27" s="167">
        <v>18681</v>
      </c>
      <c r="FT27" s="167">
        <v>19248</v>
      </c>
      <c r="FU27" s="382"/>
      <c r="FV27" s="167">
        <v>18830</v>
      </c>
      <c r="FW27" s="167">
        <v>18320</v>
      </c>
      <c r="FX27" s="167">
        <v>18890</v>
      </c>
      <c r="FY27" s="167">
        <v>18924.172239438918</v>
      </c>
      <c r="FZ27" s="167" t="s">
        <v>443</v>
      </c>
      <c r="GA27" s="167">
        <v>18890</v>
      </c>
      <c r="GB27" s="382"/>
      <c r="GC27" s="167">
        <v>19100.380172382964</v>
      </c>
      <c r="GD27" s="167">
        <v>18616.243504083148</v>
      </c>
      <c r="GE27" s="167">
        <v>18890</v>
      </c>
      <c r="GF27" s="167">
        <v>18956.480950519137</v>
      </c>
      <c r="GG27" s="167">
        <v>18959.956210024666</v>
      </c>
      <c r="GH27" s="167">
        <v>19051.37103448276</v>
      </c>
      <c r="GI27" s="382"/>
      <c r="GJ27" s="167">
        <v>18890</v>
      </c>
      <c r="GK27" s="373">
        <f>(19370+19460+19232+18960)/4</f>
        <v>19255.5</v>
      </c>
      <c r="GL27" s="167" t="s">
        <v>443</v>
      </c>
      <c r="GM27" s="167">
        <v>18890</v>
      </c>
      <c r="GN27" s="167">
        <v>18890</v>
      </c>
      <c r="GO27" s="167">
        <v>18890</v>
      </c>
      <c r="GP27" s="167">
        <v>18661.816749443398</v>
      </c>
      <c r="GQ27" s="382"/>
      <c r="GR27" s="167">
        <v>18607</v>
      </c>
      <c r="GS27" s="167">
        <v>18770.620554329165</v>
      </c>
      <c r="GT27" s="167">
        <v>18607</v>
      </c>
      <c r="GU27" s="167">
        <v>18641.049652118912</v>
      </c>
      <c r="GV27" s="167">
        <v>19120.649792619377</v>
      </c>
      <c r="GW27" s="167">
        <v>19266.785366345281</v>
      </c>
      <c r="GX27" s="382"/>
      <c r="GY27" s="167">
        <v>19230</v>
      </c>
      <c r="GZ27" s="167">
        <v>19237.046455580483</v>
      </c>
      <c r="HA27" s="167">
        <v>18699.999999999996</v>
      </c>
      <c r="HB27" s="167">
        <v>19167.602478551002</v>
      </c>
      <c r="HC27" s="167">
        <v>19018.852919161676</v>
      </c>
      <c r="HD27" s="167">
        <v>19230</v>
      </c>
      <c r="HE27" s="382"/>
      <c r="HF27" s="167">
        <v>19045.02865025467</v>
      </c>
      <c r="HG27" s="167">
        <v>19183.983954835836</v>
      </c>
      <c r="HH27" s="167">
        <v>19153.371005455963</v>
      </c>
      <c r="HI27" s="167">
        <v>18764.349139232861</v>
      </c>
      <c r="HJ27" s="167">
        <v>19190.752129300516</v>
      </c>
      <c r="HK27" s="167">
        <v>19236.728604609612</v>
      </c>
      <c r="HL27" s="382"/>
      <c r="HM27" s="167">
        <v>19185.386882829771</v>
      </c>
      <c r="HN27" s="167">
        <v>19181.16158868335</v>
      </c>
      <c r="HO27" s="167">
        <v>19230</v>
      </c>
      <c r="HP27" s="167">
        <v>19230</v>
      </c>
      <c r="HQ27" s="373">
        <v>16600</v>
      </c>
      <c r="HR27" s="167" t="s">
        <v>443</v>
      </c>
      <c r="HS27" s="167" t="s">
        <v>443</v>
      </c>
      <c r="HT27" s="382"/>
      <c r="HU27" s="167">
        <v>18946.13735119842</v>
      </c>
      <c r="HV27" s="167">
        <v>19173.506284488045</v>
      </c>
      <c r="HW27" s="167">
        <v>18960</v>
      </c>
      <c r="HX27" s="167">
        <v>18735.310718057022</v>
      </c>
      <c r="HY27" s="167">
        <v>18637.79939852974</v>
      </c>
      <c r="HZ27" s="167">
        <v>18654.663237165889</v>
      </c>
      <c r="IA27" s="382"/>
      <c r="IB27" s="167">
        <v>18660</v>
      </c>
      <c r="IC27" s="167">
        <v>18912.318584070796</v>
      </c>
      <c r="ID27" s="167">
        <v>18767.529299968326</v>
      </c>
      <c r="IE27" s="167">
        <v>18960</v>
      </c>
      <c r="IF27" s="167">
        <v>18898.566188478257</v>
      </c>
      <c r="IG27" s="167">
        <v>18757.695116385214</v>
      </c>
      <c r="IH27" s="382"/>
      <c r="II27" s="167">
        <v>18960</v>
      </c>
      <c r="IJ27" s="167" t="s">
        <v>443</v>
      </c>
      <c r="IK27" s="167">
        <v>18660</v>
      </c>
      <c r="IL27" s="167">
        <v>18890.784166780217</v>
      </c>
      <c r="IM27" s="167">
        <v>18660</v>
      </c>
      <c r="IN27" s="167">
        <v>18733.493100944081</v>
      </c>
      <c r="IO27" s="382"/>
      <c r="IP27" s="167">
        <v>18660</v>
      </c>
      <c r="IQ27" s="167">
        <v>18815.409527227057</v>
      </c>
      <c r="IR27" s="167">
        <v>18083.227605118831</v>
      </c>
      <c r="IS27" s="167">
        <v>18540.87233203807</v>
      </c>
      <c r="IT27" s="167">
        <v>16600</v>
      </c>
      <c r="IU27" s="167">
        <v>17349.783126898808</v>
      </c>
      <c r="IV27" s="382"/>
      <c r="IW27" s="373">
        <v>16500</v>
      </c>
      <c r="IX27" s="167" t="s">
        <v>443</v>
      </c>
      <c r="IY27" s="167" t="s">
        <v>443</v>
      </c>
      <c r="IZ27" s="167" t="s">
        <v>443</v>
      </c>
      <c r="JA27" s="167" t="s">
        <v>443</v>
      </c>
      <c r="JB27" s="167" t="s">
        <v>443</v>
      </c>
      <c r="JC27" s="382" t="s">
        <v>443</v>
      </c>
      <c r="JD27" s="167" t="s">
        <v>443</v>
      </c>
      <c r="JE27" s="167">
        <v>17540</v>
      </c>
      <c r="JF27" s="167">
        <v>15627.633711507293</v>
      </c>
      <c r="JG27" s="167">
        <v>14000</v>
      </c>
      <c r="JH27" s="167" t="s">
        <v>443</v>
      </c>
      <c r="JI27" s="167">
        <v>17540</v>
      </c>
      <c r="JJ27" s="352"/>
      <c r="JK27" s="167">
        <v>14000</v>
      </c>
      <c r="JL27" s="167">
        <v>14000</v>
      </c>
      <c r="JM27" s="167">
        <v>14000</v>
      </c>
      <c r="JN27" s="167">
        <v>14000</v>
      </c>
      <c r="JO27" s="167">
        <v>14000</v>
      </c>
      <c r="JP27" s="167">
        <v>14000</v>
      </c>
      <c r="JQ27" s="352"/>
      <c r="JR27" s="167">
        <v>14000</v>
      </c>
      <c r="JS27" s="167">
        <v>13500</v>
      </c>
      <c r="JT27" s="167">
        <v>13500</v>
      </c>
      <c r="JU27" s="167">
        <v>13500</v>
      </c>
      <c r="JV27" s="167">
        <v>13500</v>
      </c>
      <c r="JW27" s="167">
        <v>13500</v>
      </c>
      <c r="JX27" s="352"/>
      <c r="JY27" s="167">
        <v>13500</v>
      </c>
      <c r="JZ27" s="167">
        <v>13500</v>
      </c>
      <c r="KA27" s="373">
        <v>13500</v>
      </c>
      <c r="KB27" s="167" t="s">
        <v>443</v>
      </c>
      <c r="KC27" s="167">
        <v>13500</v>
      </c>
      <c r="KD27" s="167">
        <v>13500</v>
      </c>
      <c r="KE27" s="167">
        <v>13500</v>
      </c>
      <c r="KF27" s="352"/>
      <c r="KG27" s="167" t="s">
        <v>443</v>
      </c>
      <c r="KH27" s="167">
        <v>13500</v>
      </c>
      <c r="KI27" s="167">
        <v>13500</v>
      </c>
      <c r="KJ27" s="167">
        <v>13500</v>
      </c>
      <c r="KK27" s="167">
        <v>13500</v>
      </c>
      <c r="KL27" s="167">
        <v>13500</v>
      </c>
      <c r="KM27" s="352"/>
      <c r="KN27" s="167">
        <v>13500</v>
      </c>
      <c r="KO27" s="167">
        <v>13500</v>
      </c>
      <c r="KP27" s="167" t="s">
        <v>443</v>
      </c>
      <c r="KQ27" s="167">
        <v>13500</v>
      </c>
      <c r="KR27" s="167">
        <v>13500</v>
      </c>
      <c r="KS27" s="167">
        <v>13500</v>
      </c>
      <c r="KT27" s="352"/>
      <c r="KU27" s="167" t="s">
        <v>443</v>
      </c>
      <c r="KV27" s="167" t="s">
        <v>443</v>
      </c>
      <c r="KW27" s="167">
        <v>13500</v>
      </c>
      <c r="KX27" s="167">
        <v>13500</v>
      </c>
      <c r="KY27" s="167">
        <v>13500</v>
      </c>
      <c r="KZ27" s="167">
        <v>13500</v>
      </c>
      <c r="LA27" s="352"/>
      <c r="LB27" s="167">
        <v>13500</v>
      </c>
      <c r="LC27" s="167">
        <v>13500</v>
      </c>
      <c r="LD27" s="167">
        <v>13500</v>
      </c>
      <c r="LE27" s="167">
        <v>13500</v>
      </c>
      <c r="LF27" s="167">
        <v>13500</v>
      </c>
      <c r="LG27" s="373">
        <v>13500</v>
      </c>
      <c r="LH27" s="167" t="s">
        <v>443</v>
      </c>
      <c r="LI27" s="352"/>
      <c r="LJ27" s="167" t="s">
        <v>443</v>
      </c>
      <c r="LK27" s="167">
        <v>13500</v>
      </c>
      <c r="LL27" s="167">
        <v>13500</v>
      </c>
      <c r="LM27" s="167" t="s">
        <v>443</v>
      </c>
      <c r="LN27" s="167" t="s">
        <v>443</v>
      </c>
      <c r="LO27" s="167">
        <v>13500</v>
      </c>
      <c r="LP27" s="352"/>
      <c r="LQ27" s="167">
        <v>13500</v>
      </c>
      <c r="LR27" s="167">
        <v>13500</v>
      </c>
      <c r="LS27" s="167">
        <v>13500</v>
      </c>
      <c r="LT27" s="167">
        <v>13500</v>
      </c>
      <c r="LU27" s="167">
        <v>13500</v>
      </c>
      <c r="LV27" s="167">
        <v>13500</v>
      </c>
      <c r="LW27" s="352"/>
      <c r="LX27" s="167">
        <v>13500</v>
      </c>
      <c r="LY27" s="167">
        <v>13500</v>
      </c>
      <c r="LZ27" s="167">
        <v>13500</v>
      </c>
      <c r="MA27" s="167" t="s">
        <v>443</v>
      </c>
      <c r="MB27" s="167">
        <v>13500</v>
      </c>
      <c r="MC27" s="167">
        <v>13500</v>
      </c>
      <c r="MD27" s="352"/>
      <c r="ME27" s="167">
        <v>13500</v>
      </c>
      <c r="MF27" s="167">
        <v>13500</v>
      </c>
      <c r="MG27" s="167">
        <v>13500</v>
      </c>
      <c r="MH27" s="167">
        <v>13500</v>
      </c>
      <c r="MI27" s="167">
        <v>13348.877474461822</v>
      </c>
      <c r="MJ27" s="167">
        <v>13500</v>
      </c>
      <c r="MK27" s="374" t="s">
        <v>443</v>
      </c>
      <c r="ML27" s="373">
        <v>13500</v>
      </c>
    </row>
    <row r="28" spans="1:350" s="9" customFormat="1" ht="24.65" customHeight="1" x14ac:dyDescent="0.35">
      <c r="A28" s="244">
        <f>A26+1</f>
        <v>6</v>
      </c>
      <c r="B28" s="371">
        <v>16</v>
      </c>
      <c r="C28" s="450">
        <v>150000051</v>
      </c>
      <c r="D28" s="368" t="s">
        <v>97</v>
      </c>
      <c r="E28" s="372" t="s">
        <v>155</v>
      </c>
      <c r="F28" s="373">
        <v>18200</v>
      </c>
      <c r="G28" s="374"/>
      <c r="H28" s="86" t="s">
        <v>443</v>
      </c>
      <c r="I28" s="86">
        <v>18200</v>
      </c>
      <c r="J28" s="164">
        <v>18200</v>
      </c>
      <c r="K28" s="375"/>
      <c r="L28" s="86">
        <v>18200</v>
      </c>
      <c r="M28" s="86">
        <v>18200</v>
      </c>
      <c r="N28" s="376">
        <v>18200</v>
      </c>
      <c r="O28" s="86" t="s">
        <v>443</v>
      </c>
      <c r="P28" s="86">
        <v>18200</v>
      </c>
      <c r="Q28" s="164">
        <v>18200</v>
      </c>
      <c r="R28" s="375"/>
      <c r="S28" s="159">
        <v>18200</v>
      </c>
      <c r="T28" s="86">
        <v>18200</v>
      </c>
      <c r="U28" s="376" t="s">
        <v>443</v>
      </c>
      <c r="V28" s="86" t="s">
        <v>443</v>
      </c>
      <c r="W28" s="86" t="s">
        <v>443</v>
      </c>
      <c r="X28" s="164" t="s">
        <v>443</v>
      </c>
      <c r="Y28" s="375"/>
      <c r="Z28" s="159" t="s">
        <v>443</v>
      </c>
      <c r="AA28" s="86">
        <v>18200</v>
      </c>
      <c r="AB28" s="376">
        <v>18200</v>
      </c>
      <c r="AC28" s="86">
        <v>18200</v>
      </c>
      <c r="AD28" s="86">
        <v>18200</v>
      </c>
      <c r="AE28" s="86"/>
      <c r="AF28" s="377"/>
      <c r="AG28" s="159"/>
      <c r="AH28" s="164"/>
      <c r="AI28" s="376"/>
      <c r="AJ28" s="378"/>
      <c r="AK28" s="164"/>
      <c r="AL28" s="373">
        <f>((18200+300)+19000)/2</f>
        <v>18750</v>
      </c>
      <c r="AM28" s="163"/>
      <c r="AN28" s="377"/>
      <c r="AO28" s="86" t="s">
        <v>443</v>
      </c>
      <c r="AP28" s="86" t="s">
        <v>443</v>
      </c>
      <c r="AQ28" s="376" t="s">
        <v>443</v>
      </c>
      <c r="AR28" s="86">
        <v>18500</v>
      </c>
      <c r="AS28" s="86">
        <v>18500</v>
      </c>
      <c r="AT28" s="164">
        <v>18500</v>
      </c>
      <c r="AU28" s="375"/>
      <c r="AV28" s="86">
        <v>18500</v>
      </c>
      <c r="AW28" s="86" t="s">
        <v>443</v>
      </c>
      <c r="AX28" s="376" t="s">
        <v>443</v>
      </c>
      <c r="AY28" s="86">
        <v>18500</v>
      </c>
      <c r="AZ28" s="86" t="s">
        <v>443</v>
      </c>
      <c r="BA28" s="164" t="s">
        <v>443</v>
      </c>
      <c r="BB28" s="375"/>
      <c r="BC28" s="86">
        <v>18500</v>
      </c>
      <c r="BD28" s="86" t="s">
        <v>443</v>
      </c>
      <c r="BE28" s="376">
        <v>18500</v>
      </c>
      <c r="BF28" s="86">
        <v>18500</v>
      </c>
      <c r="BG28" s="86">
        <v>18681.037576254679</v>
      </c>
      <c r="BH28" s="164">
        <v>18782.774506182228</v>
      </c>
      <c r="BI28" s="375"/>
      <c r="BJ28" s="86">
        <v>19000</v>
      </c>
      <c r="BK28" s="86">
        <v>18253.946987253767</v>
      </c>
      <c r="BL28" s="376">
        <v>18887.186247988222</v>
      </c>
      <c r="BM28" s="86">
        <v>19000</v>
      </c>
      <c r="BN28" s="86">
        <v>19000</v>
      </c>
      <c r="BO28" s="379">
        <v>19200</v>
      </c>
      <c r="BP28" s="380">
        <v>19200</v>
      </c>
      <c r="BQ28" s="381"/>
      <c r="BR28" s="167">
        <v>19200</v>
      </c>
      <c r="BS28" s="103">
        <v>19200</v>
      </c>
      <c r="BT28" s="103">
        <v>19200</v>
      </c>
      <c r="BU28" s="103">
        <v>19200</v>
      </c>
      <c r="BV28" s="103">
        <v>19200</v>
      </c>
      <c r="BW28" s="160">
        <v>19200</v>
      </c>
      <c r="BX28" s="382"/>
      <c r="BY28" s="167">
        <v>19137.983271506553</v>
      </c>
      <c r="BZ28" s="103">
        <v>19200</v>
      </c>
      <c r="CA28" s="103">
        <v>19200</v>
      </c>
      <c r="CB28" s="103">
        <v>19200</v>
      </c>
      <c r="CC28" s="103">
        <v>19200</v>
      </c>
      <c r="CD28" s="160">
        <v>19200</v>
      </c>
      <c r="CE28" s="382"/>
      <c r="CF28" s="167">
        <v>19200</v>
      </c>
      <c r="CG28" s="383">
        <v>19200</v>
      </c>
      <c r="CH28" s="383">
        <v>19200</v>
      </c>
      <c r="CI28" s="383">
        <v>19200</v>
      </c>
      <c r="CJ28" s="383">
        <v>19200</v>
      </c>
      <c r="CK28" s="160">
        <v>19200</v>
      </c>
      <c r="CL28" s="382"/>
      <c r="CM28" s="167">
        <v>19200</v>
      </c>
      <c r="CN28" s="103">
        <v>19200</v>
      </c>
      <c r="CO28" s="103">
        <v>19200</v>
      </c>
      <c r="CP28" s="103">
        <v>19200</v>
      </c>
      <c r="CQ28" s="103">
        <v>19200</v>
      </c>
      <c r="CR28" s="160">
        <v>19200</v>
      </c>
      <c r="CS28" s="382"/>
      <c r="CT28" s="380">
        <v>19200</v>
      </c>
      <c r="CU28" s="373">
        <v>19700</v>
      </c>
      <c r="CV28" s="383">
        <v>19700</v>
      </c>
      <c r="CW28" s="103">
        <v>20082.765595921999</v>
      </c>
      <c r="CX28" s="103">
        <v>20256.887498603508</v>
      </c>
      <c r="CY28" s="103">
        <v>20117.281581746513</v>
      </c>
      <c r="CZ28" s="160">
        <v>20003.598306679211</v>
      </c>
      <c r="DA28" s="382">
        <v>19976.598341330817</v>
      </c>
      <c r="DB28" s="167" t="s">
        <v>443</v>
      </c>
      <c r="DC28" s="103">
        <v>19839.246653250502</v>
      </c>
      <c r="DD28" s="103">
        <v>19963.592625238725</v>
      </c>
      <c r="DE28" s="103">
        <v>19803.617059032294</v>
      </c>
      <c r="DF28" s="103">
        <v>19852.978107150371</v>
      </c>
      <c r="DG28" s="160">
        <v>19973.038251366121</v>
      </c>
      <c r="DH28" s="382">
        <v>19976.598341330817</v>
      </c>
      <c r="DI28" s="167">
        <v>19976.598341330817</v>
      </c>
      <c r="DJ28" s="103">
        <v>19833.196935193093</v>
      </c>
      <c r="DK28" s="103">
        <v>19891.575436088435</v>
      </c>
      <c r="DL28" s="103">
        <v>19860.76125541464</v>
      </c>
      <c r="DM28" s="103">
        <v>19791.282563242858</v>
      </c>
      <c r="DN28" s="103">
        <v>19913.515821521723</v>
      </c>
      <c r="DO28" s="384">
        <v>19976.598341330817</v>
      </c>
      <c r="DP28" s="385" t="s">
        <v>443</v>
      </c>
      <c r="DQ28" s="103">
        <v>19880.071605166242</v>
      </c>
      <c r="DR28" s="103">
        <v>19837.439967342234</v>
      </c>
      <c r="DS28" s="103">
        <v>19844.962508520792</v>
      </c>
      <c r="DT28" s="103">
        <v>19839.524895275466</v>
      </c>
      <c r="DU28" s="160">
        <v>19783.976158188529</v>
      </c>
      <c r="DV28" s="382">
        <v>19976.598341330817</v>
      </c>
      <c r="DW28" s="167">
        <v>19700</v>
      </c>
      <c r="DX28" s="167">
        <v>19700</v>
      </c>
      <c r="DY28" s="167">
        <v>19700</v>
      </c>
      <c r="DZ28" s="373">
        <v>19000</v>
      </c>
      <c r="EA28" s="382"/>
      <c r="EB28" s="167">
        <v>19000</v>
      </c>
      <c r="EC28" s="167">
        <v>19000</v>
      </c>
      <c r="ED28" s="382"/>
      <c r="EE28" s="167">
        <v>19188.088810533856</v>
      </c>
      <c r="EF28" s="167">
        <v>19275.194894373308</v>
      </c>
      <c r="EG28" s="167">
        <v>19000</v>
      </c>
      <c r="EH28" s="167">
        <v>19000</v>
      </c>
      <c r="EI28" s="167" t="s">
        <v>443</v>
      </c>
      <c r="EJ28" s="167">
        <v>19000</v>
      </c>
      <c r="EK28" s="382"/>
      <c r="EL28" s="167">
        <v>19000</v>
      </c>
      <c r="EM28" s="167">
        <v>19111.549363367776</v>
      </c>
      <c r="EN28" s="167">
        <v>19192.83790114781</v>
      </c>
      <c r="EO28" s="167">
        <v>19087.784377451531</v>
      </c>
      <c r="EP28" s="167">
        <v>19063.366867625846</v>
      </c>
      <c r="EQ28" s="167">
        <v>19132.031605816996</v>
      </c>
      <c r="ER28" s="382"/>
      <c r="ES28" s="167">
        <v>19057.689439758738</v>
      </c>
      <c r="ET28" s="167">
        <v>19090.134834684071</v>
      </c>
      <c r="EU28" s="167">
        <v>19114.166655072142</v>
      </c>
      <c r="EV28" s="167">
        <v>19134.283689060409</v>
      </c>
      <c r="EW28" s="167">
        <v>19090.925633109957</v>
      </c>
      <c r="EX28" s="167">
        <v>19058.136454694457</v>
      </c>
      <c r="EY28" s="382"/>
      <c r="EZ28" s="167">
        <v>19000</v>
      </c>
      <c r="FA28" s="167">
        <v>19000</v>
      </c>
      <c r="FB28" s="167">
        <v>19000</v>
      </c>
      <c r="FC28" s="167">
        <v>19000</v>
      </c>
      <c r="FD28" s="167">
        <v>19000</v>
      </c>
      <c r="FE28" s="167">
        <v>19000</v>
      </c>
      <c r="FF28" s="373">
        <v>19500</v>
      </c>
      <c r="FG28" s="382"/>
      <c r="FH28" s="167">
        <v>19000</v>
      </c>
      <c r="FI28" s="167">
        <v>19000</v>
      </c>
      <c r="FJ28" s="167" t="s">
        <v>443</v>
      </c>
      <c r="FK28" s="167" t="s">
        <v>443</v>
      </c>
      <c r="FL28" s="167">
        <v>19500</v>
      </c>
      <c r="FM28" s="167">
        <v>19500</v>
      </c>
      <c r="FN28" s="382"/>
      <c r="FO28" s="167">
        <v>19500</v>
      </c>
      <c r="FP28" s="167">
        <v>20011</v>
      </c>
      <c r="FQ28" s="167">
        <v>20074</v>
      </c>
      <c r="FR28" s="167">
        <v>20097</v>
      </c>
      <c r="FS28" s="167">
        <v>19827</v>
      </c>
      <c r="FT28" s="167">
        <v>20040</v>
      </c>
      <c r="FU28" s="382"/>
      <c r="FV28" s="167">
        <v>19829</v>
      </c>
      <c r="FW28" s="167">
        <v>20022.117824566216</v>
      </c>
      <c r="FX28" s="167">
        <v>19794.365649893141</v>
      </c>
      <c r="FY28" s="167">
        <v>19921.78071826313</v>
      </c>
      <c r="FZ28" s="167">
        <v>19967.348329925018</v>
      </c>
      <c r="GA28" s="167">
        <v>19500</v>
      </c>
      <c r="GB28" s="382"/>
      <c r="GC28" s="167">
        <v>20122.826233941854</v>
      </c>
      <c r="GD28" s="167">
        <v>19650.710448795704</v>
      </c>
      <c r="GE28" s="167">
        <v>19976.450034940601</v>
      </c>
      <c r="GF28" s="167">
        <v>19985.694114149821</v>
      </c>
      <c r="GG28" s="167">
        <v>19714.805099176217</v>
      </c>
      <c r="GH28" s="167">
        <v>19985.99104007749</v>
      </c>
      <c r="GI28" s="382"/>
      <c r="GJ28" s="167">
        <v>19842.579949694573</v>
      </c>
      <c r="GK28" s="373">
        <v>19500</v>
      </c>
      <c r="GL28" s="167" t="s">
        <v>443</v>
      </c>
      <c r="GM28" s="167">
        <v>19601.74444633126</v>
      </c>
      <c r="GN28" s="167">
        <v>19025.141711748605</v>
      </c>
      <c r="GO28" s="167">
        <v>19500</v>
      </c>
      <c r="GP28" s="167">
        <v>19500</v>
      </c>
      <c r="GQ28" s="382"/>
      <c r="GR28" s="167">
        <v>19500</v>
      </c>
      <c r="GS28" s="167">
        <v>19500</v>
      </c>
      <c r="GT28" s="167">
        <v>19500</v>
      </c>
      <c r="GU28" s="167">
        <v>19500</v>
      </c>
      <c r="GV28" s="167">
        <v>19500</v>
      </c>
      <c r="GW28" s="167">
        <v>19500</v>
      </c>
      <c r="GX28" s="382"/>
      <c r="GY28" s="167">
        <v>19500</v>
      </c>
      <c r="GZ28" s="167" t="s">
        <v>443</v>
      </c>
      <c r="HA28" s="167" t="s">
        <v>443</v>
      </c>
      <c r="HB28" s="167" t="s">
        <v>443</v>
      </c>
      <c r="HC28" s="167" t="s">
        <v>443</v>
      </c>
      <c r="HD28" s="167" t="s">
        <v>443</v>
      </c>
      <c r="HE28" s="382"/>
      <c r="HF28" s="167" t="s">
        <v>443</v>
      </c>
      <c r="HG28" s="167">
        <v>19500</v>
      </c>
      <c r="HH28" s="167">
        <v>19576.698159885022</v>
      </c>
      <c r="HI28" s="167">
        <v>19500</v>
      </c>
      <c r="HJ28" s="167" t="s">
        <v>443</v>
      </c>
      <c r="HK28" s="167" t="s">
        <v>443</v>
      </c>
      <c r="HL28" s="382"/>
      <c r="HM28" s="167">
        <v>19500</v>
      </c>
      <c r="HN28" s="167">
        <v>19500</v>
      </c>
      <c r="HO28" s="167" t="s">
        <v>443</v>
      </c>
      <c r="HP28" s="167">
        <v>19500</v>
      </c>
      <c r="HQ28" s="373">
        <f>(18500+17500)/2</f>
        <v>18000</v>
      </c>
      <c r="HR28" s="167" t="s">
        <v>443</v>
      </c>
      <c r="HS28" s="167" t="s">
        <v>443</v>
      </c>
      <c r="HT28" s="382"/>
      <c r="HU28" s="167">
        <v>18500</v>
      </c>
      <c r="HV28" s="167">
        <v>18500</v>
      </c>
      <c r="HW28" s="167">
        <v>18500</v>
      </c>
      <c r="HX28" s="167">
        <v>18500</v>
      </c>
      <c r="HY28" s="167">
        <v>18500</v>
      </c>
      <c r="HZ28" s="167">
        <v>18450.363335491762</v>
      </c>
      <c r="IA28" s="382"/>
      <c r="IB28" s="167">
        <v>18500</v>
      </c>
      <c r="IC28" s="167">
        <v>18500</v>
      </c>
      <c r="ID28" s="167">
        <v>18500</v>
      </c>
      <c r="IE28" s="167">
        <v>18500</v>
      </c>
      <c r="IF28" s="167">
        <v>18500</v>
      </c>
      <c r="IG28" s="167">
        <v>18627.18032375455</v>
      </c>
      <c r="IH28" s="382"/>
      <c r="II28" s="167">
        <v>18484.956145581491</v>
      </c>
      <c r="IJ28" s="167">
        <v>18500</v>
      </c>
      <c r="IK28" s="167">
        <v>18500</v>
      </c>
      <c r="IL28" s="167">
        <v>18500</v>
      </c>
      <c r="IM28" s="167">
        <v>18500</v>
      </c>
      <c r="IN28" s="167">
        <v>18500</v>
      </c>
      <c r="IO28" s="382"/>
      <c r="IP28" s="167">
        <v>18707.550688887553</v>
      </c>
      <c r="IQ28" s="167">
        <v>18029.677881173946</v>
      </c>
      <c r="IR28" s="167">
        <v>17500</v>
      </c>
      <c r="IS28" s="167">
        <v>18500</v>
      </c>
      <c r="IT28" s="167" t="s">
        <v>443</v>
      </c>
      <c r="IU28" s="167" t="s">
        <v>443</v>
      </c>
      <c r="IV28" s="382"/>
      <c r="IW28" s="373">
        <f>(17000+16700)/2</f>
        <v>16850</v>
      </c>
      <c r="IX28" s="167" t="s">
        <v>443</v>
      </c>
      <c r="IY28" s="167">
        <v>16697.885383007033</v>
      </c>
      <c r="IZ28" s="167">
        <v>16764.353186394073</v>
      </c>
      <c r="JA28" s="167">
        <v>16800</v>
      </c>
      <c r="JB28" s="167">
        <v>16723.723617913394</v>
      </c>
      <c r="JC28" s="382">
        <v>16800</v>
      </c>
      <c r="JD28" s="167">
        <v>16782.361786580328</v>
      </c>
      <c r="JE28" s="167">
        <v>16692.286065945456</v>
      </c>
      <c r="JF28" s="167">
        <v>16665.150792091252</v>
      </c>
      <c r="JG28" s="167">
        <v>16669.390396080787</v>
      </c>
      <c r="JH28" s="167">
        <v>16760.182306387789</v>
      </c>
      <c r="JI28" s="167">
        <v>16800</v>
      </c>
      <c r="JJ28" s="352"/>
      <c r="JK28" s="167">
        <v>16767.357455409699</v>
      </c>
      <c r="JL28" s="167">
        <v>16700</v>
      </c>
      <c r="JM28" s="167">
        <v>16700</v>
      </c>
      <c r="JN28" s="167" t="s">
        <v>443</v>
      </c>
      <c r="JO28" s="167" t="s">
        <v>443</v>
      </c>
      <c r="JP28" s="167" t="s">
        <v>443</v>
      </c>
      <c r="JQ28" s="352"/>
      <c r="JR28" s="167" t="s">
        <v>443</v>
      </c>
      <c r="JS28" s="167" t="s">
        <v>443</v>
      </c>
      <c r="JT28" s="167" t="s">
        <v>443</v>
      </c>
      <c r="JU28" s="167" t="s">
        <v>443</v>
      </c>
      <c r="JV28" s="167" t="s">
        <v>443</v>
      </c>
      <c r="JW28" s="167" t="s">
        <v>443</v>
      </c>
      <c r="JX28" s="352"/>
      <c r="JY28" s="167">
        <v>19000</v>
      </c>
      <c r="JZ28" s="167">
        <v>19000</v>
      </c>
      <c r="KA28" s="373">
        <f>(17000+16700)/2</f>
        <v>16850</v>
      </c>
      <c r="KB28" s="167" t="s">
        <v>443</v>
      </c>
      <c r="KC28" s="167">
        <v>16200</v>
      </c>
      <c r="KD28" s="167">
        <v>16207.189407566866</v>
      </c>
      <c r="KE28" s="167">
        <v>16256.929792651874</v>
      </c>
      <c r="KF28" s="352"/>
      <c r="KG28" s="167">
        <v>16100</v>
      </c>
      <c r="KH28" s="167">
        <v>16238.96174926978</v>
      </c>
      <c r="KI28" s="167">
        <v>16141.374409988326</v>
      </c>
      <c r="KJ28" s="167">
        <v>16141.358376019731</v>
      </c>
      <c r="KK28" s="167">
        <v>16268.95652586166</v>
      </c>
      <c r="KL28" s="167">
        <v>16173.059454995871</v>
      </c>
      <c r="KM28" s="352"/>
      <c r="KN28" s="167">
        <v>16144.63674651224</v>
      </c>
      <c r="KO28" s="167">
        <v>16129.853381273279</v>
      </c>
      <c r="KP28" s="167">
        <v>16097.961319188858</v>
      </c>
      <c r="KQ28" s="167" t="s">
        <v>443</v>
      </c>
      <c r="KR28" s="167">
        <v>15900</v>
      </c>
      <c r="KS28" s="167">
        <v>16060.779729776188</v>
      </c>
      <c r="KT28" s="352"/>
      <c r="KU28" s="167">
        <v>16081.156740050161</v>
      </c>
      <c r="KV28" s="167">
        <v>15898.043670326897</v>
      </c>
      <c r="KW28" s="167">
        <v>15810.622710622711</v>
      </c>
      <c r="KX28" s="167">
        <v>15846.555694719405</v>
      </c>
      <c r="KY28" s="167">
        <v>15827.731092436974</v>
      </c>
      <c r="KZ28" s="167">
        <v>15850.963882118325</v>
      </c>
      <c r="LA28" s="352"/>
      <c r="LB28" s="167">
        <v>15822.675224272482</v>
      </c>
      <c r="LC28" s="167">
        <v>15800</v>
      </c>
      <c r="LD28" s="167">
        <v>15851.206493126645</v>
      </c>
      <c r="LE28" s="167">
        <v>15768.10785918952</v>
      </c>
      <c r="LF28" s="167">
        <v>15849.403513845709</v>
      </c>
      <c r="LG28" s="373">
        <v>16000</v>
      </c>
      <c r="LH28" s="167">
        <v>15800</v>
      </c>
      <c r="LI28" s="352"/>
      <c r="LJ28" s="167">
        <v>16081.880069524914</v>
      </c>
      <c r="LK28" s="167">
        <v>16057.927038463005</v>
      </c>
      <c r="LL28" s="167">
        <v>16115.518829585479</v>
      </c>
      <c r="LM28" s="167">
        <v>15854.067936707865</v>
      </c>
      <c r="LN28" s="167">
        <v>15981.177457698224</v>
      </c>
      <c r="LO28" s="167">
        <v>16166.347900927609</v>
      </c>
      <c r="LP28" s="352"/>
      <c r="LQ28" s="167">
        <v>15930.127091141308</v>
      </c>
      <c r="LR28" s="167">
        <v>15800.333456835866</v>
      </c>
      <c r="LS28" s="167">
        <v>15900</v>
      </c>
      <c r="LT28" s="167">
        <v>16100</v>
      </c>
      <c r="LU28" s="167">
        <v>16194.855271121871</v>
      </c>
      <c r="LV28" s="167">
        <v>16128.499665103818</v>
      </c>
      <c r="LW28" s="352"/>
      <c r="LX28" s="167">
        <v>16300</v>
      </c>
      <c r="LY28" s="167">
        <v>15965.498639863525</v>
      </c>
      <c r="LZ28" s="167">
        <v>16300</v>
      </c>
      <c r="MA28" s="167">
        <v>15965.336296430678</v>
      </c>
      <c r="MB28" s="167">
        <v>16500</v>
      </c>
      <c r="MC28" s="167">
        <v>16052.829775588396</v>
      </c>
      <c r="MD28" s="352"/>
      <c r="ME28" s="167">
        <v>15970.997113938458</v>
      </c>
      <c r="MF28" s="167">
        <v>15923.881989993</v>
      </c>
      <c r="MG28" s="167">
        <v>16178.178179487515</v>
      </c>
      <c r="MH28" s="167">
        <v>15885.476108628394</v>
      </c>
      <c r="MI28" s="167">
        <v>16167.322686241445</v>
      </c>
      <c r="MJ28" s="167">
        <v>16071.093064928133</v>
      </c>
      <c r="MK28" s="374" t="s">
        <v>443</v>
      </c>
      <c r="ML28" s="373">
        <v>16000</v>
      </c>
    </row>
    <row r="29" spans="1:350" s="9" customFormat="1" ht="24.65" customHeight="1" x14ac:dyDescent="0.35">
      <c r="A29" s="244"/>
      <c r="B29" s="371">
        <v>17</v>
      </c>
      <c r="C29" s="450">
        <v>150000052</v>
      </c>
      <c r="D29" s="368" t="s">
        <v>98</v>
      </c>
      <c r="E29" s="372" t="s">
        <v>158</v>
      </c>
      <c r="F29" s="373">
        <v>17700</v>
      </c>
      <c r="G29" s="374"/>
      <c r="H29" s="86" t="s">
        <v>443</v>
      </c>
      <c r="I29" s="86">
        <v>17700</v>
      </c>
      <c r="J29" s="164" t="s">
        <v>443</v>
      </c>
      <c r="K29" s="375"/>
      <c r="L29" s="86" t="s">
        <v>443</v>
      </c>
      <c r="M29" s="86" t="s">
        <v>443</v>
      </c>
      <c r="N29" s="376" t="s">
        <v>443</v>
      </c>
      <c r="O29" s="86" t="s">
        <v>443</v>
      </c>
      <c r="P29" s="86" t="s">
        <v>443</v>
      </c>
      <c r="Q29" s="164" t="s">
        <v>443</v>
      </c>
      <c r="R29" s="375"/>
      <c r="S29" s="159" t="s">
        <v>443</v>
      </c>
      <c r="T29" s="86" t="s">
        <v>443</v>
      </c>
      <c r="U29" s="376" t="s">
        <v>443</v>
      </c>
      <c r="V29" s="86" t="s">
        <v>443</v>
      </c>
      <c r="W29" s="86" t="s">
        <v>443</v>
      </c>
      <c r="X29" s="164" t="s">
        <v>443</v>
      </c>
      <c r="Y29" s="375"/>
      <c r="Z29" s="159">
        <v>17700</v>
      </c>
      <c r="AA29" s="86" t="s">
        <v>443</v>
      </c>
      <c r="AB29" s="376">
        <v>17700</v>
      </c>
      <c r="AC29" s="86" t="s">
        <v>443</v>
      </c>
      <c r="AD29" s="86">
        <v>17700</v>
      </c>
      <c r="AE29" s="86"/>
      <c r="AF29" s="377"/>
      <c r="AG29" s="159"/>
      <c r="AH29" s="164"/>
      <c r="AI29" s="376"/>
      <c r="AJ29" s="378"/>
      <c r="AK29" s="164"/>
      <c r="AL29" s="373">
        <f>17700+300</f>
        <v>18000</v>
      </c>
      <c r="AM29" s="163"/>
      <c r="AN29" s="377"/>
      <c r="AO29" s="86" t="s">
        <v>443</v>
      </c>
      <c r="AP29" s="86" t="s">
        <v>443</v>
      </c>
      <c r="AQ29" s="376" t="s">
        <v>443</v>
      </c>
      <c r="AR29" s="86" t="s">
        <v>443</v>
      </c>
      <c r="AS29" s="86" t="s">
        <v>443</v>
      </c>
      <c r="AT29" s="164" t="s">
        <v>443</v>
      </c>
      <c r="AU29" s="375"/>
      <c r="AV29" s="86">
        <v>18000</v>
      </c>
      <c r="AW29" s="86">
        <v>18000</v>
      </c>
      <c r="AX29" s="376">
        <v>17887.956403269756</v>
      </c>
      <c r="AY29" s="86">
        <v>18000</v>
      </c>
      <c r="AZ29" s="86" t="s">
        <v>443</v>
      </c>
      <c r="BA29" s="164" t="s">
        <v>443</v>
      </c>
      <c r="BB29" s="375"/>
      <c r="BC29" s="86" t="s">
        <v>443</v>
      </c>
      <c r="BD29" s="86" t="s">
        <v>443</v>
      </c>
      <c r="BE29" s="376" t="s">
        <v>443</v>
      </c>
      <c r="BF29" s="86" t="s">
        <v>443</v>
      </c>
      <c r="BG29" s="86" t="s">
        <v>443</v>
      </c>
      <c r="BH29" s="164" t="s">
        <v>443</v>
      </c>
      <c r="BI29" s="375"/>
      <c r="BJ29" s="86" t="s">
        <v>443</v>
      </c>
      <c r="BK29" s="86">
        <v>18000</v>
      </c>
      <c r="BL29" s="376" t="s">
        <v>443</v>
      </c>
      <c r="BM29" s="86" t="s">
        <v>443</v>
      </c>
      <c r="BN29" s="86" t="s">
        <v>443</v>
      </c>
      <c r="BO29" s="379">
        <v>18700</v>
      </c>
      <c r="BP29" s="380" t="s">
        <v>443</v>
      </c>
      <c r="BQ29" s="381"/>
      <c r="BR29" s="167" t="s">
        <v>443</v>
      </c>
      <c r="BS29" s="103" t="s">
        <v>443</v>
      </c>
      <c r="BT29" s="103" t="s">
        <v>443</v>
      </c>
      <c r="BU29" s="103" t="s">
        <v>443</v>
      </c>
      <c r="BV29" s="103" t="s">
        <v>443</v>
      </c>
      <c r="BW29" s="160" t="s">
        <v>443</v>
      </c>
      <c r="BX29" s="382"/>
      <c r="BY29" s="167">
        <v>18700</v>
      </c>
      <c r="BZ29" s="103" t="s">
        <v>443</v>
      </c>
      <c r="CA29" s="103">
        <v>18700</v>
      </c>
      <c r="CB29" s="103" t="s">
        <v>443</v>
      </c>
      <c r="CC29" s="103">
        <v>18700</v>
      </c>
      <c r="CD29" s="160" t="s">
        <v>443</v>
      </c>
      <c r="CE29" s="382"/>
      <c r="CF29" s="167">
        <v>18700</v>
      </c>
      <c r="CG29" s="383" t="s">
        <v>443</v>
      </c>
      <c r="CH29" s="383" t="s">
        <v>443</v>
      </c>
      <c r="CI29" s="383">
        <v>18700</v>
      </c>
      <c r="CJ29" s="383">
        <v>18700</v>
      </c>
      <c r="CK29" s="160" t="s">
        <v>443</v>
      </c>
      <c r="CL29" s="382"/>
      <c r="CM29" s="167" t="s">
        <v>443</v>
      </c>
      <c r="CN29" s="103">
        <v>18700</v>
      </c>
      <c r="CO29" s="103" t="s">
        <v>443</v>
      </c>
      <c r="CP29" s="103" t="s">
        <v>443</v>
      </c>
      <c r="CQ29" s="103" t="s">
        <v>443</v>
      </c>
      <c r="CR29" s="160" t="s">
        <v>443</v>
      </c>
      <c r="CS29" s="382"/>
      <c r="CT29" s="380" t="s">
        <v>443</v>
      </c>
      <c r="CU29" s="373">
        <v>19200</v>
      </c>
      <c r="CV29" s="383" t="s">
        <v>443</v>
      </c>
      <c r="CW29" s="103" t="s">
        <v>443</v>
      </c>
      <c r="CX29" s="103" t="s">
        <v>443</v>
      </c>
      <c r="CY29" s="103" t="s">
        <v>443</v>
      </c>
      <c r="CZ29" s="160" t="s">
        <v>443</v>
      </c>
      <c r="DA29" s="382">
        <v>19200</v>
      </c>
      <c r="DB29" s="167" t="s">
        <v>443</v>
      </c>
      <c r="DC29" s="103" t="s">
        <v>443</v>
      </c>
      <c r="DD29" s="103" t="s">
        <v>443</v>
      </c>
      <c r="DE29" s="103">
        <v>19660.168483647176</v>
      </c>
      <c r="DF29" s="103" t="s">
        <v>443</v>
      </c>
      <c r="DG29" s="160" t="s">
        <v>443</v>
      </c>
      <c r="DH29" s="382">
        <v>19200</v>
      </c>
      <c r="DI29" s="167">
        <v>19200</v>
      </c>
      <c r="DJ29" s="103">
        <v>19900</v>
      </c>
      <c r="DK29" s="103" t="s">
        <v>443</v>
      </c>
      <c r="DL29" s="103">
        <v>19900</v>
      </c>
      <c r="DM29" s="103" t="s">
        <v>443</v>
      </c>
      <c r="DN29" s="103">
        <v>19900</v>
      </c>
      <c r="DO29" s="384">
        <v>19200</v>
      </c>
      <c r="DP29" s="385" t="s">
        <v>443</v>
      </c>
      <c r="DQ29" s="103">
        <v>19628.945464411685</v>
      </c>
      <c r="DR29" s="103">
        <v>19900</v>
      </c>
      <c r="DS29" s="103">
        <v>19900</v>
      </c>
      <c r="DT29" s="103" t="s">
        <v>443</v>
      </c>
      <c r="DU29" s="160">
        <v>19200</v>
      </c>
      <c r="DV29" s="382">
        <v>19200</v>
      </c>
      <c r="DW29" s="167" t="s">
        <v>443</v>
      </c>
      <c r="DX29" s="167">
        <v>19632.18617277464</v>
      </c>
      <c r="DY29" s="167" t="s">
        <v>443</v>
      </c>
      <c r="DZ29" s="373">
        <v>18500</v>
      </c>
      <c r="EA29" s="382"/>
      <c r="EB29" s="167" t="s">
        <v>443</v>
      </c>
      <c r="EC29" s="167">
        <v>19000</v>
      </c>
      <c r="ED29" s="382"/>
      <c r="EE29" s="167">
        <v>19000</v>
      </c>
      <c r="EF29" s="167" t="s">
        <v>443</v>
      </c>
      <c r="EG29" s="167" t="s">
        <v>443</v>
      </c>
      <c r="EH29" s="167">
        <v>18500</v>
      </c>
      <c r="EI29" s="167" t="s">
        <v>443</v>
      </c>
      <c r="EJ29" s="167" t="s">
        <v>443</v>
      </c>
      <c r="EK29" s="382"/>
      <c r="EL29" s="167" t="s">
        <v>443</v>
      </c>
      <c r="EM29" s="167" t="s">
        <v>443</v>
      </c>
      <c r="EN29" s="167" t="s">
        <v>443</v>
      </c>
      <c r="EO29" s="167" t="s">
        <v>443</v>
      </c>
      <c r="EP29" s="167">
        <v>18500</v>
      </c>
      <c r="EQ29" s="167" t="s">
        <v>443</v>
      </c>
      <c r="ER29" s="382"/>
      <c r="ES29" s="167" t="s">
        <v>443</v>
      </c>
      <c r="ET29" s="167">
        <v>18500</v>
      </c>
      <c r="EU29" s="167" t="s">
        <v>443</v>
      </c>
      <c r="EV29" s="167" t="s">
        <v>443</v>
      </c>
      <c r="EW29" s="167" t="s">
        <v>443</v>
      </c>
      <c r="EX29" s="167" t="s">
        <v>443</v>
      </c>
      <c r="EY29" s="382"/>
      <c r="EZ29" s="167" t="s">
        <v>443</v>
      </c>
      <c r="FA29" s="167" t="s">
        <v>443</v>
      </c>
      <c r="FB29" s="167" t="s">
        <v>443</v>
      </c>
      <c r="FC29" s="167" t="s">
        <v>443</v>
      </c>
      <c r="FD29" s="167" t="s">
        <v>443</v>
      </c>
      <c r="FE29" s="167" t="s">
        <v>443</v>
      </c>
      <c r="FF29" s="373">
        <v>19000</v>
      </c>
      <c r="FG29" s="382"/>
      <c r="FH29" s="167" t="s">
        <v>443</v>
      </c>
      <c r="FI29" s="167" t="s">
        <v>443</v>
      </c>
      <c r="FJ29" s="167" t="s">
        <v>443</v>
      </c>
      <c r="FK29" s="167" t="s">
        <v>443</v>
      </c>
      <c r="FL29" s="167" t="s">
        <v>443</v>
      </c>
      <c r="FM29" s="167" t="s">
        <v>443</v>
      </c>
      <c r="FN29" s="382"/>
      <c r="FO29" s="167" t="s">
        <v>443</v>
      </c>
      <c r="FP29" s="167" t="s">
        <v>443</v>
      </c>
      <c r="FQ29" s="167">
        <v>19000</v>
      </c>
      <c r="FR29" s="167">
        <v>19000</v>
      </c>
      <c r="FS29" s="167" t="s">
        <v>443</v>
      </c>
      <c r="FT29" s="167" t="s">
        <v>443</v>
      </c>
      <c r="FU29" s="382"/>
      <c r="FV29" s="167" t="s">
        <v>443</v>
      </c>
      <c r="FW29" s="167">
        <v>20000</v>
      </c>
      <c r="FX29" s="167" t="s">
        <v>443</v>
      </c>
      <c r="FY29" s="167" t="s">
        <v>443</v>
      </c>
      <c r="FZ29" s="167" t="s">
        <v>443</v>
      </c>
      <c r="GA29" s="167" t="s">
        <v>443</v>
      </c>
      <c r="GB29" s="382"/>
      <c r="GC29" s="167">
        <v>19000</v>
      </c>
      <c r="GD29" s="167" t="s">
        <v>443</v>
      </c>
      <c r="GE29" s="167" t="s">
        <v>443</v>
      </c>
      <c r="GF29" s="167" t="s">
        <v>443</v>
      </c>
      <c r="GG29" s="167" t="s">
        <v>443</v>
      </c>
      <c r="GH29" s="167" t="s">
        <v>443</v>
      </c>
      <c r="GI29" s="382"/>
      <c r="GJ29" s="167">
        <v>19000</v>
      </c>
      <c r="GK29" s="373">
        <v>19000</v>
      </c>
      <c r="GL29" s="167" t="s">
        <v>443</v>
      </c>
      <c r="GM29" s="167" t="s">
        <v>443</v>
      </c>
      <c r="GN29" s="167">
        <v>19000</v>
      </c>
      <c r="GO29" s="167">
        <v>19000</v>
      </c>
      <c r="GP29" s="167" t="s">
        <v>443</v>
      </c>
      <c r="GQ29" s="382"/>
      <c r="GR29" s="167">
        <v>19000</v>
      </c>
      <c r="GS29" s="167" t="s">
        <v>443</v>
      </c>
      <c r="GT29" s="167">
        <v>19000</v>
      </c>
      <c r="GU29" s="167" t="s">
        <v>443</v>
      </c>
      <c r="GV29" s="167">
        <v>19000</v>
      </c>
      <c r="GW29" s="167">
        <v>19000</v>
      </c>
      <c r="GX29" s="382"/>
      <c r="GY29" s="167" t="s">
        <v>443</v>
      </c>
      <c r="GZ29" s="167" t="s">
        <v>443</v>
      </c>
      <c r="HA29" s="167" t="s">
        <v>443</v>
      </c>
      <c r="HB29" s="167" t="s">
        <v>443</v>
      </c>
      <c r="HC29" s="167" t="s">
        <v>443</v>
      </c>
      <c r="HD29" s="167" t="s">
        <v>443</v>
      </c>
      <c r="HE29" s="382"/>
      <c r="HF29" s="167" t="s">
        <v>443</v>
      </c>
      <c r="HG29" s="167" t="s">
        <v>443</v>
      </c>
      <c r="HH29" s="167" t="s">
        <v>443</v>
      </c>
      <c r="HI29" s="167" t="s">
        <v>443</v>
      </c>
      <c r="HJ29" s="167">
        <v>18800</v>
      </c>
      <c r="HK29" s="167">
        <v>19000</v>
      </c>
      <c r="HL29" s="382"/>
      <c r="HM29" s="167">
        <v>19000</v>
      </c>
      <c r="HN29" s="167">
        <v>19000</v>
      </c>
      <c r="HO29" s="167" t="s">
        <v>443</v>
      </c>
      <c r="HP29" s="167" t="s">
        <v>443</v>
      </c>
      <c r="HQ29" s="373">
        <f>(18000+17000)/2</f>
        <v>17500</v>
      </c>
      <c r="HR29" s="167" t="s">
        <v>443</v>
      </c>
      <c r="HS29" s="167" t="s">
        <v>443</v>
      </c>
      <c r="HT29" s="382"/>
      <c r="HU29" s="167">
        <v>18000</v>
      </c>
      <c r="HV29" s="167">
        <v>18000</v>
      </c>
      <c r="HW29" s="167" t="s">
        <v>443</v>
      </c>
      <c r="HX29" s="167" t="s">
        <v>443</v>
      </c>
      <c r="HY29" s="167" t="s">
        <v>443</v>
      </c>
      <c r="HZ29" s="167" t="s">
        <v>443</v>
      </c>
      <c r="IA29" s="382"/>
      <c r="IB29" s="167" t="s">
        <v>443</v>
      </c>
      <c r="IC29" s="167">
        <v>18000</v>
      </c>
      <c r="ID29" s="167">
        <v>18000</v>
      </c>
      <c r="IE29" s="167" t="s">
        <v>443</v>
      </c>
      <c r="IF29" s="167">
        <v>18000</v>
      </c>
      <c r="IG29" s="167">
        <v>18000</v>
      </c>
      <c r="IH29" s="382"/>
      <c r="II29" s="167">
        <v>18000</v>
      </c>
      <c r="IJ29" s="167">
        <v>18000</v>
      </c>
      <c r="IK29" s="167">
        <v>18000</v>
      </c>
      <c r="IL29" s="167">
        <v>18000</v>
      </c>
      <c r="IM29" s="167">
        <v>18000</v>
      </c>
      <c r="IN29" s="167">
        <v>18000</v>
      </c>
      <c r="IO29" s="382"/>
      <c r="IP29" s="167">
        <v>17498.141263940521</v>
      </c>
      <c r="IQ29" s="167" t="s">
        <v>443</v>
      </c>
      <c r="IR29" s="167" t="s">
        <v>443</v>
      </c>
      <c r="IS29" s="167" t="s">
        <v>443</v>
      </c>
      <c r="IT29" s="167" t="s">
        <v>443</v>
      </c>
      <c r="IU29" s="167">
        <v>18900</v>
      </c>
      <c r="IV29" s="382"/>
      <c r="IW29" s="373">
        <f>(16500+16200)/2</f>
        <v>16350</v>
      </c>
      <c r="IX29" s="167" t="s">
        <v>443</v>
      </c>
      <c r="IY29" s="167">
        <v>16300</v>
      </c>
      <c r="IZ29" s="167">
        <v>16300</v>
      </c>
      <c r="JA29" s="167">
        <v>16300</v>
      </c>
      <c r="JB29" s="167" t="s">
        <v>443</v>
      </c>
      <c r="JC29" s="382" t="s">
        <v>443</v>
      </c>
      <c r="JD29" s="167" t="s">
        <v>443</v>
      </c>
      <c r="JE29" s="167" t="s">
        <v>443</v>
      </c>
      <c r="JF29" s="167">
        <v>16100</v>
      </c>
      <c r="JG29" s="167" t="s">
        <v>443</v>
      </c>
      <c r="JH29" s="167" t="s">
        <v>443</v>
      </c>
      <c r="JI29" s="167">
        <v>16300</v>
      </c>
      <c r="JJ29" s="352"/>
      <c r="JK29" s="167">
        <v>16300</v>
      </c>
      <c r="JL29" s="167" t="s">
        <v>443</v>
      </c>
      <c r="JM29" s="167" t="s">
        <v>443</v>
      </c>
      <c r="JN29" s="167" t="s">
        <v>443</v>
      </c>
      <c r="JO29" s="167" t="s">
        <v>443</v>
      </c>
      <c r="JP29" s="167" t="s">
        <v>443</v>
      </c>
      <c r="JQ29" s="352"/>
      <c r="JR29" s="167" t="s">
        <v>443</v>
      </c>
      <c r="JS29" s="167" t="s">
        <v>443</v>
      </c>
      <c r="JT29" s="167" t="s">
        <v>443</v>
      </c>
      <c r="JU29" s="167" t="s">
        <v>443</v>
      </c>
      <c r="JV29" s="167" t="s">
        <v>443</v>
      </c>
      <c r="JW29" s="167" t="s">
        <v>443</v>
      </c>
      <c r="JX29" s="352"/>
      <c r="JY29" s="167">
        <v>18500</v>
      </c>
      <c r="JZ29" s="167">
        <v>18500</v>
      </c>
      <c r="KA29" s="373">
        <f>(16500+16200)/2</f>
        <v>16350</v>
      </c>
      <c r="KB29" s="167" t="s">
        <v>443</v>
      </c>
      <c r="KC29" s="167" t="s">
        <v>443</v>
      </c>
      <c r="KD29" s="167" t="s">
        <v>443</v>
      </c>
      <c r="KE29" s="167" t="s">
        <v>443</v>
      </c>
      <c r="KF29" s="352"/>
      <c r="KG29" s="167" t="s">
        <v>443</v>
      </c>
      <c r="KH29" s="167">
        <v>15700</v>
      </c>
      <c r="KI29" s="167">
        <v>15700</v>
      </c>
      <c r="KJ29" s="167" t="s">
        <v>443</v>
      </c>
      <c r="KK29" s="167" t="s">
        <v>443</v>
      </c>
      <c r="KL29" s="167" t="s">
        <v>443</v>
      </c>
      <c r="KM29" s="352"/>
      <c r="KN29" s="167">
        <v>15500</v>
      </c>
      <c r="KO29" s="167" t="s">
        <v>443</v>
      </c>
      <c r="KP29" s="167" t="s">
        <v>443</v>
      </c>
      <c r="KQ29" s="167" t="s">
        <v>443</v>
      </c>
      <c r="KR29" s="167" t="s">
        <v>443</v>
      </c>
      <c r="KS29" s="167" t="s">
        <v>443</v>
      </c>
      <c r="KT29" s="352"/>
      <c r="KU29" s="167">
        <v>15800</v>
      </c>
      <c r="KV29" s="167" t="s">
        <v>443</v>
      </c>
      <c r="KW29" s="167" t="s">
        <v>443</v>
      </c>
      <c r="KX29" s="167" t="s">
        <v>443</v>
      </c>
      <c r="KY29" s="167" t="s">
        <v>443</v>
      </c>
      <c r="KZ29" s="167" t="s">
        <v>443</v>
      </c>
      <c r="LA29" s="352"/>
      <c r="LB29" s="167" t="s">
        <v>443</v>
      </c>
      <c r="LC29" s="167" t="s">
        <v>443</v>
      </c>
      <c r="LD29" s="167">
        <v>15400</v>
      </c>
      <c r="LE29" s="167" t="s">
        <v>443</v>
      </c>
      <c r="LF29" s="167" t="s">
        <v>443</v>
      </c>
      <c r="LG29" s="373">
        <f>LG28-500</f>
        <v>15500</v>
      </c>
      <c r="LH29" s="167" t="s">
        <v>443</v>
      </c>
      <c r="LI29" s="352"/>
      <c r="LJ29" s="167" t="s">
        <v>443</v>
      </c>
      <c r="LK29" s="167">
        <v>15600</v>
      </c>
      <c r="LL29" s="167">
        <v>15800</v>
      </c>
      <c r="LM29" s="167" t="s">
        <v>443</v>
      </c>
      <c r="LN29" s="167" t="s">
        <v>443</v>
      </c>
      <c r="LO29" s="167">
        <v>15800</v>
      </c>
      <c r="LP29" s="352"/>
      <c r="LQ29" s="167">
        <v>15600</v>
      </c>
      <c r="LR29" s="167">
        <v>15800</v>
      </c>
      <c r="LS29" s="167">
        <v>15800</v>
      </c>
      <c r="LT29" s="167">
        <v>15169.089877623794</v>
      </c>
      <c r="LU29" s="167" t="s">
        <v>443</v>
      </c>
      <c r="LV29" s="167">
        <v>15697.627910371506</v>
      </c>
      <c r="LW29" s="352"/>
      <c r="LX29" s="167" t="s">
        <v>443</v>
      </c>
      <c r="LY29" s="167">
        <v>15800</v>
      </c>
      <c r="LZ29" s="167">
        <v>15698.431161371387</v>
      </c>
      <c r="MA29" s="167">
        <v>15613.248766737139</v>
      </c>
      <c r="MB29" s="167">
        <v>15971.999845676035</v>
      </c>
      <c r="MC29" s="167">
        <v>15400</v>
      </c>
      <c r="MD29" s="352"/>
      <c r="ME29" s="167">
        <v>15800</v>
      </c>
      <c r="MF29" s="167" t="s">
        <v>443</v>
      </c>
      <c r="MG29" s="167">
        <v>15400</v>
      </c>
      <c r="MH29" s="167">
        <v>15800</v>
      </c>
      <c r="MI29" s="167" t="s">
        <v>443</v>
      </c>
      <c r="MJ29" s="167">
        <v>15600</v>
      </c>
      <c r="MK29" s="374" t="s">
        <v>443</v>
      </c>
      <c r="ML29" s="373">
        <f>ML28-500</f>
        <v>15500</v>
      </c>
    </row>
    <row r="30" spans="1:350" s="9" customFormat="1" ht="24.65" customHeight="1" x14ac:dyDescent="0.35">
      <c r="A30" s="244"/>
      <c r="B30" s="371">
        <v>18</v>
      </c>
      <c r="C30" s="450">
        <v>150000053</v>
      </c>
      <c r="D30" s="368" t="s">
        <v>24</v>
      </c>
      <c r="E30" s="372" t="s">
        <v>152</v>
      </c>
      <c r="F30" s="373">
        <v>17200</v>
      </c>
      <c r="G30" s="374"/>
      <c r="H30" s="86" t="s">
        <v>443</v>
      </c>
      <c r="I30" s="86" t="s">
        <v>443</v>
      </c>
      <c r="J30" s="164" t="s">
        <v>443</v>
      </c>
      <c r="K30" s="375"/>
      <c r="L30" s="86" t="s">
        <v>443</v>
      </c>
      <c r="M30" s="86" t="s">
        <v>443</v>
      </c>
      <c r="N30" s="376" t="s">
        <v>443</v>
      </c>
      <c r="O30" s="86" t="s">
        <v>443</v>
      </c>
      <c r="P30" s="86" t="s">
        <v>443</v>
      </c>
      <c r="Q30" s="164">
        <v>11293.478260869566</v>
      </c>
      <c r="R30" s="375"/>
      <c r="S30" s="159" t="s">
        <v>443</v>
      </c>
      <c r="T30" s="86" t="s">
        <v>443</v>
      </c>
      <c r="U30" s="376" t="s">
        <v>443</v>
      </c>
      <c r="V30" s="86" t="s">
        <v>443</v>
      </c>
      <c r="W30" s="86" t="s">
        <v>443</v>
      </c>
      <c r="X30" s="164" t="s">
        <v>443</v>
      </c>
      <c r="Y30" s="375"/>
      <c r="Z30" s="159" t="s">
        <v>443</v>
      </c>
      <c r="AA30" s="86" t="s">
        <v>443</v>
      </c>
      <c r="AB30" s="376" t="s">
        <v>443</v>
      </c>
      <c r="AC30" s="86" t="s">
        <v>443</v>
      </c>
      <c r="AD30" s="86" t="s">
        <v>443</v>
      </c>
      <c r="AE30" s="86"/>
      <c r="AF30" s="377"/>
      <c r="AG30" s="159"/>
      <c r="AH30" s="164"/>
      <c r="AI30" s="376"/>
      <c r="AJ30" s="378"/>
      <c r="AK30" s="164"/>
      <c r="AL30" s="373">
        <f>17200+300</f>
        <v>17500</v>
      </c>
      <c r="AM30" s="163"/>
      <c r="AN30" s="377"/>
      <c r="AO30" s="86" t="s">
        <v>443</v>
      </c>
      <c r="AP30" s="86" t="s">
        <v>443</v>
      </c>
      <c r="AQ30" s="376" t="s">
        <v>443</v>
      </c>
      <c r="AR30" s="86" t="s">
        <v>443</v>
      </c>
      <c r="AS30" s="86" t="s">
        <v>443</v>
      </c>
      <c r="AT30" s="164" t="s">
        <v>443</v>
      </c>
      <c r="AU30" s="375"/>
      <c r="AV30" s="86" t="s">
        <v>443</v>
      </c>
      <c r="AW30" s="86" t="s">
        <v>443</v>
      </c>
      <c r="AX30" s="376" t="s">
        <v>443</v>
      </c>
      <c r="AY30" s="86" t="s">
        <v>443</v>
      </c>
      <c r="AZ30" s="86" t="s">
        <v>443</v>
      </c>
      <c r="BA30" s="164" t="s">
        <v>443</v>
      </c>
      <c r="BB30" s="375"/>
      <c r="BC30" s="86" t="s">
        <v>443</v>
      </c>
      <c r="BD30" s="86" t="s">
        <v>443</v>
      </c>
      <c r="BE30" s="376" t="s">
        <v>443</v>
      </c>
      <c r="BF30" s="86" t="s">
        <v>443</v>
      </c>
      <c r="BG30" s="86" t="s">
        <v>443</v>
      </c>
      <c r="BH30" s="164" t="s">
        <v>443</v>
      </c>
      <c r="BI30" s="375"/>
      <c r="BJ30" s="86" t="s">
        <v>443</v>
      </c>
      <c r="BK30" s="86" t="s">
        <v>443</v>
      </c>
      <c r="BL30" s="376" t="s">
        <v>443</v>
      </c>
      <c r="BM30" s="86" t="s">
        <v>443</v>
      </c>
      <c r="BN30" s="86" t="s">
        <v>443</v>
      </c>
      <c r="BO30" s="379">
        <v>18200</v>
      </c>
      <c r="BP30" s="380" t="s">
        <v>443</v>
      </c>
      <c r="BQ30" s="381"/>
      <c r="BR30" s="167" t="s">
        <v>443</v>
      </c>
      <c r="BS30" s="103" t="s">
        <v>443</v>
      </c>
      <c r="BT30" s="103" t="s">
        <v>443</v>
      </c>
      <c r="BU30" s="103" t="s">
        <v>443</v>
      </c>
      <c r="BV30" s="103" t="s">
        <v>443</v>
      </c>
      <c r="BW30" s="160" t="s">
        <v>443</v>
      </c>
      <c r="BX30" s="382"/>
      <c r="BY30" s="167" t="s">
        <v>443</v>
      </c>
      <c r="BZ30" s="103" t="s">
        <v>443</v>
      </c>
      <c r="CA30" s="103" t="s">
        <v>443</v>
      </c>
      <c r="CB30" s="103" t="s">
        <v>443</v>
      </c>
      <c r="CC30" s="103" t="s">
        <v>443</v>
      </c>
      <c r="CD30" s="160" t="s">
        <v>443</v>
      </c>
      <c r="CE30" s="382"/>
      <c r="CF30" s="167" t="s">
        <v>443</v>
      </c>
      <c r="CG30" s="383" t="s">
        <v>443</v>
      </c>
      <c r="CH30" s="383" t="s">
        <v>443</v>
      </c>
      <c r="CI30" s="383" t="s">
        <v>443</v>
      </c>
      <c r="CJ30" s="383" t="s">
        <v>443</v>
      </c>
      <c r="CK30" s="160" t="s">
        <v>443</v>
      </c>
      <c r="CL30" s="382"/>
      <c r="CM30" s="167" t="s">
        <v>443</v>
      </c>
      <c r="CN30" s="103" t="s">
        <v>443</v>
      </c>
      <c r="CO30" s="103" t="s">
        <v>443</v>
      </c>
      <c r="CP30" s="103" t="s">
        <v>443</v>
      </c>
      <c r="CQ30" s="103" t="s">
        <v>443</v>
      </c>
      <c r="CR30" s="160" t="s">
        <v>443</v>
      </c>
      <c r="CS30" s="382"/>
      <c r="CT30" s="380" t="s">
        <v>443</v>
      </c>
      <c r="CU30" s="373">
        <v>18700</v>
      </c>
      <c r="CV30" s="383" t="s">
        <v>443</v>
      </c>
      <c r="CW30" s="103" t="s">
        <v>443</v>
      </c>
      <c r="CX30" s="103">
        <v>19791.678453102901</v>
      </c>
      <c r="CY30" s="103" t="s">
        <v>443</v>
      </c>
      <c r="CZ30" s="160" t="s">
        <v>443</v>
      </c>
      <c r="DA30" s="382" t="s">
        <v>443</v>
      </c>
      <c r="DB30" s="167" t="s">
        <v>443</v>
      </c>
      <c r="DC30" s="103" t="s">
        <v>443</v>
      </c>
      <c r="DD30" s="103" t="s">
        <v>443</v>
      </c>
      <c r="DE30" s="103" t="s">
        <v>443</v>
      </c>
      <c r="DF30" s="103" t="s">
        <v>443</v>
      </c>
      <c r="DG30" s="160" t="s">
        <v>443</v>
      </c>
      <c r="DH30" s="382" t="s">
        <v>443</v>
      </c>
      <c r="DI30" s="167" t="s">
        <v>443</v>
      </c>
      <c r="DJ30" s="103" t="s">
        <v>443</v>
      </c>
      <c r="DK30" s="103" t="s">
        <v>443</v>
      </c>
      <c r="DL30" s="103" t="s">
        <v>443</v>
      </c>
      <c r="DM30" s="103">
        <v>20300</v>
      </c>
      <c r="DN30" s="103">
        <v>20300</v>
      </c>
      <c r="DO30" s="384" t="s">
        <v>443</v>
      </c>
      <c r="DP30" s="385" t="s">
        <v>443</v>
      </c>
      <c r="DQ30" s="103">
        <v>19800</v>
      </c>
      <c r="DR30" s="103">
        <v>19709.574885941325</v>
      </c>
      <c r="DS30" s="103">
        <v>20000</v>
      </c>
      <c r="DT30" s="103">
        <v>20052.127108612014</v>
      </c>
      <c r="DU30" s="160">
        <v>19800</v>
      </c>
      <c r="DV30" s="382" t="s">
        <v>443</v>
      </c>
      <c r="DW30" s="167" t="s">
        <v>443</v>
      </c>
      <c r="DX30" s="167" t="s">
        <v>443</v>
      </c>
      <c r="DY30" s="167" t="s">
        <v>443</v>
      </c>
      <c r="DZ30" s="373">
        <v>18000</v>
      </c>
      <c r="EA30" s="382"/>
      <c r="EB30" s="167" t="s">
        <v>443</v>
      </c>
      <c r="EC30" s="167" t="s">
        <v>443</v>
      </c>
      <c r="ED30" s="382"/>
      <c r="EE30" s="167" t="s">
        <v>443</v>
      </c>
      <c r="EF30" s="167" t="s">
        <v>443</v>
      </c>
      <c r="EG30" s="167" t="s">
        <v>443</v>
      </c>
      <c r="EH30" s="167" t="s">
        <v>443</v>
      </c>
      <c r="EI30" s="167" t="s">
        <v>443</v>
      </c>
      <c r="EJ30" s="167" t="s">
        <v>443</v>
      </c>
      <c r="EK30" s="382"/>
      <c r="EL30" s="167" t="s">
        <v>443</v>
      </c>
      <c r="EM30" s="167" t="s">
        <v>443</v>
      </c>
      <c r="EN30" s="167" t="s">
        <v>443</v>
      </c>
      <c r="EO30" s="167" t="s">
        <v>443</v>
      </c>
      <c r="EP30" s="167" t="s">
        <v>443</v>
      </c>
      <c r="EQ30" s="167">
        <v>19800</v>
      </c>
      <c r="ER30" s="382"/>
      <c r="ES30" s="167" t="s">
        <v>443</v>
      </c>
      <c r="ET30" s="167">
        <v>19800</v>
      </c>
      <c r="EU30" s="167" t="s">
        <v>443</v>
      </c>
      <c r="EV30" s="167">
        <v>19800</v>
      </c>
      <c r="EW30" s="167">
        <v>19800</v>
      </c>
      <c r="EX30" s="167">
        <v>19800</v>
      </c>
      <c r="EY30" s="382"/>
      <c r="EZ30" s="167">
        <v>19800</v>
      </c>
      <c r="FA30" s="167">
        <v>19800</v>
      </c>
      <c r="FB30" s="167">
        <v>19800</v>
      </c>
      <c r="FC30" s="167">
        <v>19800</v>
      </c>
      <c r="FD30" s="167" t="s">
        <v>443</v>
      </c>
      <c r="FE30" s="167" t="s">
        <v>443</v>
      </c>
      <c r="FF30" s="373">
        <v>18500</v>
      </c>
      <c r="FG30" s="382"/>
      <c r="FH30" s="167" t="s">
        <v>443</v>
      </c>
      <c r="FI30" s="167" t="s">
        <v>443</v>
      </c>
      <c r="FJ30" s="167" t="s">
        <v>443</v>
      </c>
      <c r="FK30" s="167" t="s">
        <v>443</v>
      </c>
      <c r="FL30" s="167" t="s">
        <v>443</v>
      </c>
      <c r="FM30" s="167" t="s">
        <v>443</v>
      </c>
      <c r="FN30" s="382"/>
      <c r="FO30" s="167" t="s">
        <v>443</v>
      </c>
      <c r="FP30" s="167" t="s">
        <v>443</v>
      </c>
      <c r="FQ30" s="167" t="s">
        <v>443</v>
      </c>
      <c r="FR30" s="167" t="s">
        <v>443</v>
      </c>
      <c r="FS30" s="167" t="s">
        <v>443</v>
      </c>
      <c r="FT30" s="167" t="s">
        <v>443</v>
      </c>
      <c r="FU30" s="382"/>
      <c r="FV30" s="167" t="s">
        <v>443</v>
      </c>
      <c r="FW30" s="167" t="s">
        <v>443</v>
      </c>
      <c r="FX30" s="167">
        <v>19800</v>
      </c>
      <c r="FY30" s="167">
        <v>19800</v>
      </c>
      <c r="FZ30" s="167">
        <v>19800</v>
      </c>
      <c r="GA30" s="167" t="s">
        <v>443</v>
      </c>
      <c r="GB30" s="382"/>
      <c r="GC30" s="167">
        <v>19800</v>
      </c>
      <c r="GD30" s="167">
        <v>19800</v>
      </c>
      <c r="GE30" s="167" t="s">
        <v>443</v>
      </c>
      <c r="GF30" s="167">
        <v>19664.063548892369</v>
      </c>
      <c r="GG30" s="167">
        <v>19800</v>
      </c>
      <c r="GH30" s="167">
        <v>19800</v>
      </c>
      <c r="GI30" s="382"/>
      <c r="GJ30" s="167">
        <v>19800</v>
      </c>
      <c r="GK30" s="373">
        <v>19900</v>
      </c>
      <c r="GL30" s="167" t="s">
        <v>443</v>
      </c>
      <c r="GM30" s="167" t="s">
        <v>443</v>
      </c>
      <c r="GN30" s="167" t="s">
        <v>443</v>
      </c>
      <c r="GO30" s="167" t="s">
        <v>443</v>
      </c>
      <c r="GP30" s="167">
        <v>19565.439700174007</v>
      </c>
      <c r="GQ30" s="382"/>
      <c r="GR30" s="167">
        <v>19800</v>
      </c>
      <c r="GS30" s="167" t="s">
        <v>443</v>
      </c>
      <c r="GT30" s="167">
        <v>19900</v>
      </c>
      <c r="GU30" s="167">
        <v>19900</v>
      </c>
      <c r="GV30" s="167" t="s">
        <v>443</v>
      </c>
      <c r="GW30" s="167">
        <v>19900</v>
      </c>
      <c r="GX30" s="382"/>
      <c r="GY30" s="167" t="s">
        <v>443</v>
      </c>
      <c r="GZ30" s="167" t="s">
        <v>443</v>
      </c>
      <c r="HA30" s="167" t="s">
        <v>443</v>
      </c>
      <c r="HB30" s="167" t="s">
        <v>443</v>
      </c>
      <c r="HC30" s="167" t="s">
        <v>443</v>
      </c>
      <c r="HD30" s="167" t="s">
        <v>443</v>
      </c>
      <c r="HE30" s="382"/>
      <c r="HF30" s="167" t="s">
        <v>443</v>
      </c>
      <c r="HG30" s="167">
        <v>19900</v>
      </c>
      <c r="HH30" s="167">
        <v>19900</v>
      </c>
      <c r="HI30" s="167">
        <v>19900</v>
      </c>
      <c r="HJ30" s="167">
        <v>19703.13565098841</v>
      </c>
      <c r="HK30" s="167">
        <v>19900</v>
      </c>
      <c r="HL30" s="382"/>
      <c r="HM30" s="167">
        <v>19900</v>
      </c>
      <c r="HN30" s="167">
        <v>19900</v>
      </c>
      <c r="HO30" s="167">
        <v>18500</v>
      </c>
      <c r="HP30" s="167">
        <v>19900</v>
      </c>
      <c r="HQ30" s="373">
        <v>19400</v>
      </c>
      <c r="HR30" s="167" t="s">
        <v>443</v>
      </c>
      <c r="HS30" s="167" t="s">
        <v>443</v>
      </c>
      <c r="HT30" s="382"/>
      <c r="HU30" s="167" t="s">
        <v>443</v>
      </c>
      <c r="HV30" s="167" t="s">
        <v>443</v>
      </c>
      <c r="HW30" s="167">
        <v>19400</v>
      </c>
      <c r="HX30" s="167" t="s">
        <v>443</v>
      </c>
      <c r="HY30" s="167" t="s">
        <v>443</v>
      </c>
      <c r="HZ30" s="167" t="s">
        <v>443</v>
      </c>
      <c r="IA30" s="382"/>
      <c r="IB30" s="167" t="s">
        <v>443</v>
      </c>
      <c r="IC30" s="167" t="s">
        <v>443</v>
      </c>
      <c r="ID30" s="167" t="s">
        <v>443</v>
      </c>
      <c r="IE30" s="167">
        <v>19400</v>
      </c>
      <c r="IF30" s="167" t="s">
        <v>443</v>
      </c>
      <c r="IG30" s="167">
        <v>19000</v>
      </c>
      <c r="IH30" s="382"/>
      <c r="II30" s="167">
        <v>19400</v>
      </c>
      <c r="IJ30" s="167">
        <v>19400</v>
      </c>
      <c r="IK30" s="167" t="s">
        <v>443</v>
      </c>
      <c r="IL30" s="167">
        <v>19271.907084591039</v>
      </c>
      <c r="IM30" s="167">
        <v>19150.624615621156</v>
      </c>
      <c r="IN30" s="167">
        <v>19400</v>
      </c>
      <c r="IO30" s="382"/>
      <c r="IP30" s="167">
        <v>19400</v>
      </c>
      <c r="IQ30" s="167">
        <v>19110.800871997006</v>
      </c>
      <c r="IR30" s="167" t="s">
        <v>443</v>
      </c>
      <c r="IS30" s="167">
        <v>19400</v>
      </c>
      <c r="IT30" s="167">
        <v>19400</v>
      </c>
      <c r="IU30" s="167">
        <v>19400</v>
      </c>
      <c r="IV30" s="382"/>
      <c r="IW30" s="373">
        <f>(16000+15700)/2</f>
        <v>15850</v>
      </c>
      <c r="IX30" s="167" t="s">
        <v>443</v>
      </c>
      <c r="IY30" s="167" t="s">
        <v>443</v>
      </c>
      <c r="IZ30" s="167" t="s">
        <v>443</v>
      </c>
      <c r="JA30" s="167" t="s">
        <v>443</v>
      </c>
      <c r="JB30" s="167" t="s">
        <v>443</v>
      </c>
      <c r="JC30" s="382" t="s">
        <v>443</v>
      </c>
      <c r="JD30" s="167" t="s">
        <v>443</v>
      </c>
      <c r="JE30" s="167">
        <v>17019.129450868073</v>
      </c>
      <c r="JF30" s="167">
        <v>18500</v>
      </c>
      <c r="JG30" s="167">
        <v>18200</v>
      </c>
      <c r="JH30" s="167" t="s">
        <v>443</v>
      </c>
      <c r="JI30" s="167" t="s">
        <v>443</v>
      </c>
      <c r="JJ30" s="352"/>
      <c r="JK30" s="167" t="s">
        <v>443</v>
      </c>
      <c r="JL30" s="167" t="s">
        <v>443</v>
      </c>
      <c r="JM30" s="167" t="s">
        <v>443</v>
      </c>
      <c r="JN30" s="167" t="s">
        <v>443</v>
      </c>
      <c r="JO30" s="167" t="s">
        <v>443</v>
      </c>
      <c r="JP30" s="167" t="s">
        <v>443</v>
      </c>
      <c r="JQ30" s="352"/>
      <c r="JR30" s="167" t="s">
        <v>443</v>
      </c>
      <c r="JS30" s="167" t="s">
        <v>443</v>
      </c>
      <c r="JT30" s="167" t="s">
        <v>443</v>
      </c>
      <c r="JU30" s="167" t="s">
        <v>443</v>
      </c>
      <c r="JV30" s="167" t="s">
        <v>443</v>
      </c>
      <c r="JW30" s="167" t="s">
        <v>443</v>
      </c>
      <c r="JX30" s="352"/>
      <c r="JY30" s="167" t="s">
        <v>443</v>
      </c>
      <c r="JZ30" s="167" t="s">
        <v>443</v>
      </c>
      <c r="KA30" s="373">
        <f>(16000+15700)/2</f>
        <v>15850</v>
      </c>
      <c r="KB30" s="167" t="s">
        <v>443</v>
      </c>
      <c r="KC30" s="167" t="s">
        <v>443</v>
      </c>
      <c r="KD30" s="167" t="s">
        <v>443</v>
      </c>
      <c r="KE30" s="167" t="s">
        <v>443</v>
      </c>
      <c r="KF30" s="352"/>
      <c r="KG30" s="167" t="s">
        <v>443</v>
      </c>
      <c r="KH30" s="167" t="s">
        <v>443</v>
      </c>
      <c r="KI30" s="167" t="s">
        <v>443</v>
      </c>
      <c r="KJ30" s="167" t="s">
        <v>443</v>
      </c>
      <c r="KK30" s="167" t="s">
        <v>443</v>
      </c>
      <c r="KL30" s="167" t="s">
        <v>443</v>
      </c>
      <c r="KM30" s="352"/>
      <c r="KN30" s="167" t="s">
        <v>443</v>
      </c>
      <c r="KO30" s="167" t="s">
        <v>443</v>
      </c>
      <c r="KP30" s="167" t="s">
        <v>443</v>
      </c>
      <c r="KQ30" s="167" t="s">
        <v>443</v>
      </c>
      <c r="KR30" s="167" t="s">
        <v>443</v>
      </c>
      <c r="KS30" s="167" t="s">
        <v>443</v>
      </c>
      <c r="KT30" s="352"/>
      <c r="KU30" s="167" t="s">
        <v>443</v>
      </c>
      <c r="KV30" s="167" t="s">
        <v>443</v>
      </c>
      <c r="KW30" s="167" t="s">
        <v>443</v>
      </c>
      <c r="KX30" s="167" t="s">
        <v>443</v>
      </c>
      <c r="KY30" s="167" t="s">
        <v>443</v>
      </c>
      <c r="KZ30" s="167" t="s">
        <v>443</v>
      </c>
      <c r="LA30" s="352"/>
      <c r="LB30" s="167" t="s">
        <v>443</v>
      </c>
      <c r="LC30" s="167" t="s">
        <v>443</v>
      </c>
      <c r="LD30" s="167" t="s">
        <v>443</v>
      </c>
      <c r="LE30" s="167" t="s">
        <v>443</v>
      </c>
      <c r="LF30" s="167" t="s">
        <v>443</v>
      </c>
      <c r="LG30" s="373">
        <f>LG28-1000</f>
        <v>15000</v>
      </c>
      <c r="LH30" s="167" t="s">
        <v>443</v>
      </c>
      <c r="LI30" s="352"/>
      <c r="LJ30" s="167">
        <v>14700</v>
      </c>
      <c r="LK30" s="167">
        <v>14700</v>
      </c>
      <c r="LL30" s="167" t="s">
        <v>443</v>
      </c>
      <c r="LM30" s="167">
        <v>9030.4299274148525</v>
      </c>
      <c r="LN30" s="167" t="s">
        <v>443</v>
      </c>
      <c r="LO30" s="167" t="s">
        <v>443</v>
      </c>
      <c r="LP30" s="167" t="s">
        <v>443</v>
      </c>
      <c r="LQ30" s="167" t="s">
        <v>443</v>
      </c>
      <c r="LR30" s="167" t="s">
        <v>443</v>
      </c>
      <c r="LS30" s="167">
        <v>14700</v>
      </c>
      <c r="LT30" s="167">
        <v>14700</v>
      </c>
      <c r="LU30" s="167">
        <v>14700</v>
      </c>
      <c r="LV30" s="167" t="s">
        <v>443</v>
      </c>
      <c r="LW30" s="167" t="s">
        <v>443</v>
      </c>
      <c r="LX30" s="167">
        <v>14200</v>
      </c>
      <c r="LY30" s="167">
        <v>14700</v>
      </c>
      <c r="LZ30" s="167">
        <v>15068</v>
      </c>
      <c r="MA30" s="167">
        <v>14644.841931684334</v>
      </c>
      <c r="MB30" s="167" t="s">
        <v>443</v>
      </c>
      <c r="MC30" s="167">
        <v>14043</v>
      </c>
      <c r="MD30" s="167" t="s">
        <v>443</v>
      </c>
      <c r="ME30" s="167">
        <v>14043</v>
      </c>
      <c r="MF30" s="167">
        <v>14800</v>
      </c>
      <c r="MG30" s="167">
        <v>14555.534308503728</v>
      </c>
      <c r="MH30" s="167">
        <v>14707.122204374151</v>
      </c>
      <c r="MI30" s="167">
        <v>14555</v>
      </c>
      <c r="MJ30" s="167">
        <v>14555</v>
      </c>
      <c r="MK30" s="374" t="s">
        <v>443</v>
      </c>
      <c r="ML30" s="373">
        <f>ML28-1000</f>
        <v>15000</v>
      </c>
    </row>
    <row r="31" spans="1:350" s="9" customFormat="1" ht="15.65" hidden="1" customHeight="1" x14ac:dyDescent="0.35">
      <c r="A31" s="244" t="e">
        <f>#REF!+1</f>
        <v>#REF!</v>
      </c>
      <c r="B31" s="371">
        <f>ROW()-ROW($B$8)</f>
        <v>23</v>
      </c>
      <c r="C31" s="450">
        <v>150000078</v>
      </c>
      <c r="D31" s="368" t="s">
        <v>97</v>
      </c>
      <c r="E31" s="372" t="s">
        <v>221</v>
      </c>
      <c r="F31" s="373"/>
      <c r="G31" s="374"/>
      <c r="H31" s="86" t="s">
        <v>443</v>
      </c>
      <c r="I31" s="86" t="s">
        <v>443</v>
      </c>
      <c r="J31" s="164" t="s">
        <v>443</v>
      </c>
      <c r="K31" s="375"/>
      <c r="L31" s="86" t="s">
        <v>443</v>
      </c>
      <c r="M31" s="86" t="s">
        <v>443</v>
      </c>
      <c r="N31" s="376" t="s">
        <v>443</v>
      </c>
      <c r="O31" s="86" t="s">
        <v>443</v>
      </c>
      <c r="P31" s="86" t="s">
        <v>443</v>
      </c>
      <c r="Q31" s="164" t="s">
        <v>443</v>
      </c>
      <c r="R31" s="375"/>
      <c r="S31" s="159" t="s">
        <v>443</v>
      </c>
      <c r="T31" s="86" t="s">
        <v>443</v>
      </c>
      <c r="U31" s="376" t="s">
        <v>443</v>
      </c>
      <c r="V31" s="86" t="s">
        <v>443</v>
      </c>
      <c r="W31" s="86" t="s">
        <v>443</v>
      </c>
      <c r="X31" s="164" t="s">
        <v>443</v>
      </c>
      <c r="Y31" s="375"/>
      <c r="Z31" s="159" t="s">
        <v>443</v>
      </c>
      <c r="AA31" s="86" t="s">
        <v>443</v>
      </c>
      <c r="AB31" s="376"/>
      <c r="AC31" s="86"/>
      <c r="AD31" s="86" t="s">
        <v>443</v>
      </c>
      <c r="AE31" s="86"/>
      <c r="AF31" s="377"/>
      <c r="AG31" s="159"/>
      <c r="AH31" s="164"/>
      <c r="AI31" s="376"/>
      <c r="AJ31" s="378"/>
      <c r="AK31" s="164"/>
      <c r="AL31" s="373"/>
      <c r="AM31" s="163"/>
      <c r="AN31" s="377"/>
      <c r="AO31" s="86" t="s">
        <v>443</v>
      </c>
      <c r="AP31" s="86" t="s">
        <v>443</v>
      </c>
      <c r="AQ31" s="376" t="s">
        <v>443</v>
      </c>
      <c r="AR31" s="86" t="s">
        <v>443</v>
      </c>
      <c r="AS31" s="86" t="s">
        <v>443</v>
      </c>
      <c r="AT31" s="164" t="s">
        <v>443</v>
      </c>
      <c r="AU31" s="375"/>
      <c r="AV31" s="86" t="s">
        <v>443</v>
      </c>
      <c r="AW31" s="86" t="s">
        <v>443</v>
      </c>
      <c r="AX31" s="376" t="s">
        <v>443</v>
      </c>
      <c r="AY31" s="86" t="s">
        <v>443</v>
      </c>
      <c r="AZ31" s="86" t="s">
        <v>443</v>
      </c>
      <c r="BA31" s="164" t="s">
        <v>443</v>
      </c>
      <c r="BB31" s="375"/>
      <c r="BC31" s="86" t="s">
        <v>443</v>
      </c>
      <c r="BD31" s="86" t="s">
        <v>443</v>
      </c>
      <c r="BE31" s="376" t="s">
        <v>443</v>
      </c>
      <c r="BF31" s="86" t="s">
        <v>443</v>
      </c>
      <c r="BG31" s="86" t="s">
        <v>443</v>
      </c>
      <c r="BH31" s="164" t="s">
        <v>443</v>
      </c>
      <c r="BI31" s="375"/>
      <c r="BJ31" s="86" t="s">
        <v>443</v>
      </c>
      <c r="BK31" s="86" t="s">
        <v>443</v>
      </c>
      <c r="BL31" s="376" t="s">
        <v>443</v>
      </c>
      <c r="BM31" s="86" t="s">
        <v>443</v>
      </c>
      <c r="BN31" s="86" t="s">
        <v>443</v>
      </c>
      <c r="BO31" s="379"/>
      <c r="BP31" s="380" t="s">
        <v>443</v>
      </c>
      <c r="BQ31" s="381"/>
      <c r="BR31" s="167" t="s">
        <v>443</v>
      </c>
      <c r="BS31" s="103" t="s">
        <v>443</v>
      </c>
      <c r="BT31" s="103"/>
      <c r="BU31" s="103" t="s">
        <v>443</v>
      </c>
      <c r="BV31" s="103" t="s">
        <v>443</v>
      </c>
      <c r="BW31" s="160" t="s">
        <v>443</v>
      </c>
      <c r="BX31" s="382"/>
      <c r="BY31" s="167" t="s">
        <v>443</v>
      </c>
      <c r="BZ31" s="103" t="s">
        <v>443</v>
      </c>
      <c r="CA31" s="103" t="s">
        <v>443</v>
      </c>
      <c r="CB31" s="103" t="s">
        <v>443</v>
      </c>
      <c r="CC31" s="103" t="s">
        <v>443</v>
      </c>
      <c r="CD31" s="160" t="s">
        <v>443</v>
      </c>
      <c r="CE31" s="382"/>
      <c r="CF31" s="167" t="s">
        <v>443</v>
      </c>
      <c r="CG31" s="383" t="s">
        <v>443</v>
      </c>
      <c r="CH31" s="383" t="s">
        <v>443</v>
      </c>
      <c r="CI31" s="383" t="s">
        <v>443</v>
      </c>
      <c r="CJ31" s="383" t="s">
        <v>443</v>
      </c>
      <c r="CK31" s="160"/>
      <c r="CL31" s="382"/>
      <c r="CM31" s="167" t="s">
        <v>443</v>
      </c>
      <c r="CN31" s="103" t="s">
        <v>443</v>
      </c>
      <c r="CO31" s="103"/>
      <c r="CP31" s="103"/>
      <c r="CQ31" s="103" t="s">
        <v>443</v>
      </c>
      <c r="CR31" s="160"/>
      <c r="CS31" s="382"/>
      <c r="CT31" s="380"/>
      <c r="CU31" s="373"/>
      <c r="CV31" s="383" t="s">
        <v>443</v>
      </c>
      <c r="CW31" s="103"/>
      <c r="CX31" s="103"/>
      <c r="CY31" s="103"/>
      <c r="CZ31" s="160" t="s">
        <v>443</v>
      </c>
      <c r="DA31" s="382" t="s">
        <v>443</v>
      </c>
      <c r="DB31" s="167" t="s">
        <v>443</v>
      </c>
      <c r="DC31" s="103" t="s">
        <v>443</v>
      </c>
      <c r="DD31" s="103" t="s">
        <v>443</v>
      </c>
      <c r="DE31" s="103" t="s">
        <v>443</v>
      </c>
      <c r="DF31" s="103" t="s">
        <v>443</v>
      </c>
      <c r="DG31" s="160"/>
      <c r="DH31" s="382" t="s">
        <v>443</v>
      </c>
      <c r="DI31" s="167" t="s">
        <v>443</v>
      </c>
      <c r="DJ31" s="103" t="s">
        <v>443</v>
      </c>
      <c r="DK31" s="103" t="s">
        <v>443</v>
      </c>
      <c r="DL31" s="103" t="s">
        <v>443</v>
      </c>
      <c r="DM31" s="103"/>
      <c r="DN31" s="103"/>
      <c r="DO31" s="384" t="s">
        <v>443</v>
      </c>
      <c r="DP31" s="385" t="s">
        <v>443</v>
      </c>
      <c r="DQ31" s="103"/>
      <c r="DR31" s="103"/>
      <c r="DS31" s="103"/>
      <c r="DT31" s="103"/>
      <c r="DU31" s="160"/>
      <c r="DV31" s="382" t="s">
        <v>443</v>
      </c>
      <c r="DW31" s="167"/>
      <c r="DX31" s="167" t="s">
        <v>443</v>
      </c>
      <c r="DY31" s="167"/>
      <c r="DZ31" s="373"/>
      <c r="EA31" s="382"/>
      <c r="EB31" s="167" t="s">
        <v>443</v>
      </c>
      <c r="EC31" s="167" t="s">
        <v>443</v>
      </c>
      <c r="ED31" s="382"/>
      <c r="EE31" s="167" t="s">
        <v>443</v>
      </c>
      <c r="EF31" s="167"/>
      <c r="EG31" s="167" t="s">
        <v>443</v>
      </c>
      <c r="EH31" s="167" t="s">
        <v>443</v>
      </c>
      <c r="EI31" s="167" t="s">
        <v>443</v>
      </c>
      <c r="EJ31" s="167" t="s">
        <v>443</v>
      </c>
      <c r="EK31" s="382"/>
      <c r="EL31" s="167" t="s">
        <v>443</v>
      </c>
      <c r="EM31" s="167" t="s">
        <v>443</v>
      </c>
      <c r="EN31" s="167"/>
      <c r="EO31" s="167" t="s">
        <v>443</v>
      </c>
      <c r="EP31" s="167" t="s">
        <v>443</v>
      </c>
      <c r="EQ31" s="167"/>
      <c r="ER31" s="382"/>
      <c r="ES31" s="167"/>
      <c r="ET31" s="167"/>
      <c r="EU31" s="167" t="s">
        <v>443</v>
      </c>
      <c r="EV31" s="167"/>
      <c r="EW31" s="167"/>
      <c r="EX31" s="167"/>
      <c r="EY31" s="382"/>
      <c r="EZ31" s="167"/>
      <c r="FA31" s="167"/>
      <c r="FB31" s="167"/>
      <c r="FC31" s="167"/>
      <c r="FD31" s="167" t="s">
        <v>443</v>
      </c>
      <c r="FE31" s="167"/>
      <c r="FF31" s="373"/>
      <c r="FG31" s="382"/>
      <c r="FH31" s="167" t="s">
        <v>443</v>
      </c>
      <c r="FI31" s="167" t="s">
        <v>443</v>
      </c>
      <c r="FJ31" s="167" t="s">
        <v>443</v>
      </c>
      <c r="FK31" s="167" t="s">
        <v>443</v>
      </c>
      <c r="FL31" s="167" t="s">
        <v>443</v>
      </c>
      <c r="FM31" s="167" t="s">
        <v>443</v>
      </c>
      <c r="FN31" s="382"/>
      <c r="FO31" s="167" t="s">
        <v>443</v>
      </c>
      <c r="FP31" s="167" t="s">
        <v>443</v>
      </c>
      <c r="FQ31" s="167"/>
      <c r="FR31" s="167" t="s">
        <v>443</v>
      </c>
      <c r="FS31" s="167" t="s">
        <v>443</v>
      </c>
      <c r="FT31" s="167"/>
      <c r="FU31" s="382"/>
      <c r="FV31" s="167" t="s">
        <v>443</v>
      </c>
      <c r="FW31" s="167" t="s">
        <v>443</v>
      </c>
      <c r="FX31" s="167"/>
      <c r="FY31" s="167"/>
      <c r="FZ31" s="167"/>
      <c r="GA31" s="167" t="s">
        <v>443</v>
      </c>
      <c r="GB31" s="382"/>
      <c r="GC31" s="167"/>
      <c r="GD31" s="167"/>
      <c r="GE31" s="167"/>
      <c r="GF31" s="167"/>
      <c r="GG31" s="167"/>
      <c r="GH31" s="167"/>
      <c r="GI31" s="382"/>
      <c r="GJ31" s="167"/>
      <c r="GK31" s="373"/>
      <c r="GL31" s="167" t="s">
        <v>443</v>
      </c>
      <c r="GM31" s="167" t="s">
        <v>443</v>
      </c>
      <c r="GN31" s="167"/>
      <c r="GO31" s="167"/>
      <c r="GP31" s="167"/>
      <c r="GQ31" s="382"/>
      <c r="GR31" s="167"/>
      <c r="GS31" s="167" t="s">
        <v>443</v>
      </c>
      <c r="GT31" s="167"/>
      <c r="GU31" s="167"/>
      <c r="GV31" s="167" t="s">
        <v>443</v>
      </c>
      <c r="GW31" s="167"/>
      <c r="GX31" s="382"/>
      <c r="GY31" s="167" t="s">
        <v>443</v>
      </c>
      <c r="GZ31" s="167"/>
      <c r="HA31" s="167"/>
      <c r="HB31" s="167" t="s">
        <v>443</v>
      </c>
      <c r="HC31" s="167" t="s">
        <v>443</v>
      </c>
      <c r="HD31" s="167" t="s">
        <v>443</v>
      </c>
      <c r="HE31" s="382"/>
      <c r="HF31" s="167" t="s">
        <v>443</v>
      </c>
      <c r="HG31" s="167"/>
      <c r="HH31" s="167"/>
      <c r="HI31" s="167"/>
      <c r="HJ31" s="167"/>
      <c r="HK31" s="167"/>
      <c r="HL31" s="382"/>
      <c r="HM31" s="167"/>
      <c r="HN31" s="167" t="s">
        <v>443</v>
      </c>
      <c r="HO31" s="167"/>
      <c r="HP31" s="167"/>
      <c r="HQ31" s="373"/>
      <c r="HR31" s="167" t="s">
        <v>443</v>
      </c>
      <c r="HS31" s="167" t="s">
        <v>443</v>
      </c>
      <c r="HT31" s="382"/>
      <c r="HU31" s="167"/>
      <c r="HV31" s="167" t="s">
        <v>443</v>
      </c>
      <c r="HW31" s="167"/>
      <c r="HX31" s="167" t="s">
        <v>443</v>
      </c>
      <c r="HY31" s="167"/>
      <c r="HZ31" s="167"/>
      <c r="IA31" s="382"/>
      <c r="IB31" s="167" t="s">
        <v>443</v>
      </c>
      <c r="IC31" s="167" t="s">
        <v>443</v>
      </c>
      <c r="ID31" s="167" t="s">
        <v>443</v>
      </c>
      <c r="IE31" s="167"/>
      <c r="IF31" s="167" t="s">
        <v>443</v>
      </c>
      <c r="IG31" s="167"/>
      <c r="IH31" s="382"/>
      <c r="II31" s="167"/>
      <c r="IJ31" s="167"/>
      <c r="IK31" s="167" t="s">
        <v>443</v>
      </c>
      <c r="IL31" s="167"/>
      <c r="IM31" s="167"/>
      <c r="IN31" s="167"/>
      <c r="IO31" s="382"/>
      <c r="IP31" s="167"/>
      <c r="IQ31" s="167"/>
      <c r="IR31" s="167"/>
      <c r="IS31" s="167"/>
      <c r="IT31" s="167"/>
      <c r="IU31" s="167"/>
      <c r="IV31" s="382"/>
      <c r="IW31" s="373"/>
      <c r="IX31" s="167" t="s">
        <v>443</v>
      </c>
      <c r="IY31" s="167" t="s">
        <v>443</v>
      </c>
      <c r="IZ31" s="167" t="s">
        <v>443</v>
      </c>
      <c r="JA31" s="167" t="s">
        <v>443</v>
      </c>
      <c r="JB31" s="167" t="s">
        <v>443</v>
      </c>
      <c r="JC31" s="382" t="s">
        <v>443</v>
      </c>
      <c r="JD31" s="167" t="s">
        <v>443</v>
      </c>
      <c r="JE31" s="167"/>
      <c r="JF31" s="167"/>
      <c r="JG31" s="167"/>
      <c r="JH31" s="167" t="s">
        <v>443</v>
      </c>
      <c r="JI31" s="167" t="s">
        <v>443</v>
      </c>
      <c r="JJ31" s="352"/>
      <c r="JK31" s="167"/>
      <c r="JL31" s="167"/>
      <c r="JM31" s="167" t="s">
        <v>443</v>
      </c>
      <c r="JN31" s="167" t="s">
        <v>443</v>
      </c>
      <c r="JO31" s="167"/>
      <c r="JP31" s="167"/>
      <c r="JQ31" s="352"/>
      <c r="JR31" s="167"/>
      <c r="JS31" s="167" t="s">
        <v>443</v>
      </c>
      <c r="JT31" s="167"/>
      <c r="JU31" s="167"/>
      <c r="JV31" s="167" t="s">
        <v>443</v>
      </c>
      <c r="JW31" s="167"/>
      <c r="JX31" s="352"/>
      <c r="JY31" s="167" t="s">
        <v>443</v>
      </c>
      <c r="JZ31" s="167"/>
      <c r="KA31" s="373"/>
      <c r="KB31" s="167" t="s">
        <v>443</v>
      </c>
      <c r="KC31" s="167" t="s">
        <v>443</v>
      </c>
      <c r="KD31" s="167"/>
      <c r="KE31" s="167" t="s">
        <v>443</v>
      </c>
      <c r="KF31" s="352"/>
      <c r="KG31" s="167" t="s">
        <v>443</v>
      </c>
      <c r="KH31" s="167"/>
      <c r="KI31" s="167"/>
      <c r="KJ31" s="167"/>
      <c r="KK31" s="167" t="s">
        <v>443</v>
      </c>
      <c r="KL31" s="167"/>
      <c r="KM31" s="352"/>
      <c r="KN31" s="167"/>
      <c r="KO31" s="167" t="s">
        <v>443</v>
      </c>
      <c r="KP31" s="167"/>
      <c r="KQ31" s="167" t="s">
        <v>443</v>
      </c>
      <c r="KR31" s="167"/>
      <c r="KS31" s="167" t="s">
        <v>443</v>
      </c>
      <c r="KT31" s="352"/>
      <c r="KU31" s="167"/>
      <c r="KV31" s="167" t="s">
        <v>443</v>
      </c>
      <c r="KW31" s="167"/>
      <c r="KX31" s="167" t="s">
        <v>443</v>
      </c>
      <c r="KY31" s="167"/>
      <c r="KZ31" s="167" t="s">
        <v>443</v>
      </c>
      <c r="LA31" s="352"/>
      <c r="LB31" s="167" t="s">
        <v>443</v>
      </c>
      <c r="LC31" s="167"/>
      <c r="LD31" s="167" t="s">
        <v>443</v>
      </c>
      <c r="LE31" s="167" t="s">
        <v>443</v>
      </c>
      <c r="LF31" s="167"/>
      <c r="LG31" s="373"/>
      <c r="LH31" s="167" t="s">
        <v>443</v>
      </c>
      <c r="LI31" s="352"/>
      <c r="LJ31" s="167"/>
      <c r="LK31" s="167"/>
      <c r="LL31" s="167"/>
      <c r="LM31" s="167"/>
      <c r="LN31" s="167"/>
      <c r="LO31" s="167"/>
      <c r="LP31" s="352"/>
      <c r="LQ31" s="167"/>
      <c r="LR31" s="167" t="s">
        <v>443</v>
      </c>
      <c r="LS31" s="167"/>
      <c r="LT31" s="167"/>
      <c r="LU31" s="167"/>
      <c r="LV31" s="167" t="s">
        <v>443</v>
      </c>
      <c r="LW31" s="352"/>
      <c r="LX31" s="167"/>
      <c r="LY31" s="167"/>
      <c r="LZ31" s="167"/>
      <c r="MA31" s="167"/>
      <c r="MB31" s="167"/>
      <c r="MC31" s="167"/>
      <c r="MD31" s="352"/>
      <c r="ME31" s="167"/>
      <c r="MF31" s="167"/>
      <c r="MG31" s="167"/>
      <c r="MH31" s="167"/>
      <c r="MI31" s="167"/>
      <c r="MJ31" s="167"/>
      <c r="MK31" s="374" t="s">
        <v>443</v>
      </c>
      <c r="ML31" s="373"/>
    </row>
    <row r="32" spans="1:350" s="9" customFormat="1" ht="15.65" hidden="1" customHeight="1" x14ac:dyDescent="0.35">
      <c r="A32" s="244" t="e">
        <f t="shared" si="115"/>
        <v>#REF!</v>
      </c>
      <c r="B32" s="371">
        <f>ROW()-ROW($B$8)</f>
        <v>24</v>
      </c>
      <c r="C32" s="450">
        <v>150000079</v>
      </c>
      <c r="D32" s="368" t="s">
        <v>98</v>
      </c>
      <c r="E32" s="372" t="s">
        <v>220</v>
      </c>
      <c r="F32" s="373"/>
      <c r="G32" s="374"/>
      <c r="H32" s="86" t="s">
        <v>443</v>
      </c>
      <c r="I32" s="86" t="s">
        <v>443</v>
      </c>
      <c r="J32" s="164" t="s">
        <v>443</v>
      </c>
      <c r="K32" s="375"/>
      <c r="L32" s="86" t="s">
        <v>443</v>
      </c>
      <c r="M32" s="86" t="s">
        <v>443</v>
      </c>
      <c r="N32" s="376" t="s">
        <v>443</v>
      </c>
      <c r="O32" s="86" t="s">
        <v>443</v>
      </c>
      <c r="P32" s="86" t="s">
        <v>443</v>
      </c>
      <c r="Q32" s="164" t="s">
        <v>443</v>
      </c>
      <c r="R32" s="375"/>
      <c r="S32" s="159" t="s">
        <v>443</v>
      </c>
      <c r="T32" s="86" t="s">
        <v>443</v>
      </c>
      <c r="U32" s="376" t="s">
        <v>443</v>
      </c>
      <c r="V32" s="86" t="s">
        <v>443</v>
      </c>
      <c r="W32" s="86" t="s">
        <v>443</v>
      </c>
      <c r="X32" s="164" t="s">
        <v>443</v>
      </c>
      <c r="Y32" s="375"/>
      <c r="Z32" s="159" t="s">
        <v>443</v>
      </c>
      <c r="AA32" s="86" t="s">
        <v>443</v>
      </c>
      <c r="AB32" s="376"/>
      <c r="AC32" s="86"/>
      <c r="AD32" s="86" t="s">
        <v>443</v>
      </c>
      <c r="AE32" s="86"/>
      <c r="AF32" s="377"/>
      <c r="AG32" s="159"/>
      <c r="AH32" s="164"/>
      <c r="AI32" s="376"/>
      <c r="AJ32" s="378"/>
      <c r="AK32" s="164"/>
      <c r="AL32" s="373"/>
      <c r="AM32" s="163"/>
      <c r="AN32" s="377"/>
      <c r="AO32" s="86" t="s">
        <v>443</v>
      </c>
      <c r="AP32" s="86" t="s">
        <v>443</v>
      </c>
      <c r="AQ32" s="376" t="s">
        <v>443</v>
      </c>
      <c r="AR32" s="86" t="s">
        <v>443</v>
      </c>
      <c r="AS32" s="86" t="s">
        <v>443</v>
      </c>
      <c r="AT32" s="164" t="s">
        <v>443</v>
      </c>
      <c r="AU32" s="375"/>
      <c r="AV32" s="86" t="s">
        <v>443</v>
      </c>
      <c r="AW32" s="86" t="s">
        <v>443</v>
      </c>
      <c r="AX32" s="376" t="s">
        <v>443</v>
      </c>
      <c r="AY32" s="86" t="s">
        <v>443</v>
      </c>
      <c r="AZ32" s="86" t="s">
        <v>443</v>
      </c>
      <c r="BA32" s="164" t="s">
        <v>443</v>
      </c>
      <c r="BB32" s="375"/>
      <c r="BC32" s="86" t="s">
        <v>443</v>
      </c>
      <c r="BD32" s="86" t="s">
        <v>443</v>
      </c>
      <c r="BE32" s="376" t="s">
        <v>443</v>
      </c>
      <c r="BF32" s="86" t="s">
        <v>443</v>
      </c>
      <c r="BG32" s="86" t="s">
        <v>443</v>
      </c>
      <c r="BH32" s="164" t="s">
        <v>443</v>
      </c>
      <c r="BI32" s="375"/>
      <c r="BJ32" s="86" t="s">
        <v>443</v>
      </c>
      <c r="BK32" s="86" t="s">
        <v>443</v>
      </c>
      <c r="BL32" s="376" t="s">
        <v>443</v>
      </c>
      <c r="BM32" s="86" t="s">
        <v>443</v>
      </c>
      <c r="BN32" s="86" t="s">
        <v>443</v>
      </c>
      <c r="BO32" s="379"/>
      <c r="BP32" s="380" t="s">
        <v>443</v>
      </c>
      <c r="BQ32" s="381"/>
      <c r="BR32" s="167" t="s">
        <v>443</v>
      </c>
      <c r="BS32" s="103" t="s">
        <v>443</v>
      </c>
      <c r="BT32" s="103"/>
      <c r="BU32" s="103" t="s">
        <v>443</v>
      </c>
      <c r="BV32" s="103" t="s">
        <v>443</v>
      </c>
      <c r="BW32" s="160" t="s">
        <v>443</v>
      </c>
      <c r="BX32" s="382"/>
      <c r="BY32" s="167" t="s">
        <v>443</v>
      </c>
      <c r="BZ32" s="103" t="s">
        <v>443</v>
      </c>
      <c r="CA32" s="103" t="s">
        <v>443</v>
      </c>
      <c r="CB32" s="103" t="s">
        <v>443</v>
      </c>
      <c r="CC32" s="103" t="s">
        <v>443</v>
      </c>
      <c r="CD32" s="160" t="s">
        <v>443</v>
      </c>
      <c r="CE32" s="382"/>
      <c r="CF32" s="167" t="s">
        <v>443</v>
      </c>
      <c r="CG32" s="383" t="s">
        <v>443</v>
      </c>
      <c r="CH32" s="383" t="s">
        <v>443</v>
      </c>
      <c r="CI32" s="383" t="s">
        <v>443</v>
      </c>
      <c r="CJ32" s="383" t="s">
        <v>443</v>
      </c>
      <c r="CK32" s="160"/>
      <c r="CL32" s="382"/>
      <c r="CM32" s="167" t="s">
        <v>443</v>
      </c>
      <c r="CN32" s="103" t="s">
        <v>443</v>
      </c>
      <c r="CO32" s="103"/>
      <c r="CP32" s="103"/>
      <c r="CQ32" s="103" t="s">
        <v>443</v>
      </c>
      <c r="CR32" s="160"/>
      <c r="CS32" s="382"/>
      <c r="CT32" s="380"/>
      <c r="CU32" s="373"/>
      <c r="CV32" s="383" t="s">
        <v>443</v>
      </c>
      <c r="CW32" s="103"/>
      <c r="CX32" s="103"/>
      <c r="CY32" s="103"/>
      <c r="CZ32" s="160" t="s">
        <v>443</v>
      </c>
      <c r="DA32" s="382" t="s">
        <v>443</v>
      </c>
      <c r="DB32" s="167" t="s">
        <v>443</v>
      </c>
      <c r="DC32" s="103" t="s">
        <v>443</v>
      </c>
      <c r="DD32" s="103" t="s">
        <v>443</v>
      </c>
      <c r="DE32" s="103" t="s">
        <v>443</v>
      </c>
      <c r="DF32" s="103" t="s">
        <v>443</v>
      </c>
      <c r="DG32" s="160"/>
      <c r="DH32" s="382" t="s">
        <v>443</v>
      </c>
      <c r="DI32" s="167" t="s">
        <v>443</v>
      </c>
      <c r="DJ32" s="103" t="s">
        <v>443</v>
      </c>
      <c r="DK32" s="103" t="s">
        <v>443</v>
      </c>
      <c r="DL32" s="103" t="s">
        <v>443</v>
      </c>
      <c r="DM32" s="103"/>
      <c r="DN32" s="103"/>
      <c r="DO32" s="384" t="s">
        <v>443</v>
      </c>
      <c r="DP32" s="385" t="s">
        <v>443</v>
      </c>
      <c r="DQ32" s="103"/>
      <c r="DR32" s="103"/>
      <c r="DS32" s="103"/>
      <c r="DT32" s="103"/>
      <c r="DU32" s="160"/>
      <c r="DV32" s="382" t="s">
        <v>443</v>
      </c>
      <c r="DW32" s="167"/>
      <c r="DX32" s="167" t="s">
        <v>443</v>
      </c>
      <c r="DY32" s="167"/>
      <c r="DZ32" s="373"/>
      <c r="EA32" s="382"/>
      <c r="EB32" s="167" t="s">
        <v>443</v>
      </c>
      <c r="EC32" s="167" t="s">
        <v>443</v>
      </c>
      <c r="ED32" s="382"/>
      <c r="EE32" s="167" t="s">
        <v>443</v>
      </c>
      <c r="EF32" s="167"/>
      <c r="EG32" s="167" t="s">
        <v>443</v>
      </c>
      <c r="EH32" s="167" t="s">
        <v>443</v>
      </c>
      <c r="EI32" s="167" t="s">
        <v>443</v>
      </c>
      <c r="EJ32" s="167" t="s">
        <v>443</v>
      </c>
      <c r="EK32" s="382"/>
      <c r="EL32" s="167" t="s">
        <v>443</v>
      </c>
      <c r="EM32" s="167" t="s">
        <v>443</v>
      </c>
      <c r="EN32" s="167"/>
      <c r="EO32" s="167" t="s">
        <v>443</v>
      </c>
      <c r="EP32" s="167" t="s">
        <v>443</v>
      </c>
      <c r="EQ32" s="167"/>
      <c r="ER32" s="382"/>
      <c r="ES32" s="167"/>
      <c r="ET32" s="167"/>
      <c r="EU32" s="167" t="s">
        <v>443</v>
      </c>
      <c r="EV32" s="167"/>
      <c r="EW32" s="167"/>
      <c r="EX32" s="167"/>
      <c r="EY32" s="382"/>
      <c r="EZ32" s="167"/>
      <c r="FA32" s="167"/>
      <c r="FB32" s="167"/>
      <c r="FC32" s="167"/>
      <c r="FD32" s="167" t="s">
        <v>443</v>
      </c>
      <c r="FE32" s="167"/>
      <c r="FF32" s="373"/>
      <c r="FG32" s="382"/>
      <c r="FH32" s="167" t="s">
        <v>443</v>
      </c>
      <c r="FI32" s="167" t="s">
        <v>443</v>
      </c>
      <c r="FJ32" s="167" t="s">
        <v>443</v>
      </c>
      <c r="FK32" s="167" t="s">
        <v>443</v>
      </c>
      <c r="FL32" s="167" t="s">
        <v>443</v>
      </c>
      <c r="FM32" s="167" t="s">
        <v>443</v>
      </c>
      <c r="FN32" s="382"/>
      <c r="FO32" s="167" t="s">
        <v>443</v>
      </c>
      <c r="FP32" s="167" t="s">
        <v>443</v>
      </c>
      <c r="FQ32" s="167"/>
      <c r="FR32" s="167" t="s">
        <v>443</v>
      </c>
      <c r="FS32" s="167" t="s">
        <v>443</v>
      </c>
      <c r="FT32" s="167"/>
      <c r="FU32" s="382"/>
      <c r="FV32" s="167" t="s">
        <v>443</v>
      </c>
      <c r="FW32" s="167" t="s">
        <v>443</v>
      </c>
      <c r="FX32" s="167"/>
      <c r="FY32" s="167"/>
      <c r="FZ32" s="167"/>
      <c r="GA32" s="167" t="s">
        <v>443</v>
      </c>
      <c r="GB32" s="382"/>
      <c r="GC32" s="167"/>
      <c r="GD32" s="167"/>
      <c r="GE32" s="167"/>
      <c r="GF32" s="167"/>
      <c r="GG32" s="167"/>
      <c r="GH32" s="167"/>
      <c r="GI32" s="382"/>
      <c r="GJ32" s="167"/>
      <c r="GK32" s="373"/>
      <c r="GL32" s="167" t="s">
        <v>443</v>
      </c>
      <c r="GM32" s="167" t="s">
        <v>443</v>
      </c>
      <c r="GN32" s="167"/>
      <c r="GO32" s="167"/>
      <c r="GP32" s="167"/>
      <c r="GQ32" s="382"/>
      <c r="GR32" s="167"/>
      <c r="GS32" s="167" t="s">
        <v>443</v>
      </c>
      <c r="GT32" s="167"/>
      <c r="GU32" s="167"/>
      <c r="GV32" s="167" t="s">
        <v>443</v>
      </c>
      <c r="GW32" s="167"/>
      <c r="GX32" s="382"/>
      <c r="GY32" s="167" t="s">
        <v>443</v>
      </c>
      <c r="GZ32" s="167"/>
      <c r="HA32" s="167"/>
      <c r="HB32" s="167" t="s">
        <v>443</v>
      </c>
      <c r="HC32" s="167" t="s">
        <v>443</v>
      </c>
      <c r="HD32" s="167" t="s">
        <v>443</v>
      </c>
      <c r="HE32" s="382"/>
      <c r="HF32" s="167" t="s">
        <v>443</v>
      </c>
      <c r="HG32" s="167"/>
      <c r="HH32" s="167"/>
      <c r="HI32" s="167"/>
      <c r="HJ32" s="167"/>
      <c r="HK32" s="167"/>
      <c r="HL32" s="382"/>
      <c r="HM32" s="167"/>
      <c r="HN32" s="167" t="s">
        <v>443</v>
      </c>
      <c r="HO32" s="167"/>
      <c r="HP32" s="167"/>
      <c r="HQ32" s="373"/>
      <c r="HR32" s="167" t="s">
        <v>443</v>
      </c>
      <c r="HS32" s="167" t="s">
        <v>443</v>
      </c>
      <c r="HT32" s="382"/>
      <c r="HU32" s="167"/>
      <c r="HV32" s="167" t="s">
        <v>443</v>
      </c>
      <c r="HW32" s="167"/>
      <c r="HX32" s="167" t="s">
        <v>443</v>
      </c>
      <c r="HY32" s="167"/>
      <c r="HZ32" s="167"/>
      <c r="IA32" s="382"/>
      <c r="IB32" s="167" t="s">
        <v>443</v>
      </c>
      <c r="IC32" s="167" t="s">
        <v>443</v>
      </c>
      <c r="ID32" s="167" t="s">
        <v>443</v>
      </c>
      <c r="IE32" s="167"/>
      <c r="IF32" s="167" t="s">
        <v>443</v>
      </c>
      <c r="IG32" s="167"/>
      <c r="IH32" s="382"/>
      <c r="II32" s="167"/>
      <c r="IJ32" s="167"/>
      <c r="IK32" s="167" t="s">
        <v>443</v>
      </c>
      <c r="IL32" s="167"/>
      <c r="IM32" s="167"/>
      <c r="IN32" s="167"/>
      <c r="IO32" s="382"/>
      <c r="IP32" s="167"/>
      <c r="IQ32" s="167"/>
      <c r="IR32" s="167"/>
      <c r="IS32" s="167"/>
      <c r="IT32" s="167"/>
      <c r="IU32" s="167"/>
      <c r="IV32" s="382"/>
      <c r="IW32" s="373"/>
      <c r="IX32" s="167" t="s">
        <v>443</v>
      </c>
      <c r="IY32" s="167" t="s">
        <v>443</v>
      </c>
      <c r="IZ32" s="167" t="s">
        <v>443</v>
      </c>
      <c r="JA32" s="167" t="s">
        <v>443</v>
      </c>
      <c r="JB32" s="167" t="s">
        <v>443</v>
      </c>
      <c r="JC32" s="382" t="s">
        <v>443</v>
      </c>
      <c r="JD32" s="167" t="s">
        <v>443</v>
      </c>
      <c r="JE32" s="167"/>
      <c r="JF32" s="167"/>
      <c r="JG32" s="167"/>
      <c r="JH32" s="167" t="s">
        <v>443</v>
      </c>
      <c r="JI32" s="167" t="s">
        <v>443</v>
      </c>
      <c r="JJ32" s="352"/>
      <c r="JK32" s="167"/>
      <c r="JL32" s="167"/>
      <c r="JM32" s="167" t="s">
        <v>443</v>
      </c>
      <c r="JN32" s="167" t="s">
        <v>443</v>
      </c>
      <c r="JO32" s="167"/>
      <c r="JP32" s="167"/>
      <c r="JQ32" s="352"/>
      <c r="JR32" s="167"/>
      <c r="JS32" s="167" t="s">
        <v>443</v>
      </c>
      <c r="JT32" s="167"/>
      <c r="JU32" s="167"/>
      <c r="JV32" s="167" t="s">
        <v>443</v>
      </c>
      <c r="JW32" s="167"/>
      <c r="JX32" s="352"/>
      <c r="JY32" s="167" t="s">
        <v>443</v>
      </c>
      <c r="JZ32" s="167"/>
      <c r="KA32" s="373"/>
      <c r="KB32" s="167" t="s">
        <v>443</v>
      </c>
      <c r="KC32" s="167" t="s">
        <v>443</v>
      </c>
      <c r="KD32" s="167"/>
      <c r="KE32" s="167" t="s">
        <v>443</v>
      </c>
      <c r="KF32" s="352"/>
      <c r="KG32" s="167" t="s">
        <v>443</v>
      </c>
      <c r="KH32" s="167"/>
      <c r="KI32" s="167"/>
      <c r="KJ32" s="167"/>
      <c r="KK32" s="167" t="s">
        <v>443</v>
      </c>
      <c r="KL32" s="167"/>
      <c r="KM32" s="352"/>
      <c r="KN32" s="167"/>
      <c r="KO32" s="167" t="s">
        <v>443</v>
      </c>
      <c r="KP32" s="167"/>
      <c r="KQ32" s="167" t="s">
        <v>443</v>
      </c>
      <c r="KR32" s="167"/>
      <c r="KS32" s="167" t="s">
        <v>443</v>
      </c>
      <c r="KT32" s="352"/>
      <c r="KU32" s="167"/>
      <c r="KV32" s="167" t="s">
        <v>443</v>
      </c>
      <c r="KW32" s="167"/>
      <c r="KX32" s="167" t="s">
        <v>443</v>
      </c>
      <c r="KY32" s="167"/>
      <c r="KZ32" s="167" t="s">
        <v>443</v>
      </c>
      <c r="LA32" s="352"/>
      <c r="LB32" s="167" t="s">
        <v>443</v>
      </c>
      <c r="LC32" s="167"/>
      <c r="LD32" s="167" t="s">
        <v>443</v>
      </c>
      <c r="LE32" s="167" t="s">
        <v>443</v>
      </c>
      <c r="LF32" s="167"/>
      <c r="LG32" s="373"/>
      <c r="LH32" s="167" t="s">
        <v>443</v>
      </c>
      <c r="LI32" s="352"/>
      <c r="LJ32" s="167"/>
      <c r="LK32" s="167"/>
      <c r="LL32" s="167"/>
      <c r="LM32" s="167"/>
      <c r="LN32" s="167"/>
      <c r="LO32" s="167"/>
      <c r="LP32" s="352"/>
      <c r="LQ32" s="167"/>
      <c r="LR32" s="167" t="s">
        <v>443</v>
      </c>
      <c r="LS32" s="167"/>
      <c r="LT32" s="167"/>
      <c r="LU32" s="167"/>
      <c r="LV32" s="167" t="s">
        <v>443</v>
      </c>
      <c r="LW32" s="352"/>
      <c r="LX32" s="167"/>
      <c r="LY32" s="167"/>
      <c r="LZ32" s="167"/>
      <c r="MA32" s="167"/>
      <c r="MB32" s="167"/>
      <c r="MC32" s="167"/>
      <c r="MD32" s="352"/>
      <c r="ME32" s="167"/>
      <c r="MF32" s="167"/>
      <c r="MG32" s="167"/>
      <c r="MH32" s="167"/>
      <c r="MI32" s="167"/>
      <c r="MJ32" s="167"/>
      <c r="MK32" s="374" t="s">
        <v>443</v>
      </c>
      <c r="ML32" s="373"/>
    </row>
    <row r="33" spans="1:350" s="9" customFormat="1" ht="15.65" hidden="1" customHeight="1" x14ac:dyDescent="0.35">
      <c r="A33" s="244" t="e">
        <f>#REF!+1</f>
        <v>#REF!</v>
      </c>
      <c r="B33" s="371">
        <f>ROW()-ROW($B$8)</f>
        <v>25</v>
      </c>
      <c r="C33" s="450">
        <v>150000018</v>
      </c>
      <c r="D33" s="368" t="s">
        <v>24</v>
      </c>
      <c r="E33" s="372" t="s">
        <v>153</v>
      </c>
      <c r="F33" s="373"/>
      <c r="G33" s="374"/>
      <c r="H33" s="86" t="s">
        <v>443</v>
      </c>
      <c r="I33" s="86" t="s">
        <v>443</v>
      </c>
      <c r="J33" s="164" t="s">
        <v>443</v>
      </c>
      <c r="K33" s="375"/>
      <c r="L33" s="86" t="s">
        <v>443</v>
      </c>
      <c r="M33" s="86" t="s">
        <v>443</v>
      </c>
      <c r="N33" s="376" t="s">
        <v>443</v>
      </c>
      <c r="O33" s="86" t="s">
        <v>443</v>
      </c>
      <c r="P33" s="86" t="s">
        <v>443</v>
      </c>
      <c r="Q33" s="164" t="s">
        <v>443</v>
      </c>
      <c r="R33" s="375"/>
      <c r="S33" s="159" t="s">
        <v>443</v>
      </c>
      <c r="T33" s="86" t="s">
        <v>443</v>
      </c>
      <c r="U33" s="376" t="s">
        <v>443</v>
      </c>
      <c r="V33" s="86" t="s">
        <v>443</v>
      </c>
      <c r="W33" s="86" t="s">
        <v>443</v>
      </c>
      <c r="X33" s="164" t="s">
        <v>443</v>
      </c>
      <c r="Y33" s="375"/>
      <c r="Z33" s="159" t="s">
        <v>443</v>
      </c>
      <c r="AA33" s="86" t="s">
        <v>443</v>
      </c>
      <c r="AB33" s="376"/>
      <c r="AC33" s="86"/>
      <c r="AD33" s="86" t="s">
        <v>443</v>
      </c>
      <c r="AE33" s="86"/>
      <c r="AF33" s="377"/>
      <c r="AG33" s="159"/>
      <c r="AH33" s="164"/>
      <c r="AI33" s="376"/>
      <c r="AJ33" s="378"/>
      <c r="AK33" s="164"/>
      <c r="AL33" s="373"/>
      <c r="AM33" s="163"/>
      <c r="AN33" s="377"/>
      <c r="AO33" s="86" t="s">
        <v>443</v>
      </c>
      <c r="AP33" s="86" t="s">
        <v>443</v>
      </c>
      <c r="AQ33" s="376" t="s">
        <v>443</v>
      </c>
      <c r="AR33" s="86" t="s">
        <v>443</v>
      </c>
      <c r="AS33" s="86" t="s">
        <v>443</v>
      </c>
      <c r="AT33" s="164" t="s">
        <v>443</v>
      </c>
      <c r="AU33" s="375"/>
      <c r="AV33" s="86" t="s">
        <v>443</v>
      </c>
      <c r="AW33" s="86" t="s">
        <v>443</v>
      </c>
      <c r="AX33" s="376" t="s">
        <v>443</v>
      </c>
      <c r="AY33" s="86" t="s">
        <v>443</v>
      </c>
      <c r="AZ33" s="86" t="s">
        <v>443</v>
      </c>
      <c r="BA33" s="164" t="s">
        <v>443</v>
      </c>
      <c r="BB33" s="375"/>
      <c r="BC33" s="86" t="s">
        <v>443</v>
      </c>
      <c r="BD33" s="86" t="s">
        <v>443</v>
      </c>
      <c r="BE33" s="376" t="s">
        <v>443</v>
      </c>
      <c r="BF33" s="86" t="s">
        <v>443</v>
      </c>
      <c r="BG33" s="86" t="s">
        <v>443</v>
      </c>
      <c r="BH33" s="164" t="s">
        <v>443</v>
      </c>
      <c r="BI33" s="375"/>
      <c r="BJ33" s="86" t="s">
        <v>443</v>
      </c>
      <c r="BK33" s="86" t="s">
        <v>443</v>
      </c>
      <c r="BL33" s="376" t="s">
        <v>443</v>
      </c>
      <c r="BM33" s="86" t="s">
        <v>443</v>
      </c>
      <c r="BN33" s="86" t="s">
        <v>443</v>
      </c>
      <c r="BO33" s="379"/>
      <c r="BP33" s="380" t="s">
        <v>443</v>
      </c>
      <c r="BQ33" s="381"/>
      <c r="BR33" s="167" t="s">
        <v>443</v>
      </c>
      <c r="BS33" s="103" t="s">
        <v>443</v>
      </c>
      <c r="BT33" s="103"/>
      <c r="BU33" s="103" t="s">
        <v>443</v>
      </c>
      <c r="BV33" s="103" t="s">
        <v>443</v>
      </c>
      <c r="BW33" s="160" t="s">
        <v>443</v>
      </c>
      <c r="BX33" s="382"/>
      <c r="BY33" s="167" t="s">
        <v>443</v>
      </c>
      <c r="BZ33" s="103" t="s">
        <v>443</v>
      </c>
      <c r="CA33" s="103" t="s">
        <v>443</v>
      </c>
      <c r="CB33" s="103" t="s">
        <v>443</v>
      </c>
      <c r="CC33" s="103" t="s">
        <v>443</v>
      </c>
      <c r="CD33" s="160" t="s">
        <v>443</v>
      </c>
      <c r="CE33" s="382"/>
      <c r="CF33" s="167" t="s">
        <v>443</v>
      </c>
      <c r="CG33" s="383" t="s">
        <v>443</v>
      </c>
      <c r="CH33" s="383" t="s">
        <v>443</v>
      </c>
      <c r="CI33" s="383" t="s">
        <v>443</v>
      </c>
      <c r="CJ33" s="383" t="s">
        <v>443</v>
      </c>
      <c r="CK33" s="160"/>
      <c r="CL33" s="382"/>
      <c r="CM33" s="167" t="s">
        <v>443</v>
      </c>
      <c r="CN33" s="103" t="s">
        <v>443</v>
      </c>
      <c r="CO33" s="103"/>
      <c r="CP33" s="103"/>
      <c r="CQ33" s="103" t="s">
        <v>443</v>
      </c>
      <c r="CR33" s="160"/>
      <c r="CS33" s="382"/>
      <c r="CT33" s="380"/>
      <c r="CU33" s="373"/>
      <c r="CV33" s="383" t="s">
        <v>443</v>
      </c>
      <c r="CW33" s="103"/>
      <c r="CX33" s="103"/>
      <c r="CY33" s="103"/>
      <c r="CZ33" s="160" t="s">
        <v>443</v>
      </c>
      <c r="DA33" s="382" t="s">
        <v>443</v>
      </c>
      <c r="DB33" s="167" t="s">
        <v>443</v>
      </c>
      <c r="DC33" s="103" t="s">
        <v>443</v>
      </c>
      <c r="DD33" s="103" t="s">
        <v>443</v>
      </c>
      <c r="DE33" s="103" t="s">
        <v>443</v>
      </c>
      <c r="DF33" s="103" t="s">
        <v>443</v>
      </c>
      <c r="DG33" s="160"/>
      <c r="DH33" s="382" t="s">
        <v>443</v>
      </c>
      <c r="DI33" s="167" t="s">
        <v>443</v>
      </c>
      <c r="DJ33" s="103" t="s">
        <v>443</v>
      </c>
      <c r="DK33" s="103" t="s">
        <v>443</v>
      </c>
      <c r="DL33" s="103" t="s">
        <v>443</v>
      </c>
      <c r="DM33" s="103"/>
      <c r="DN33" s="103"/>
      <c r="DO33" s="384" t="s">
        <v>443</v>
      </c>
      <c r="DP33" s="385" t="s">
        <v>443</v>
      </c>
      <c r="DQ33" s="103"/>
      <c r="DR33" s="103"/>
      <c r="DS33" s="103"/>
      <c r="DT33" s="103"/>
      <c r="DU33" s="160"/>
      <c r="DV33" s="382" t="s">
        <v>443</v>
      </c>
      <c r="DW33" s="167"/>
      <c r="DX33" s="167" t="s">
        <v>443</v>
      </c>
      <c r="DY33" s="167"/>
      <c r="DZ33" s="373"/>
      <c r="EA33" s="382"/>
      <c r="EB33" s="167" t="s">
        <v>443</v>
      </c>
      <c r="EC33" s="167" t="s">
        <v>443</v>
      </c>
      <c r="ED33" s="382"/>
      <c r="EE33" s="167" t="s">
        <v>443</v>
      </c>
      <c r="EF33" s="167"/>
      <c r="EG33" s="167" t="s">
        <v>443</v>
      </c>
      <c r="EH33" s="167" t="s">
        <v>443</v>
      </c>
      <c r="EI33" s="167" t="s">
        <v>443</v>
      </c>
      <c r="EJ33" s="167" t="s">
        <v>443</v>
      </c>
      <c r="EK33" s="382"/>
      <c r="EL33" s="167" t="s">
        <v>443</v>
      </c>
      <c r="EM33" s="167" t="s">
        <v>443</v>
      </c>
      <c r="EN33" s="167"/>
      <c r="EO33" s="167" t="s">
        <v>443</v>
      </c>
      <c r="EP33" s="167" t="s">
        <v>443</v>
      </c>
      <c r="EQ33" s="167"/>
      <c r="ER33" s="382"/>
      <c r="ES33" s="167"/>
      <c r="ET33" s="167"/>
      <c r="EU33" s="167" t="s">
        <v>443</v>
      </c>
      <c r="EV33" s="167"/>
      <c r="EW33" s="167"/>
      <c r="EX33" s="167"/>
      <c r="EY33" s="382"/>
      <c r="EZ33" s="167"/>
      <c r="FA33" s="167"/>
      <c r="FB33" s="167"/>
      <c r="FC33" s="167"/>
      <c r="FD33" s="167" t="s">
        <v>443</v>
      </c>
      <c r="FE33" s="167"/>
      <c r="FF33" s="373"/>
      <c r="FG33" s="382"/>
      <c r="FH33" s="167" t="s">
        <v>443</v>
      </c>
      <c r="FI33" s="167" t="s">
        <v>443</v>
      </c>
      <c r="FJ33" s="167" t="s">
        <v>443</v>
      </c>
      <c r="FK33" s="167" t="s">
        <v>443</v>
      </c>
      <c r="FL33" s="167" t="s">
        <v>443</v>
      </c>
      <c r="FM33" s="167" t="s">
        <v>443</v>
      </c>
      <c r="FN33" s="382"/>
      <c r="FO33" s="167" t="s">
        <v>443</v>
      </c>
      <c r="FP33" s="167" t="s">
        <v>443</v>
      </c>
      <c r="FQ33" s="167"/>
      <c r="FR33" s="167" t="s">
        <v>443</v>
      </c>
      <c r="FS33" s="167" t="s">
        <v>443</v>
      </c>
      <c r="FT33" s="167"/>
      <c r="FU33" s="382"/>
      <c r="FV33" s="167" t="s">
        <v>443</v>
      </c>
      <c r="FW33" s="167" t="s">
        <v>443</v>
      </c>
      <c r="FX33" s="167"/>
      <c r="FY33" s="167"/>
      <c r="FZ33" s="167"/>
      <c r="GA33" s="167" t="s">
        <v>443</v>
      </c>
      <c r="GB33" s="382"/>
      <c r="GC33" s="167"/>
      <c r="GD33" s="167"/>
      <c r="GE33" s="167"/>
      <c r="GF33" s="167"/>
      <c r="GG33" s="167"/>
      <c r="GH33" s="167"/>
      <c r="GI33" s="382"/>
      <c r="GJ33" s="167"/>
      <c r="GK33" s="373"/>
      <c r="GL33" s="167" t="s">
        <v>443</v>
      </c>
      <c r="GM33" s="167" t="s">
        <v>443</v>
      </c>
      <c r="GN33" s="167"/>
      <c r="GO33" s="167"/>
      <c r="GP33" s="167"/>
      <c r="GQ33" s="382"/>
      <c r="GR33" s="167"/>
      <c r="GS33" s="167" t="s">
        <v>443</v>
      </c>
      <c r="GT33" s="167"/>
      <c r="GU33" s="167"/>
      <c r="GV33" s="167" t="s">
        <v>443</v>
      </c>
      <c r="GW33" s="167"/>
      <c r="GX33" s="382"/>
      <c r="GY33" s="167" t="s">
        <v>443</v>
      </c>
      <c r="GZ33" s="167"/>
      <c r="HA33" s="167"/>
      <c r="HB33" s="167" t="s">
        <v>443</v>
      </c>
      <c r="HC33" s="167" t="s">
        <v>443</v>
      </c>
      <c r="HD33" s="167" t="s">
        <v>443</v>
      </c>
      <c r="HE33" s="382"/>
      <c r="HF33" s="167" t="s">
        <v>443</v>
      </c>
      <c r="HG33" s="167"/>
      <c r="HH33" s="167"/>
      <c r="HI33" s="167"/>
      <c r="HJ33" s="167"/>
      <c r="HK33" s="167"/>
      <c r="HL33" s="382"/>
      <c r="HM33" s="167"/>
      <c r="HN33" s="167" t="s">
        <v>443</v>
      </c>
      <c r="HO33" s="167"/>
      <c r="HP33" s="167"/>
      <c r="HQ33" s="373"/>
      <c r="HR33" s="167" t="s">
        <v>443</v>
      </c>
      <c r="HS33" s="167" t="s">
        <v>443</v>
      </c>
      <c r="HT33" s="382"/>
      <c r="HU33" s="167"/>
      <c r="HV33" s="167" t="s">
        <v>443</v>
      </c>
      <c r="HW33" s="167"/>
      <c r="HX33" s="167" t="s">
        <v>443</v>
      </c>
      <c r="HY33" s="167"/>
      <c r="HZ33" s="167"/>
      <c r="IA33" s="382"/>
      <c r="IB33" s="167" t="s">
        <v>443</v>
      </c>
      <c r="IC33" s="167" t="s">
        <v>443</v>
      </c>
      <c r="ID33" s="167" t="s">
        <v>443</v>
      </c>
      <c r="IE33" s="167"/>
      <c r="IF33" s="167" t="s">
        <v>443</v>
      </c>
      <c r="IG33" s="167"/>
      <c r="IH33" s="382"/>
      <c r="II33" s="167"/>
      <c r="IJ33" s="167"/>
      <c r="IK33" s="167" t="s">
        <v>443</v>
      </c>
      <c r="IL33" s="167"/>
      <c r="IM33" s="167"/>
      <c r="IN33" s="167"/>
      <c r="IO33" s="382"/>
      <c r="IP33" s="167"/>
      <c r="IQ33" s="167"/>
      <c r="IR33" s="167"/>
      <c r="IS33" s="167"/>
      <c r="IT33" s="167"/>
      <c r="IU33" s="167"/>
      <c r="IV33" s="382"/>
      <c r="IW33" s="373"/>
      <c r="IX33" s="167" t="s">
        <v>443</v>
      </c>
      <c r="IY33" s="167" t="s">
        <v>443</v>
      </c>
      <c r="IZ33" s="167" t="s">
        <v>443</v>
      </c>
      <c r="JA33" s="167" t="s">
        <v>443</v>
      </c>
      <c r="JB33" s="167" t="s">
        <v>443</v>
      </c>
      <c r="JC33" s="382" t="s">
        <v>443</v>
      </c>
      <c r="JD33" s="167" t="s">
        <v>443</v>
      </c>
      <c r="JE33" s="167"/>
      <c r="JF33" s="167"/>
      <c r="JG33" s="167"/>
      <c r="JH33" s="167" t="s">
        <v>443</v>
      </c>
      <c r="JI33" s="167" t="s">
        <v>443</v>
      </c>
      <c r="JJ33" s="352"/>
      <c r="JK33" s="167"/>
      <c r="JL33" s="167"/>
      <c r="JM33" s="167" t="s">
        <v>443</v>
      </c>
      <c r="JN33" s="167" t="s">
        <v>443</v>
      </c>
      <c r="JO33" s="167"/>
      <c r="JP33" s="167"/>
      <c r="JQ33" s="352"/>
      <c r="JR33" s="167"/>
      <c r="JS33" s="167" t="s">
        <v>443</v>
      </c>
      <c r="JT33" s="167"/>
      <c r="JU33" s="167"/>
      <c r="JV33" s="167" t="s">
        <v>443</v>
      </c>
      <c r="JW33" s="167"/>
      <c r="JX33" s="352"/>
      <c r="JY33" s="167" t="s">
        <v>443</v>
      </c>
      <c r="JZ33" s="167"/>
      <c r="KA33" s="373"/>
      <c r="KB33" s="167" t="s">
        <v>443</v>
      </c>
      <c r="KC33" s="167" t="s">
        <v>443</v>
      </c>
      <c r="KD33" s="167"/>
      <c r="KE33" s="167" t="s">
        <v>443</v>
      </c>
      <c r="KF33" s="352"/>
      <c r="KG33" s="167" t="s">
        <v>443</v>
      </c>
      <c r="KH33" s="167"/>
      <c r="KI33" s="167"/>
      <c r="KJ33" s="167"/>
      <c r="KK33" s="167" t="s">
        <v>443</v>
      </c>
      <c r="KL33" s="167"/>
      <c r="KM33" s="352"/>
      <c r="KN33" s="167"/>
      <c r="KO33" s="167" t="s">
        <v>443</v>
      </c>
      <c r="KP33" s="167"/>
      <c r="KQ33" s="167" t="s">
        <v>443</v>
      </c>
      <c r="KR33" s="167"/>
      <c r="KS33" s="167" t="s">
        <v>443</v>
      </c>
      <c r="KT33" s="352"/>
      <c r="KU33" s="167"/>
      <c r="KV33" s="167" t="s">
        <v>443</v>
      </c>
      <c r="KW33" s="167"/>
      <c r="KX33" s="167" t="s">
        <v>443</v>
      </c>
      <c r="KY33" s="167"/>
      <c r="KZ33" s="167" t="s">
        <v>443</v>
      </c>
      <c r="LA33" s="352"/>
      <c r="LB33" s="167" t="s">
        <v>443</v>
      </c>
      <c r="LC33" s="167"/>
      <c r="LD33" s="167" t="s">
        <v>443</v>
      </c>
      <c r="LE33" s="167" t="s">
        <v>443</v>
      </c>
      <c r="LF33" s="167"/>
      <c r="LG33" s="373"/>
      <c r="LH33" s="167" t="s">
        <v>443</v>
      </c>
      <c r="LI33" s="352"/>
      <c r="LJ33" s="167"/>
      <c r="LK33" s="167"/>
      <c r="LL33" s="167"/>
      <c r="LM33" s="167"/>
      <c r="LN33" s="167"/>
      <c r="LO33" s="167"/>
      <c r="LP33" s="352"/>
      <c r="LQ33" s="167"/>
      <c r="LR33" s="167" t="s">
        <v>443</v>
      </c>
      <c r="LS33" s="167"/>
      <c r="LT33" s="167"/>
      <c r="LU33" s="167"/>
      <c r="LV33" s="167" t="s">
        <v>443</v>
      </c>
      <c r="LW33" s="352"/>
      <c r="LX33" s="167"/>
      <c r="LY33" s="167"/>
      <c r="LZ33" s="167"/>
      <c r="MA33" s="167"/>
      <c r="MB33" s="167"/>
      <c r="MC33" s="167"/>
      <c r="MD33" s="352"/>
      <c r="ME33" s="167"/>
      <c r="MF33" s="167"/>
      <c r="MG33" s="167"/>
      <c r="MH33" s="167"/>
      <c r="MI33" s="167"/>
      <c r="MJ33" s="167"/>
      <c r="MK33" s="374" t="s">
        <v>443</v>
      </c>
      <c r="ML33" s="373"/>
    </row>
    <row r="34" spans="1:350" s="9" customFormat="1" ht="24.65" customHeight="1" x14ac:dyDescent="0.35">
      <c r="A34" s="244"/>
      <c r="B34" s="371">
        <v>19</v>
      </c>
      <c r="C34" s="450">
        <v>150000061</v>
      </c>
      <c r="D34" s="368" t="s">
        <v>11</v>
      </c>
      <c r="E34" s="372" t="s">
        <v>556</v>
      </c>
      <c r="F34" s="373">
        <v>18250</v>
      </c>
      <c r="G34" s="374"/>
      <c r="H34" s="86" t="s">
        <v>443</v>
      </c>
      <c r="I34" s="86">
        <v>18250</v>
      </c>
      <c r="J34" s="164">
        <v>18250</v>
      </c>
      <c r="K34" s="375"/>
      <c r="L34" s="86">
        <v>18250</v>
      </c>
      <c r="M34" s="86">
        <v>18250</v>
      </c>
      <c r="N34" s="376" t="s">
        <v>443</v>
      </c>
      <c r="O34" s="86">
        <v>18250</v>
      </c>
      <c r="P34" s="86" t="s">
        <v>443</v>
      </c>
      <c r="Q34" s="164">
        <v>18250</v>
      </c>
      <c r="R34" s="375"/>
      <c r="S34" s="159">
        <v>18250</v>
      </c>
      <c r="T34" s="86">
        <v>18250</v>
      </c>
      <c r="U34" s="376">
        <v>18250</v>
      </c>
      <c r="V34" s="86" t="s">
        <v>443</v>
      </c>
      <c r="W34" s="86">
        <v>18250</v>
      </c>
      <c r="X34" s="164" t="s">
        <v>443</v>
      </c>
      <c r="Y34" s="375"/>
      <c r="Z34" s="159">
        <v>18250</v>
      </c>
      <c r="AA34" s="86" t="s">
        <v>443</v>
      </c>
      <c r="AB34" s="376">
        <v>18250</v>
      </c>
      <c r="AC34" s="86">
        <v>18250</v>
      </c>
      <c r="AD34" s="86" t="s">
        <v>443</v>
      </c>
      <c r="AE34" s="86"/>
      <c r="AF34" s="377"/>
      <c r="AG34" s="159"/>
      <c r="AH34" s="164"/>
      <c r="AI34" s="376"/>
      <c r="AJ34" s="378"/>
      <c r="AK34" s="164"/>
      <c r="AL34" s="373">
        <v>18250</v>
      </c>
      <c r="AM34" s="163"/>
      <c r="AN34" s="377"/>
      <c r="AO34" s="86" t="s">
        <v>443</v>
      </c>
      <c r="AP34" s="86" t="s">
        <v>443</v>
      </c>
      <c r="AQ34" s="376" t="s">
        <v>443</v>
      </c>
      <c r="AR34" s="86" t="s">
        <v>443</v>
      </c>
      <c r="AS34" s="86" t="s">
        <v>443</v>
      </c>
      <c r="AT34" s="164" t="s">
        <v>443</v>
      </c>
      <c r="AU34" s="375"/>
      <c r="AV34" s="86" t="s">
        <v>443</v>
      </c>
      <c r="AW34" s="86" t="s">
        <v>443</v>
      </c>
      <c r="AX34" s="376" t="s">
        <v>443</v>
      </c>
      <c r="AY34" s="86" t="s">
        <v>443</v>
      </c>
      <c r="AZ34" s="86" t="s">
        <v>443</v>
      </c>
      <c r="BA34" s="164" t="s">
        <v>443</v>
      </c>
      <c r="BB34" s="375"/>
      <c r="BC34" s="86" t="s">
        <v>443</v>
      </c>
      <c r="BD34" s="86" t="s">
        <v>443</v>
      </c>
      <c r="BE34" s="376" t="s">
        <v>443</v>
      </c>
      <c r="BF34" s="86" t="s">
        <v>443</v>
      </c>
      <c r="BG34" s="86" t="s">
        <v>443</v>
      </c>
      <c r="BH34" s="164" t="s">
        <v>443</v>
      </c>
      <c r="BI34" s="375"/>
      <c r="BJ34" s="86" t="s">
        <v>443</v>
      </c>
      <c r="BK34" s="86" t="s">
        <v>443</v>
      </c>
      <c r="BL34" s="376" t="s">
        <v>443</v>
      </c>
      <c r="BM34" s="86" t="s">
        <v>443</v>
      </c>
      <c r="BN34" s="86" t="s">
        <v>443</v>
      </c>
      <c r="BO34" s="379">
        <v>18250</v>
      </c>
      <c r="BP34" s="380" t="s">
        <v>443</v>
      </c>
      <c r="BQ34" s="381"/>
      <c r="BR34" s="167" t="s">
        <v>443</v>
      </c>
      <c r="BS34" s="103" t="s">
        <v>443</v>
      </c>
      <c r="BT34" s="103">
        <v>18250</v>
      </c>
      <c r="BU34" s="103" t="s">
        <v>443</v>
      </c>
      <c r="BV34" s="103" t="s">
        <v>443</v>
      </c>
      <c r="BW34" s="160" t="s">
        <v>443</v>
      </c>
      <c r="BX34" s="382"/>
      <c r="BY34" s="167" t="s">
        <v>443</v>
      </c>
      <c r="BZ34" s="103" t="s">
        <v>443</v>
      </c>
      <c r="CA34" s="103" t="s">
        <v>443</v>
      </c>
      <c r="CB34" s="103" t="s">
        <v>443</v>
      </c>
      <c r="CC34" s="103" t="s">
        <v>443</v>
      </c>
      <c r="CD34" s="160" t="s">
        <v>443</v>
      </c>
      <c r="CE34" s="382"/>
      <c r="CF34" s="167">
        <v>22721</v>
      </c>
      <c r="CG34" s="383" t="s">
        <v>443</v>
      </c>
      <c r="CH34" s="383" t="s">
        <v>443</v>
      </c>
      <c r="CI34" s="383" t="s">
        <v>443</v>
      </c>
      <c r="CJ34" s="383" t="s">
        <v>443</v>
      </c>
      <c r="CK34" s="160">
        <v>19000</v>
      </c>
      <c r="CL34" s="382"/>
      <c r="CM34" s="167" t="s">
        <v>443</v>
      </c>
      <c r="CN34" s="103" t="s">
        <v>443</v>
      </c>
      <c r="CO34" s="103">
        <v>19000</v>
      </c>
      <c r="CP34" s="103">
        <v>19000</v>
      </c>
      <c r="CQ34" s="103" t="s">
        <v>443</v>
      </c>
      <c r="CR34" s="160">
        <v>19000</v>
      </c>
      <c r="CS34" s="382"/>
      <c r="CT34" s="380">
        <v>19000</v>
      </c>
      <c r="CU34" s="373">
        <f>13500+6500</f>
        <v>20000</v>
      </c>
      <c r="CV34" s="383" t="s">
        <v>443</v>
      </c>
      <c r="CW34" s="103">
        <v>19000</v>
      </c>
      <c r="CX34" s="103" t="s">
        <v>443</v>
      </c>
      <c r="CY34" s="103">
        <v>20000</v>
      </c>
      <c r="CZ34" s="160" t="s">
        <v>443</v>
      </c>
      <c r="DA34" s="382" t="s">
        <v>443</v>
      </c>
      <c r="DB34" s="167" t="s">
        <v>443</v>
      </c>
      <c r="DC34" s="103" t="s">
        <v>443</v>
      </c>
      <c r="DD34" s="103" t="s">
        <v>443</v>
      </c>
      <c r="DE34" s="103" t="s">
        <v>443</v>
      </c>
      <c r="DF34" s="103" t="s">
        <v>443</v>
      </c>
      <c r="DG34" s="160">
        <v>20000</v>
      </c>
      <c r="DH34" s="382" t="s">
        <v>443</v>
      </c>
      <c r="DI34" s="167" t="s">
        <v>443</v>
      </c>
      <c r="DJ34" s="103" t="s">
        <v>443</v>
      </c>
      <c r="DK34" s="103" t="s">
        <v>443</v>
      </c>
      <c r="DL34" s="103" t="s">
        <v>443</v>
      </c>
      <c r="DM34" s="103">
        <v>20000</v>
      </c>
      <c r="DN34" s="103" t="s">
        <v>443</v>
      </c>
      <c r="DO34" s="384" t="s">
        <v>443</v>
      </c>
      <c r="DP34" s="385" t="s">
        <v>443</v>
      </c>
      <c r="DQ34" s="103" t="s">
        <v>443</v>
      </c>
      <c r="DR34" s="103" t="s">
        <v>443</v>
      </c>
      <c r="DS34" s="103" t="s">
        <v>443</v>
      </c>
      <c r="DT34" s="103">
        <v>20000</v>
      </c>
      <c r="DU34" s="160" t="s">
        <v>443</v>
      </c>
      <c r="DV34" s="382" t="s">
        <v>443</v>
      </c>
      <c r="DW34" s="167">
        <v>20000</v>
      </c>
      <c r="DX34" s="167" t="s">
        <v>443</v>
      </c>
      <c r="DY34" s="167">
        <v>20000</v>
      </c>
      <c r="DZ34" s="373">
        <f>13500+6500</f>
        <v>20000</v>
      </c>
      <c r="EA34" s="382"/>
      <c r="EB34" s="167" t="s">
        <v>443</v>
      </c>
      <c r="EC34" s="167" t="s">
        <v>443</v>
      </c>
      <c r="ED34" s="382"/>
      <c r="EE34" s="167" t="s">
        <v>443</v>
      </c>
      <c r="EF34" s="167">
        <v>20000</v>
      </c>
      <c r="EG34" s="167" t="s">
        <v>443</v>
      </c>
      <c r="EH34" s="167" t="s">
        <v>443</v>
      </c>
      <c r="EI34" s="167" t="s">
        <v>443</v>
      </c>
      <c r="EJ34" s="167" t="s">
        <v>443</v>
      </c>
      <c r="EK34" s="382"/>
      <c r="EL34" s="167" t="s">
        <v>443</v>
      </c>
      <c r="EM34" s="167" t="s">
        <v>443</v>
      </c>
      <c r="EN34" s="167">
        <v>19500</v>
      </c>
      <c r="EO34" s="167" t="s">
        <v>443</v>
      </c>
      <c r="EP34" s="167" t="s">
        <v>443</v>
      </c>
      <c r="EQ34" s="167" t="s">
        <v>443</v>
      </c>
      <c r="ER34" s="382"/>
      <c r="ES34" s="167">
        <v>19500</v>
      </c>
      <c r="ET34" s="167" t="s">
        <v>443</v>
      </c>
      <c r="EU34" s="167" t="s">
        <v>443</v>
      </c>
      <c r="EV34" s="167" t="s">
        <v>443</v>
      </c>
      <c r="EW34" s="167">
        <v>19217.921098693954</v>
      </c>
      <c r="EX34" s="167" t="s">
        <v>443</v>
      </c>
      <c r="EY34" s="382"/>
      <c r="EZ34" s="167">
        <v>19500</v>
      </c>
      <c r="FA34" s="167">
        <v>19500</v>
      </c>
      <c r="FB34" s="167">
        <v>19500</v>
      </c>
      <c r="FC34" s="167">
        <v>19500</v>
      </c>
      <c r="FD34" s="167" t="s">
        <v>443</v>
      </c>
      <c r="FE34" s="167">
        <v>19500</v>
      </c>
      <c r="FF34" s="373">
        <f>13500+6500</f>
        <v>20000</v>
      </c>
      <c r="FG34" s="382"/>
      <c r="FH34" s="167" t="s">
        <v>443</v>
      </c>
      <c r="FI34" s="167" t="s">
        <v>443</v>
      </c>
      <c r="FJ34" s="167" t="s">
        <v>443</v>
      </c>
      <c r="FK34" s="167" t="s">
        <v>443</v>
      </c>
      <c r="FL34" s="167" t="s">
        <v>443</v>
      </c>
      <c r="FM34" s="167" t="s">
        <v>443</v>
      </c>
      <c r="FN34" s="382"/>
      <c r="FO34" s="167" t="s">
        <v>443</v>
      </c>
      <c r="FP34" s="167" t="s">
        <v>443</v>
      </c>
      <c r="FQ34" s="167">
        <v>19500</v>
      </c>
      <c r="FR34" s="167" t="s">
        <v>443</v>
      </c>
      <c r="FS34" s="167" t="s">
        <v>443</v>
      </c>
      <c r="FT34" s="167">
        <v>19727</v>
      </c>
      <c r="FU34" s="382"/>
      <c r="FV34" s="167" t="s">
        <v>443</v>
      </c>
      <c r="FW34" s="167" t="s">
        <v>443</v>
      </c>
      <c r="FX34" s="167" t="s">
        <v>443</v>
      </c>
      <c r="FY34" s="167" t="s">
        <v>443</v>
      </c>
      <c r="FZ34" s="167" t="s">
        <v>443</v>
      </c>
      <c r="GA34" s="167" t="s">
        <v>443</v>
      </c>
      <c r="GB34" s="382"/>
      <c r="GC34" s="167">
        <v>20000</v>
      </c>
      <c r="GD34" s="167" t="s">
        <v>443</v>
      </c>
      <c r="GE34" s="167">
        <v>20000</v>
      </c>
      <c r="GF34" s="167">
        <v>20000</v>
      </c>
      <c r="GG34" s="167" t="s">
        <v>443</v>
      </c>
      <c r="GH34" s="167" t="s">
        <v>443</v>
      </c>
      <c r="GI34" s="382"/>
      <c r="GJ34" s="167">
        <v>20000</v>
      </c>
      <c r="GK34" s="373">
        <f>13800+6500</f>
        <v>20300</v>
      </c>
      <c r="GL34" s="167" t="s">
        <v>443</v>
      </c>
      <c r="GM34" s="167" t="s">
        <v>443</v>
      </c>
      <c r="GN34" s="167">
        <v>20000</v>
      </c>
      <c r="GO34" s="167">
        <v>20000</v>
      </c>
      <c r="GP34" s="167" t="s">
        <v>443</v>
      </c>
      <c r="GQ34" s="382"/>
      <c r="GR34" s="167" t="s">
        <v>443</v>
      </c>
      <c r="GS34" s="167" t="s">
        <v>443</v>
      </c>
      <c r="GT34" s="167">
        <v>20244</v>
      </c>
      <c r="GU34" s="167" t="s">
        <v>443</v>
      </c>
      <c r="GV34" s="167" t="s">
        <v>443</v>
      </c>
      <c r="GW34" s="167" t="s">
        <v>443</v>
      </c>
      <c r="GX34" s="382"/>
      <c r="GY34" s="167" t="s">
        <v>443</v>
      </c>
      <c r="GZ34" s="167">
        <v>20244</v>
      </c>
      <c r="HA34" s="167">
        <v>20281.204473960159</v>
      </c>
      <c r="HB34" s="167" t="s">
        <v>443</v>
      </c>
      <c r="HC34" s="167" t="s">
        <v>443</v>
      </c>
      <c r="HD34" s="167">
        <v>20300</v>
      </c>
      <c r="HE34" s="382"/>
      <c r="HF34" s="167" t="s">
        <v>443</v>
      </c>
      <c r="HG34" s="167" t="s">
        <v>443</v>
      </c>
      <c r="HH34" s="167">
        <v>20300</v>
      </c>
      <c r="HI34" s="167" t="s">
        <v>443</v>
      </c>
      <c r="HJ34" s="167">
        <v>20300</v>
      </c>
      <c r="HK34" s="167" t="s">
        <v>443</v>
      </c>
      <c r="HL34" s="382"/>
      <c r="HM34" s="167" t="s">
        <v>443</v>
      </c>
      <c r="HN34" s="167">
        <v>20300</v>
      </c>
      <c r="HO34" s="167">
        <v>20300</v>
      </c>
      <c r="HP34" s="167" t="s">
        <v>443</v>
      </c>
      <c r="HQ34" s="373">
        <v>20300</v>
      </c>
      <c r="HR34" s="167" t="s">
        <v>443</v>
      </c>
      <c r="HS34" s="167" t="s">
        <v>443</v>
      </c>
      <c r="HT34" s="382"/>
      <c r="HU34" s="167">
        <v>20330</v>
      </c>
      <c r="HV34" s="167" t="s">
        <v>443</v>
      </c>
      <c r="HW34" s="167">
        <v>20330</v>
      </c>
      <c r="HX34" s="167" t="s">
        <v>443</v>
      </c>
      <c r="HY34" s="167">
        <v>20330</v>
      </c>
      <c r="HZ34" s="167">
        <v>20330</v>
      </c>
      <c r="IA34" s="382"/>
      <c r="IB34" s="167" t="s">
        <v>443</v>
      </c>
      <c r="IC34" s="167" t="s">
        <v>443</v>
      </c>
      <c r="ID34" s="167" t="s">
        <v>443</v>
      </c>
      <c r="IE34" s="167">
        <v>20330</v>
      </c>
      <c r="IF34" s="167" t="s">
        <v>443</v>
      </c>
      <c r="IG34" s="167">
        <v>20330</v>
      </c>
      <c r="IH34" s="382"/>
      <c r="II34" s="167">
        <v>20330</v>
      </c>
      <c r="IJ34" s="167">
        <v>20330</v>
      </c>
      <c r="IK34" s="167" t="s">
        <v>443</v>
      </c>
      <c r="IL34" s="167" t="s">
        <v>443</v>
      </c>
      <c r="IM34" s="167">
        <v>20330</v>
      </c>
      <c r="IN34" s="167" t="s">
        <v>443</v>
      </c>
      <c r="IO34" s="382"/>
      <c r="IP34" s="167">
        <v>20330</v>
      </c>
      <c r="IQ34" s="167" t="s">
        <v>443</v>
      </c>
      <c r="IR34" s="167" t="s">
        <v>443</v>
      </c>
      <c r="IS34" s="167" t="s">
        <v>443</v>
      </c>
      <c r="IT34" s="167">
        <v>20330</v>
      </c>
      <c r="IU34" s="167">
        <v>20330</v>
      </c>
      <c r="IV34" s="382"/>
      <c r="IW34" s="373">
        <v>20500</v>
      </c>
      <c r="IX34" s="167">
        <v>20330</v>
      </c>
      <c r="IY34" s="167">
        <v>20330</v>
      </c>
      <c r="IZ34" s="167">
        <v>20330</v>
      </c>
      <c r="JA34" s="167">
        <v>20330</v>
      </c>
      <c r="JB34" s="167" t="s">
        <v>443</v>
      </c>
      <c r="JC34" s="382">
        <v>19110</v>
      </c>
      <c r="JD34" s="167" t="s">
        <v>443</v>
      </c>
      <c r="JE34" s="167">
        <v>19110</v>
      </c>
      <c r="JF34" s="167" t="s">
        <v>443</v>
      </c>
      <c r="JG34" s="167">
        <v>19153.630353117955</v>
      </c>
      <c r="JH34" s="167" t="s">
        <v>443</v>
      </c>
      <c r="JI34" s="167" t="s">
        <v>443</v>
      </c>
      <c r="JJ34" s="352"/>
      <c r="JK34" s="167">
        <v>19110</v>
      </c>
      <c r="JL34" s="167">
        <v>19110</v>
      </c>
      <c r="JM34" s="167" t="s">
        <v>443</v>
      </c>
      <c r="JN34" s="167" t="s">
        <v>443</v>
      </c>
      <c r="JO34" s="167">
        <v>17500</v>
      </c>
      <c r="JP34" s="167">
        <v>19110</v>
      </c>
      <c r="JQ34" s="352"/>
      <c r="JR34" s="167">
        <v>17500</v>
      </c>
      <c r="JS34" s="167" t="s">
        <v>443</v>
      </c>
      <c r="JT34" s="167">
        <v>16500</v>
      </c>
      <c r="JU34" s="167">
        <v>16500</v>
      </c>
      <c r="JV34" s="167" t="s">
        <v>443</v>
      </c>
      <c r="JW34" s="167">
        <v>16500</v>
      </c>
      <c r="JX34" s="352"/>
      <c r="JY34" s="167" t="s">
        <v>443</v>
      </c>
      <c r="JZ34" s="167">
        <v>16500</v>
      </c>
      <c r="KA34" s="373">
        <v>16500</v>
      </c>
      <c r="KB34" s="167" t="s">
        <v>443</v>
      </c>
      <c r="KC34" s="167" t="s">
        <v>443</v>
      </c>
      <c r="KD34" s="167">
        <v>16500</v>
      </c>
      <c r="KE34" s="167" t="s">
        <v>443</v>
      </c>
      <c r="KF34" s="352"/>
      <c r="KG34" s="167" t="s">
        <v>443</v>
      </c>
      <c r="KH34" s="167">
        <v>16500</v>
      </c>
      <c r="KI34" s="167">
        <v>16500</v>
      </c>
      <c r="KJ34" s="167">
        <v>16500</v>
      </c>
      <c r="KK34" s="167" t="s">
        <v>443</v>
      </c>
      <c r="KL34" s="167">
        <v>16500</v>
      </c>
      <c r="KM34" s="352"/>
      <c r="KN34" s="167">
        <v>16500</v>
      </c>
      <c r="KO34" s="167" t="s">
        <v>443</v>
      </c>
      <c r="KP34" s="167">
        <v>16500</v>
      </c>
      <c r="KQ34" s="167" t="s">
        <v>443</v>
      </c>
      <c r="KR34" s="167">
        <v>16500</v>
      </c>
      <c r="KS34" s="167" t="s">
        <v>443</v>
      </c>
      <c r="KT34" s="352"/>
      <c r="KU34" s="167">
        <v>16500</v>
      </c>
      <c r="KV34" s="167" t="s">
        <v>443</v>
      </c>
      <c r="KW34" s="167">
        <v>16500</v>
      </c>
      <c r="KX34" s="167" t="s">
        <v>443</v>
      </c>
      <c r="KY34" s="167">
        <v>16500</v>
      </c>
      <c r="KZ34" s="167" t="s">
        <v>443</v>
      </c>
      <c r="LA34" s="352"/>
      <c r="LB34" s="167" t="s">
        <v>443</v>
      </c>
      <c r="LC34" s="167">
        <v>16500</v>
      </c>
      <c r="LD34" s="167" t="s">
        <v>443</v>
      </c>
      <c r="LE34" s="167" t="s">
        <v>443</v>
      </c>
      <c r="LF34" s="167">
        <v>16500</v>
      </c>
      <c r="LG34" s="373">
        <v>16500</v>
      </c>
      <c r="LH34" s="167" t="s">
        <v>443</v>
      </c>
      <c r="LI34" s="352"/>
      <c r="LJ34" s="167" t="s">
        <v>443</v>
      </c>
      <c r="LK34" s="167" t="s">
        <v>443</v>
      </c>
      <c r="LL34" s="167" t="s">
        <v>443</v>
      </c>
      <c r="LM34" s="167">
        <v>16500</v>
      </c>
      <c r="LN34" s="167" t="s">
        <v>443</v>
      </c>
      <c r="LO34" s="167" t="s">
        <v>443</v>
      </c>
      <c r="LP34" s="167" t="s">
        <v>443</v>
      </c>
      <c r="LQ34" s="167" t="s">
        <v>443</v>
      </c>
      <c r="LR34" s="167" t="s">
        <v>443</v>
      </c>
      <c r="LS34" s="167" t="s">
        <v>443</v>
      </c>
      <c r="LT34" s="167">
        <v>16500</v>
      </c>
      <c r="LU34" s="167" t="s">
        <v>443</v>
      </c>
      <c r="LV34" s="167" t="s">
        <v>443</v>
      </c>
      <c r="LW34" s="167" t="s">
        <v>443</v>
      </c>
      <c r="LX34" s="167">
        <v>16500</v>
      </c>
      <c r="LY34" s="167" t="s">
        <v>443</v>
      </c>
      <c r="LZ34" s="167" t="s">
        <v>443</v>
      </c>
      <c r="MA34" s="167">
        <v>16500</v>
      </c>
      <c r="MB34" s="167">
        <v>14555</v>
      </c>
      <c r="MC34" s="167" t="s">
        <v>443</v>
      </c>
      <c r="MD34" s="167" t="s">
        <v>443</v>
      </c>
      <c r="ME34" s="167" t="s">
        <v>443</v>
      </c>
      <c r="MF34" s="167">
        <v>16500</v>
      </c>
      <c r="MG34" s="167" t="s">
        <v>443</v>
      </c>
      <c r="MH34" s="167">
        <v>16500</v>
      </c>
      <c r="MI34" s="167">
        <v>16500</v>
      </c>
      <c r="MJ34" s="167">
        <v>16500</v>
      </c>
      <c r="MK34" s="374" t="s">
        <v>443</v>
      </c>
      <c r="ML34" s="373">
        <v>16500</v>
      </c>
    </row>
    <row r="35" spans="1:350" s="9" customFormat="1" ht="24.65" customHeight="1" x14ac:dyDescent="0.35">
      <c r="A35" s="244"/>
      <c r="B35" s="371">
        <v>20</v>
      </c>
      <c r="C35" s="450" t="s">
        <v>442</v>
      </c>
      <c r="D35" s="368"/>
      <c r="E35" s="372" t="s">
        <v>470</v>
      </c>
      <c r="F35" s="373">
        <v>14000</v>
      </c>
      <c r="G35" s="374"/>
      <c r="H35" s="86" t="s">
        <v>443</v>
      </c>
      <c r="I35" s="86" t="s">
        <v>443</v>
      </c>
      <c r="J35" s="164" t="s">
        <v>443</v>
      </c>
      <c r="K35" s="375"/>
      <c r="L35" s="86" t="s">
        <v>443</v>
      </c>
      <c r="M35" s="86">
        <v>14000</v>
      </c>
      <c r="N35" s="376" t="s">
        <v>443</v>
      </c>
      <c r="O35" s="86" t="s">
        <v>443</v>
      </c>
      <c r="P35" s="86" t="s">
        <v>443</v>
      </c>
      <c r="Q35" s="164" t="s">
        <v>443</v>
      </c>
      <c r="R35" s="375"/>
      <c r="S35" s="159" t="s">
        <v>443</v>
      </c>
      <c r="T35" s="86" t="s">
        <v>443</v>
      </c>
      <c r="U35" s="376" t="s">
        <v>443</v>
      </c>
      <c r="V35" s="86" t="s">
        <v>443</v>
      </c>
      <c r="W35" s="86" t="s">
        <v>443</v>
      </c>
      <c r="X35" s="164" t="s">
        <v>443</v>
      </c>
      <c r="Y35" s="375"/>
      <c r="Z35" s="159" t="s">
        <v>443</v>
      </c>
      <c r="AA35" s="86" t="s">
        <v>443</v>
      </c>
      <c r="AB35" s="376" t="s">
        <v>443</v>
      </c>
      <c r="AC35" s="86" t="s">
        <v>443</v>
      </c>
      <c r="AD35" s="86" t="s">
        <v>443</v>
      </c>
      <c r="AE35" s="86"/>
      <c r="AF35" s="377"/>
      <c r="AG35" s="159"/>
      <c r="AH35" s="164"/>
      <c r="AI35" s="376"/>
      <c r="AJ35" s="378"/>
      <c r="AK35" s="164"/>
      <c r="AL35" s="373">
        <v>2800</v>
      </c>
      <c r="AM35" s="163"/>
      <c r="AN35" s="377"/>
      <c r="AO35" s="86" t="s">
        <v>443</v>
      </c>
      <c r="AP35" s="86" t="s">
        <v>443</v>
      </c>
      <c r="AQ35" s="376" t="s">
        <v>443</v>
      </c>
      <c r="AR35" s="86" t="s">
        <v>443</v>
      </c>
      <c r="AS35" s="86" t="s">
        <v>443</v>
      </c>
      <c r="AT35" s="164" t="s">
        <v>443</v>
      </c>
      <c r="AU35" s="375"/>
      <c r="AV35" s="86" t="s">
        <v>443</v>
      </c>
      <c r="AW35" s="86" t="s">
        <v>443</v>
      </c>
      <c r="AX35" s="376" t="s">
        <v>443</v>
      </c>
      <c r="AY35" s="86" t="s">
        <v>443</v>
      </c>
      <c r="AZ35" s="86" t="s">
        <v>443</v>
      </c>
      <c r="BA35" s="164" t="s">
        <v>443</v>
      </c>
      <c r="BB35" s="375"/>
      <c r="BC35" s="86" t="s">
        <v>443</v>
      </c>
      <c r="BD35" s="86" t="s">
        <v>443</v>
      </c>
      <c r="BE35" s="376" t="s">
        <v>443</v>
      </c>
      <c r="BF35" s="86" t="s">
        <v>443</v>
      </c>
      <c r="BG35" s="86" t="s">
        <v>443</v>
      </c>
      <c r="BH35" s="164" t="s">
        <v>443</v>
      </c>
      <c r="BI35" s="375"/>
      <c r="BJ35" s="86" t="s">
        <v>443</v>
      </c>
      <c r="BK35" s="86" t="s">
        <v>443</v>
      </c>
      <c r="BL35" s="376" t="s">
        <v>443</v>
      </c>
      <c r="BM35" s="86" t="s">
        <v>443</v>
      </c>
      <c r="BN35" s="86" t="s">
        <v>443</v>
      </c>
      <c r="BO35" s="379">
        <v>10000</v>
      </c>
      <c r="BP35" s="380" t="s">
        <v>443</v>
      </c>
      <c r="BQ35" s="381"/>
      <c r="BR35" s="167" t="s">
        <v>443</v>
      </c>
      <c r="BS35" s="103" t="s">
        <v>443</v>
      </c>
      <c r="BT35" s="103" t="s">
        <v>443</v>
      </c>
      <c r="BU35" s="103" t="s">
        <v>443</v>
      </c>
      <c r="BV35" s="103" t="s">
        <v>443</v>
      </c>
      <c r="BW35" s="160" t="s">
        <v>443</v>
      </c>
      <c r="BX35" s="382"/>
      <c r="BY35" s="167" t="s">
        <v>443</v>
      </c>
      <c r="BZ35" s="103" t="s">
        <v>443</v>
      </c>
      <c r="CA35" s="103" t="s">
        <v>443</v>
      </c>
      <c r="CB35" s="103" t="s">
        <v>443</v>
      </c>
      <c r="CC35" s="103" t="s">
        <v>443</v>
      </c>
      <c r="CD35" s="160" t="s">
        <v>443</v>
      </c>
      <c r="CE35" s="382"/>
      <c r="CF35" s="167" t="s">
        <v>443</v>
      </c>
      <c r="CG35" s="383" t="s">
        <v>443</v>
      </c>
      <c r="CH35" s="383" t="s">
        <v>443</v>
      </c>
      <c r="CI35" s="383" t="s">
        <v>443</v>
      </c>
      <c r="CJ35" s="383" t="s">
        <v>443</v>
      </c>
      <c r="CK35" s="160" t="s">
        <v>443</v>
      </c>
      <c r="CL35" s="382"/>
      <c r="CM35" s="167" t="s">
        <v>443</v>
      </c>
      <c r="CN35" s="103" t="s">
        <v>443</v>
      </c>
      <c r="CO35" s="103" t="s">
        <v>443</v>
      </c>
      <c r="CP35" s="103" t="s">
        <v>443</v>
      </c>
      <c r="CQ35" s="103" t="s">
        <v>443</v>
      </c>
      <c r="CR35" s="160" t="s">
        <v>443</v>
      </c>
      <c r="CS35" s="382"/>
      <c r="CT35" s="380" t="s">
        <v>443</v>
      </c>
      <c r="CU35" s="373">
        <v>10000</v>
      </c>
      <c r="CV35" s="383" t="s">
        <v>443</v>
      </c>
      <c r="CW35" s="103" t="s">
        <v>443</v>
      </c>
      <c r="CX35" s="103" t="s">
        <v>443</v>
      </c>
      <c r="CY35" s="103" t="s">
        <v>443</v>
      </c>
      <c r="CZ35" s="160" t="s">
        <v>443</v>
      </c>
      <c r="DA35" s="382" t="s">
        <v>443</v>
      </c>
      <c r="DB35" s="167" t="s">
        <v>443</v>
      </c>
      <c r="DC35" s="103" t="s">
        <v>443</v>
      </c>
      <c r="DD35" s="103" t="s">
        <v>443</v>
      </c>
      <c r="DE35" s="103" t="s">
        <v>443</v>
      </c>
      <c r="DF35" s="103" t="s">
        <v>443</v>
      </c>
      <c r="DG35" s="160" t="s">
        <v>443</v>
      </c>
      <c r="DH35" s="382" t="s">
        <v>443</v>
      </c>
      <c r="DI35" s="167" t="s">
        <v>443</v>
      </c>
      <c r="DJ35" s="103" t="s">
        <v>443</v>
      </c>
      <c r="DK35" s="103" t="s">
        <v>443</v>
      </c>
      <c r="DL35" s="103" t="s">
        <v>443</v>
      </c>
      <c r="DM35" s="103" t="s">
        <v>443</v>
      </c>
      <c r="DN35" s="103" t="s">
        <v>443</v>
      </c>
      <c r="DO35" s="384" t="s">
        <v>443</v>
      </c>
      <c r="DP35" s="385" t="s">
        <v>443</v>
      </c>
      <c r="DQ35" s="103" t="s">
        <v>443</v>
      </c>
      <c r="DR35" s="103" t="s">
        <v>443</v>
      </c>
      <c r="DS35" s="103" t="s">
        <v>443</v>
      </c>
      <c r="DT35" s="103" t="s">
        <v>443</v>
      </c>
      <c r="DU35" s="160" t="s">
        <v>443</v>
      </c>
      <c r="DV35" s="382" t="s">
        <v>443</v>
      </c>
      <c r="DW35" s="167" t="s">
        <v>443</v>
      </c>
      <c r="DX35" s="167" t="s">
        <v>443</v>
      </c>
      <c r="DY35" s="167" t="s">
        <v>443</v>
      </c>
      <c r="DZ35" s="373">
        <v>10000</v>
      </c>
      <c r="EA35" s="382"/>
      <c r="EB35" s="167" t="s">
        <v>443</v>
      </c>
      <c r="EC35" s="167" t="s">
        <v>443</v>
      </c>
      <c r="ED35" s="382"/>
      <c r="EE35" s="167" t="s">
        <v>443</v>
      </c>
      <c r="EF35" s="167" t="s">
        <v>443</v>
      </c>
      <c r="EG35" s="167" t="s">
        <v>443</v>
      </c>
      <c r="EH35" s="167" t="s">
        <v>443</v>
      </c>
      <c r="EI35" s="167" t="s">
        <v>443</v>
      </c>
      <c r="EJ35" s="167" t="s">
        <v>443</v>
      </c>
      <c r="EK35" s="382"/>
      <c r="EL35" s="167" t="s">
        <v>443</v>
      </c>
      <c r="EM35" s="167" t="s">
        <v>443</v>
      </c>
      <c r="EN35" s="167" t="s">
        <v>443</v>
      </c>
      <c r="EO35" s="167" t="s">
        <v>443</v>
      </c>
      <c r="EP35" s="167" t="s">
        <v>443</v>
      </c>
      <c r="EQ35" s="167" t="s">
        <v>443</v>
      </c>
      <c r="ER35" s="382"/>
      <c r="ES35" s="167" t="s">
        <v>443</v>
      </c>
      <c r="ET35" s="167" t="s">
        <v>443</v>
      </c>
      <c r="EU35" s="167" t="s">
        <v>443</v>
      </c>
      <c r="EV35" s="167" t="s">
        <v>443</v>
      </c>
      <c r="EW35" s="167" t="s">
        <v>443</v>
      </c>
      <c r="EX35" s="167">
        <v>10000</v>
      </c>
      <c r="EY35" s="382"/>
      <c r="EZ35" s="167">
        <v>10000</v>
      </c>
      <c r="FA35" s="167" t="s">
        <v>443</v>
      </c>
      <c r="FB35" s="167">
        <v>10000</v>
      </c>
      <c r="FC35" s="167">
        <v>10000</v>
      </c>
      <c r="FD35" s="167" t="s">
        <v>443</v>
      </c>
      <c r="FE35" s="167" t="s">
        <v>443</v>
      </c>
      <c r="FF35" s="373">
        <v>10000</v>
      </c>
      <c r="FG35" s="382"/>
      <c r="FH35" s="167" t="s">
        <v>443</v>
      </c>
      <c r="FI35" s="167" t="s">
        <v>443</v>
      </c>
      <c r="FJ35" s="167" t="s">
        <v>443</v>
      </c>
      <c r="FK35" s="167" t="s">
        <v>443</v>
      </c>
      <c r="FL35" s="167" t="s">
        <v>443</v>
      </c>
      <c r="FM35" s="167" t="s">
        <v>443</v>
      </c>
      <c r="FN35" s="382"/>
      <c r="FO35" s="167" t="s">
        <v>443</v>
      </c>
      <c r="FP35" s="167" t="s">
        <v>443</v>
      </c>
      <c r="FQ35" s="167" t="s">
        <v>443</v>
      </c>
      <c r="FR35" s="167" t="s">
        <v>443</v>
      </c>
      <c r="FS35" s="167" t="s">
        <v>443</v>
      </c>
      <c r="FT35" s="167" t="s">
        <v>443</v>
      </c>
      <c r="FU35" s="382"/>
      <c r="FV35" s="167" t="s">
        <v>443</v>
      </c>
      <c r="FW35" s="167" t="s">
        <v>443</v>
      </c>
      <c r="FX35" s="167" t="s">
        <v>443</v>
      </c>
      <c r="FY35" s="167" t="s">
        <v>443</v>
      </c>
      <c r="FZ35" s="167" t="s">
        <v>443</v>
      </c>
      <c r="GA35" s="167" t="s">
        <v>443</v>
      </c>
      <c r="GB35" s="382"/>
      <c r="GC35" s="167">
        <v>10000</v>
      </c>
      <c r="GD35" s="167" t="s">
        <v>443</v>
      </c>
      <c r="GE35" s="167">
        <v>10000</v>
      </c>
      <c r="GF35" s="167" t="s">
        <v>443</v>
      </c>
      <c r="GG35" s="167" t="s">
        <v>443</v>
      </c>
      <c r="GH35" s="167" t="s">
        <v>443</v>
      </c>
      <c r="GI35" s="382"/>
      <c r="GJ35" s="167" t="s">
        <v>443</v>
      </c>
      <c r="GK35" s="373">
        <v>10000</v>
      </c>
      <c r="GL35" s="167" t="s">
        <v>443</v>
      </c>
      <c r="GM35" s="167" t="s">
        <v>443</v>
      </c>
      <c r="GN35" s="167">
        <v>10000</v>
      </c>
      <c r="GO35" s="167" t="s">
        <v>443</v>
      </c>
      <c r="GP35" s="167" t="s">
        <v>443</v>
      </c>
      <c r="GQ35" s="382"/>
      <c r="GR35" s="167" t="s">
        <v>443</v>
      </c>
      <c r="GS35" s="167" t="s">
        <v>443</v>
      </c>
      <c r="GT35" s="167" t="s">
        <v>443</v>
      </c>
      <c r="GU35" s="167" t="s">
        <v>443</v>
      </c>
      <c r="GV35" s="167" t="s">
        <v>443</v>
      </c>
      <c r="GW35" s="167" t="s">
        <v>443</v>
      </c>
      <c r="GX35" s="382"/>
      <c r="GY35" s="167" t="s">
        <v>443</v>
      </c>
      <c r="GZ35" s="167" t="s">
        <v>443</v>
      </c>
      <c r="HA35" s="167" t="s">
        <v>443</v>
      </c>
      <c r="HB35" s="167" t="s">
        <v>443</v>
      </c>
      <c r="HC35" s="167" t="s">
        <v>443</v>
      </c>
      <c r="HD35" s="167" t="s">
        <v>443</v>
      </c>
      <c r="HE35" s="382"/>
      <c r="HF35" s="167" t="s">
        <v>443</v>
      </c>
      <c r="HG35" s="167" t="s">
        <v>443</v>
      </c>
      <c r="HH35" s="167" t="s">
        <v>443</v>
      </c>
      <c r="HI35" s="167">
        <v>10000</v>
      </c>
      <c r="HJ35" s="167" t="s">
        <v>443</v>
      </c>
      <c r="HK35" s="167" t="s">
        <v>443</v>
      </c>
      <c r="HL35" s="382"/>
      <c r="HM35" s="167" t="s">
        <v>443</v>
      </c>
      <c r="HN35" s="167">
        <v>10000</v>
      </c>
      <c r="HO35" s="167" t="s">
        <v>443</v>
      </c>
      <c r="HP35" s="167" t="s">
        <v>443</v>
      </c>
      <c r="HQ35" s="373">
        <v>10000</v>
      </c>
      <c r="HR35" s="167" t="s">
        <v>443</v>
      </c>
      <c r="HS35" s="167" t="s">
        <v>443</v>
      </c>
      <c r="HT35" s="382"/>
      <c r="HU35" s="167" t="s">
        <v>443</v>
      </c>
      <c r="HV35" s="167" t="s">
        <v>443</v>
      </c>
      <c r="HW35" s="167" t="s">
        <v>443</v>
      </c>
      <c r="HX35" s="167" t="s">
        <v>443</v>
      </c>
      <c r="HY35" s="167" t="s">
        <v>443</v>
      </c>
      <c r="HZ35" s="167" t="s">
        <v>443</v>
      </c>
      <c r="IA35" s="382"/>
      <c r="IB35" s="167" t="s">
        <v>443</v>
      </c>
      <c r="IC35" s="167" t="s">
        <v>443</v>
      </c>
      <c r="ID35" s="167">
        <v>10000</v>
      </c>
      <c r="IE35" s="167" t="s">
        <v>443</v>
      </c>
      <c r="IF35" s="167" t="s">
        <v>443</v>
      </c>
      <c r="IG35" s="167" t="s">
        <v>443</v>
      </c>
      <c r="IH35" s="382"/>
      <c r="II35" s="167">
        <v>10000</v>
      </c>
      <c r="IJ35" s="167" t="s">
        <v>443</v>
      </c>
      <c r="IK35" s="167" t="s">
        <v>443</v>
      </c>
      <c r="IL35" s="167" t="s">
        <v>443</v>
      </c>
      <c r="IM35" s="167" t="s">
        <v>443</v>
      </c>
      <c r="IN35" s="167" t="s">
        <v>443</v>
      </c>
      <c r="IO35" s="382"/>
      <c r="IP35" s="167" t="s">
        <v>443</v>
      </c>
      <c r="IQ35" s="167" t="s">
        <v>443</v>
      </c>
      <c r="IR35" s="167" t="s">
        <v>443</v>
      </c>
      <c r="IS35" s="167" t="s">
        <v>443</v>
      </c>
      <c r="IT35" s="167">
        <v>10000</v>
      </c>
      <c r="IU35" s="167" t="s">
        <v>443</v>
      </c>
      <c r="IV35" s="382"/>
      <c r="IW35" s="373">
        <v>10000</v>
      </c>
      <c r="IX35" s="167" t="s">
        <v>443</v>
      </c>
      <c r="IY35" s="167" t="s">
        <v>443</v>
      </c>
      <c r="IZ35" s="167" t="s">
        <v>443</v>
      </c>
      <c r="JA35" s="167" t="s">
        <v>443</v>
      </c>
      <c r="JB35" s="167" t="s">
        <v>443</v>
      </c>
      <c r="JC35" s="382" t="s">
        <v>443</v>
      </c>
      <c r="JD35" s="167" t="s">
        <v>443</v>
      </c>
      <c r="JE35" s="167">
        <v>10000</v>
      </c>
      <c r="JF35" s="167" t="s">
        <v>443</v>
      </c>
      <c r="JG35" s="167" t="s">
        <v>443</v>
      </c>
      <c r="JH35" s="167">
        <v>10000</v>
      </c>
      <c r="JI35" s="167" t="s">
        <v>443</v>
      </c>
      <c r="JJ35" s="352"/>
      <c r="JK35" s="167" t="s">
        <v>443</v>
      </c>
      <c r="JL35" s="167" t="s">
        <v>443</v>
      </c>
      <c r="JM35" s="167" t="s">
        <v>443</v>
      </c>
      <c r="JN35" s="167" t="s">
        <v>443</v>
      </c>
      <c r="JO35" s="167" t="s">
        <v>443</v>
      </c>
      <c r="JP35" s="167">
        <v>7000</v>
      </c>
      <c r="JQ35" s="352"/>
      <c r="JR35" s="167">
        <v>7000</v>
      </c>
      <c r="JS35" s="167" t="s">
        <v>443</v>
      </c>
      <c r="JT35" s="167" t="s">
        <v>443</v>
      </c>
      <c r="JU35" s="167" t="s">
        <v>443</v>
      </c>
      <c r="JV35" s="167" t="s">
        <v>443</v>
      </c>
      <c r="JW35" s="167" t="s">
        <v>443</v>
      </c>
      <c r="JX35" s="352"/>
      <c r="JY35" s="167" t="s">
        <v>443</v>
      </c>
      <c r="JZ35" s="167">
        <v>6500</v>
      </c>
      <c r="KA35" s="373">
        <v>6500</v>
      </c>
      <c r="KB35" s="167" t="s">
        <v>443</v>
      </c>
      <c r="KC35" s="167" t="s">
        <v>443</v>
      </c>
      <c r="KD35" s="167" t="s">
        <v>443</v>
      </c>
      <c r="KE35" s="167" t="s">
        <v>443</v>
      </c>
      <c r="KF35" s="352"/>
      <c r="KG35" s="167" t="s">
        <v>443</v>
      </c>
      <c r="KH35" s="167" t="s">
        <v>443</v>
      </c>
      <c r="KI35" s="167" t="s">
        <v>443</v>
      </c>
      <c r="KJ35" s="167" t="s">
        <v>443</v>
      </c>
      <c r="KK35" s="167" t="s">
        <v>443</v>
      </c>
      <c r="KL35" s="167">
        <v>6500</v>
      </c>
      <c r="KM35" s="352"/>
      <c r="KN35" s="167" t="s">
        <v>443</v>
      </c>
      <c r="KO35" s="167" t="s">
        <v>443</v>
      </c>
      <c r="KP35" s="167" t="s">
        <v>443</v>
      </c>
      <c r="KQ35" s="167" t="s">
        <v>443</v>
      </c>
      <c r="KR35" s="167" t="s">
        <v>443</v>
      </c>
      <c r="KS35" s="167">
        <v>6500</v>
      </c>
      <c r="KT35" s="352"/>
      <c r="KU35" s="167" t="s">
        <v>443</v>
      </c>
      <c r="KV35" s="167" t="s">
        <v>443</v>
      </c>
      <c r="KW35" s="167" t="s">
        <v>443</v>
      </c>
      <c r="KX35" s="167">
        <v>6500</v>
      </c>
      <c r="KY35" s="167" t="s">
        <v>443</v>
      </c>
      <c r="KZ35" s="167" t="s">
        <v>443</v>
      </c>
      <c r="LA35" s="352"/>
      <c r="LB35" s="167" t="s">
        <v>443</v>
      </c>
      <c r="LC35" s="167" t="s">
        <v>443</v>
      </c>
      <c r="LD35" s="167" t="s">
        <v>443</v>
      </c>
      <c r="LE35" s="167" t="s">
        <v>443</v>
      </c>
      <c r="LF35" s="167">
        <v>6500</v>
      </c>
      <c r="LG35" s="373">
        <v>6500</v>
      </c>
      <c r="LH35" s="167" t="s">
        <v>443</v>
      </c>
      <c r="LI35" s="352"/>
      <c r="LJ35" s="167" t="s">
        <v>443</v>
      </c>
      <c r="LK35" s="167" t="s">
        <v>443</v>
      </c>
      <c r="LL35" s="167" t="s">
        <v>443</v>
      </c>
      <c r="LM35" s="167" t="s">
        <v>443</v>
      </c>
      <c r="LN35" s="167" t="s">
        <v>443</v>
      </c>
      <c r="LO35" s="167" t="s">
        <v>443</v>
      </c>
      <c r="LP35" s="167" t="s">
        <v>443</v>
      </c>
      <c r="LQ35" s="167" t="s">
        <v>443</v>
      </c>
      <c r="LR35" s="167" t="s">
        <v>443</v>
      </c>
      <c r="LS35" s="167" t="s">
        <v>443</v>
      </c>
      <c r="LT35" s="167" t="s">
        <v>443</v>
      </c>
      <c r="LU35" s="167" t="s">
        <v>443</v>
      </c>
      <c r="LV35" s="167" t="s">
        <v>443</v>
      </c>
      <c r="LW35" s="167" t="s">
        <v>443</v>
      </c>
      <c r="LX35" s="167" t="s">
        <v>443</v>
      </c>
      <c r="LY35" s="167" t="s">
        <v>443</v>
      </c>
      <c r="LZ35" s="167" t="s">
        <v>443</v>
      </c>
      <c r="MA35" s="167" t="s">
        <v>443</v>
      </c>
      <c r="MB35" s="167" t="s">
        <v>443</v>
      </c>
      <c r="MC35" s="167" t="s">
        <v>443</v>
      </c>
      <c r="MD35" s="167" t="s">
        <v>443</v>
      </c>
      <c r="ME35" s="167">
        <v>6500</v>
      </c>
      <c r="MF35" s="167" t="s">
        <v>443</v>
      </c>
      <c r="MG35" s="167" t="s">
        <v>443</v>
      </c>
      <c r="MH35" s="167">
        <v>6500</v>
      </c>
      <c r="MI35" s="167" t="s">
        <v>443</v>
      </c>
      <c r="MJ35" s="167" t="s">
        <v>443</v>
      </c>
      <c r="MK35" s="374" t="s">
        <v>443</v>
      </c>
      <c r="ML35" s="373">
        <v>6500</v>
      </c>
    </row>
    <row r="36" spans="1:350" s="9" customFormat="1" ht="15" customHeight="1" x14ac:dyDescent="0.35">
      <c r="A36" s="386" t="s">
        <v>150</v>
      </c>
      <c r="B36" s="387" t="s">
        <v>444</v>
      </c>
      <c r="C36" s="451"/>
      <c r="D36" s="369"/>
      <c r="E36" s="388"/>
      <c r="F36" s="389"/>
      <c r="G36" s="390"/>
      <c r="H36" s="391"/>
      <c r="I36" s="391"/>
      <c r="J36" s="388"/>
      <c r="K36" s="395"/>
      <c r="L36" s="391"/>
      <c r="M36" s="391"/>
      <c r="N36" s="392"/>
      <c r="O36" s="391"/>
      <c r="P36" s="391"/>
      <c r="Q36" s="388"/>
      <c r="R36" s="395"/>
      <c r="S36" s="393"/>
      <c r="T36" s="391"/>
      <c r="U36" s="392"/>
      <c r="V36" s="391"/>
      <c r="W36" s="391"/>
      <c r="X36" s="388"/>
      <c r="Y36" s="395"/>
      <c r="Z36" s="393"/>
      <c r="AA36" s="391"/>
      <c r="AB36" s="392"/>
      <c r="AC36" s="391"/>
      <c r="AD36" s="391"/>
      <c r="AE36" s="391"/>
      <c r="AF36" s="403"/>
      <c r="AG36" s="393"/>
      <c r="AH36" s="388"/>
      <c r="AI36" s="392"/>
      <c r="AJ36" s="394"/>
      <c r="AK36" s="388"/>
      <c r="AL36" s="389"/>
      <c r="AM36" s="390"/>
      <c r="AN36" s="403"/>
      <c r="AO36" s="391"/>
      <c r="AP36" s="391"/>
      <c r="AQ36" s="392"/>
      <c r="AR36" s="391"/>
      <c r="AS36" s="391"/>
      <c r="AT36" s="388"/>
      <c r="AU36" s="395"/>
      <c r="AV36" s="391"/>
      <c r="AW36" s="391"/>
      <c r="AX36" s="392"/>
      <c r="AY36" s="396"/>
      <c r="AZ36" s="391"/>
      <c r="BA36" s="388"/>
      <c r="BB36" s="395"/>
      <c r="BC36" s="391"/>
      <c r="BD36" s="391"/>
      <c r="BE36" s="392"/>
      <c r="BF36" s="391"/>
      <c r="BG36" s="391"/>
      <c r="BH36" s="388"/>
      <c r="BI36" s="395"/>
      <c r="BJ36" s="391"/>
      <c r="BK36" s="391"/>
      <c r="BL36" s="392"/>
      <c r="BM36" s="391"/>
      <c r="BN36" s="391"/>
      <c r="BO36" s="397"/>
      <c r="BP36" s="398"/>
      <c r="BQ36" s="399"/>
      <c r="BR36" s="390"/>
      <c r="BS36" s="391"/>
      <c r="BT36" s="391"/>
      <c r="BU36" s="391"/>
      <c r="BV36" s="391"/>
      <c r="BW36" s="393"/>
      <c r="BX36" s="400"/>
      <c r="BY36" s="390"/>
      <c r="BZ36" s="391"/>
      <c r="CA36" s="391"/>
      <c r="CB36" s="391"/>
      <c r="CC36" s="391"/>
      <c r="CD36" s="393"/>
      <c r="CE36" s="400"/>
      <c r="CF36" s="390"/>
      <c r="CG36" s="392"/>
      <c r="CH36" s="392"/>
      <c r="CI36" s="392"/>
      <c r="CJ36" s="392"/>
      <c r="CK36" s="393"/>
      <c r="CL36" s="400"/>
      <c r="CM36" s="390"/>
      <c r="CN36" s="391"/>
      <c r="CO36" s="391"/>
      <c r="CP36" s="391"/>
      <c r="CQ36" s="391"/>
      <c r="CR36" s="393"/>
      <c r="CS36" s="400"/>
      <c r="CT36" s="398"/>
      <c r="CU36" s="389"/>
      <c r="CV36" s="392"/>
      <c r="CW36" s="391"/>
      <c r="CX36" s="391"/>
      <c r="CY36" s="391"/>
      <c r="CZ36" s="393"/>
      <c r="DA36" s="400"/>
      <c r="DB36" s="390"/>
      <c r="DC36" s="391"/>
      <c r="DD36" s="391"/>
      <c r="DE36" s="391"/>
      <c r="DF36" s="391"/>
      <c r="DG36" s="393"/>
      <c r="DH36" s="400"/>
      <c r="DI36" s="390"/>
      <c r="DJ36" s="391"/>
      <c r="DK36" s="391"/>
      <c r="DL36" s="391"/>
      <c r="DM36" s="391"/>
      <c r="DN36" s="391"/>
      <c r="DO36" s="401"/>
      <c r="DP36" s="402"/>
      <c r="DQ36" s="391"/>
      <c r="DR36" s="391"/>
      <c r="DS36" s="391"/>
      <c r="DT36" s="391"/>
      <c r="DU36" s="393"/>
      <c r="DV36" s="400"/>
      <c r="DW36" s="390"/>
      <c r="DX36" s="390"/>
      <c r="DY36" s="390"/>
      <c r="DZ36" s="389"/>
      <c r="EA36" s="400"/>
      <c r="EB36" s="390"/>
      <c r="EC36" s="390"/>
      <c r="ED36" s="400"/>
      <c r="EE36" s="390"/>
      <c r="EF36" s="390"/>
      <c r="EG36" s="390"/>
      <c r="EH36" s="390"/>
      <c r="EI36" s="390"/>
      <c r="EJ36" s="390"/>
      <c r="EK36" s="400"/>
      <c r="EL36" s="390"/>
      <c r="EM36" s="390"/>
      <c r="EN36" s="390"/>
      <c r="EO36" s="390"/>
      <c r="EP36" s="390"/>
      <c r="EQ36" s="390"/>
      <c r="ER36" s="400"/>
      <c r="ES36" s="390"/>
      <c r="ET36" s="390"/>
      <c r="EU36" s="390"/>
      <c r="EV36" s="390"/>
      <c r="EW36" s="390"/>
      <c r="EX36" s="390"/>
      <c r="EY36" s="400"/>
      <c r="EZ36" s="390"/>
      <c r="FA36" s="390"/>
      <c r="FB36" s="390"/>
      <c r="FC36" s="390"/>
      <c r="FD36" s="390"/>
      <c r="FE36" s="390"/>
      <c r="FF36" s="389"/>
      <c r="FG36" s="400"/>
      <c r="FH36" s="390"/>
      <c r="FI36" s="390"/>
      <c r="FJ36" s="390"/>
      <c r="FK36" s="390"/>
      <c r="FL36" s="390"/>
      <c r="FM36" s="390"/>
      <c r="FN36" s="400"/>
      <c r="FO36" s="390"/>
      <c r="FP36" s="390"/>
      <c r="FQ36" s="390"/>
      <c r="FR36" s="390"/>
      <c r="FS36" s="390"/>
      <c r="FT36" s="390"/>
      <c r="FU36" s="400"/>
      <c r="FV36" s="390"/>
      <c r="FW36" s="390"/>
      <c r="FX36" s="390"/>
      <c r="FY36" s="390"/>
      <c r="FZ36" s="390"/>
      <c r="GA36" s="390"/>
      <c r="GB36" s="400"/>
      <c r="GC36" s="390"/>
      <c r="GD36" s="390"/>
      <c r="GE36" s="390"/>
      <c r="GF36" s="390"/>
      <c r="GG36" s="390"/>
      <c r="GH36" s="390"/>
      <c r="GI36" s="400"/>
      <c r="GJ36" s="390"/>
      <c r="GK36" s="389"/>
      <c r="GL36" s="390"/>
      <c r="GM36" s="390"/>
      <c r="GN36" s="390"/>
      <c r="GO36" s="390"/>
      <c r="GP36" s="390"/>
      <c r="GQ36" s="400"/>
      <c r="GR36" s="390"/>
      <c r="GS36" s="390"/>
      <c r="GT36" s="390"/>
      <c r="GU36" s="390"/>
      <c r="GV36" s="390"/>
      <c r="GW36" s="390"/>
      <c r="GX36" s="400"/>
      <c r="GY36" s="390"/>
      <c r="GZ36" s="390"/>
      <c r="HA36" s="390"/>
      <c r="HB36" s="390"/>
      <c r="HC36" s="390"/>
      <c r="HD36" s="390"/>
      <c r="HE36" s="400"/>
      <c r="HF36" s="390"/>
      <c r="HG36" s="390"/>
      <c r="HH36" s="390"/>
      <c r="HI36" s="390"/>
      <c r="HJ36" s="390"/>
      <c r="HK36" s="390"/>
      <c r="HL36" s="400"/>
      <c r="HM36" s="390"/>
      <c r="HN36" s="390"/>
      <c r="HO36" s="390"/>
      <c r="HP36" s="390"/>
      <c r="HQ36" s="389"/>
      <c r="HR36" s="390"/>
      <c r="HS36" s="390"/>
      <c r="HT36" s="400"/>
      <c r="HU36" s="390"/>
      <c r="HV36" s="390"/>
      <c r="HW36" s="390"/>
      <c r="HX36" s="390"/>
      <c r="HY36" s="390"/>
      <c r="HZ36" s="390"/>
      <c r="IA36" s="400"/>
      <c r="IB36" s="390"/>
      <c r="IC36" s="390"/>
      <c r="ID36" s="390"/>
      <c r="IE36" s="390"/>
      <c r="IF36" s="390"/>
      <c r="IG36" s="390"/>
      <c r="IH36" s="400"/>
      <c r="II36" s="390"/>
      <c r="IJ36" s="390"/>
      <c r="IK36" s="390"/>
      <c r="IL36" s="390"/>
      <c r="IM36" s="390"/>
      <c r="IN36" s="390"/>
      <c r="IO36" s="400"/>
      <c r="IP36" s="390"/>
      <c r="IQ36" s="390"/>
      <c r="IR36" s="390"/>
      <c r="IS36" s="390"/>
      <c r="IT36" s="390"/>
      <c r="IU36" s="390"/>
      <c r="IV36" s="400"/>
      <c r="IW36" s="389"/>
      <c r="IX36" s="390"/>
      <c r="IY36" s="390"/>
      <c r="IZ36" s="390"/>
      <c r="JA36" s="390"/>
      <c r="JB36" s="390"/>
      <c r="JC36" s="382"/>
      <c r="JD36" s="390"/>
      <c r="JE36" s="390"/>
      <c r="JF36" s="390"/>
      <c r="JG36" s="390"/>
      <c r="JH36" s="390"/>
      <c r="JI36" s="390"/>
      <c r="JJ36" s="352"/>
      <c r="JK36" s="390"/>
      <c r="JL36" s="390"/>
      <c r="JM36" s="390"/>
      <c r="JN36" s="390"/>
      <c r="JO36" s="390"/>
      <c r="JP36" s="390"/>
      <c r="JQ36" s="352"/>
      <c r="JR36" s="390"/>
      <c r="JS36" s="390"/>
      <c r="JT36" s="390"/>
      <c r="JU36" s="390"/>
      <c r="JV36" s="390"/>
      <c r="JW36" s="390"/>
      <c r="JX36" s="352"/>
      <c r="JY36" s="390"/>
      <c r="JZ36" s="390"/>
      <c r="KA36" s="389"/>
      <c r="KB36" s="390"/>
      <c r="KC36" s="390"/>
      <c r="KD36" s="390"/>
      <c r="KE36" s="390"/>
      <c r="KF36" s="352"/>
      <c r="KG36" s="390"/>
      <c r="KH36" s="390"/>
      <c r="KI36" s="390"/>
      <c r="KJ36" s="390"/>
      <c r="KK36" s="390"/>
      <c r="KL36" s="390"/>
      <c r="KM36" s="352"/>
      <c r="KN36" s="390"/>
      <c r="KO36" s="390"/>
      <c r="KP36" s="390"/>
      <c r="KQ36" s="390"/>
      <c r="KR36" s="390"/>
      <c r="KS36" s="390"/>
      <c r="KT36" s="352"/>
      <c r="KU36" s="390"/>
      <c r="KV36" s="390"/>
      <c r="KW36" s="390"/>
      <c r="KX36" s="390"/>
      <c r="KY36" s="390"/>
      <c r="KZ36" s="390"/>
      <c r="LA36" s="352"/>
      <c r="LB36" s="390"/>
      <c r="LC36" s="390"/>
      <c r="LD36" s="390"/>
      <c r="LE36" s="390"/>
      <c r="LF36" s="390"/>
      <c r="LG36" s="389"/>
      <c r="LH36" s="390"/>
      <c r="LI36" s="352"/>
      <c r="LJ36" s="390"/>
      <c r="LK36" s="390"/>
      <c r="LL36" s="390"/>
      <c r="LM36" s="390"/>
      <c r="LN36" s="390"/>
      <c r="LO36" s="390"/>
      <c r="LP36" s="352"/>
      <c r="LQ36" s="390"/>
      <c r="LR36" s="390"/>
      <c r="LS36" s="390"/>
      <c r="LT36" s="390"/>
      <c r="LU36" s="390"/>
      <c r="LV36" s="390"/>
      <c r="LW36" s="352"/>
      <c r="LX36" s="390"/>
      <c r="LY36" s="390"/>
      <c r="LZ36" s="390"/>
      <c r="MA36" s="390"/>
      <c r="MB36" s="390"/>
      <c r="MC36" s="390"/>
      <c r="MD36" s="352"/>
      <c r="ME36" s="390"/>
      <c r="MF36" s="390"/>
      <c r="MG36" s="390"/>
      <c r="MH36" s="390"/>
      <c r="MI36" s="390"/>
      <c r="MJ36" s="390"/>
      <c r="MK36" s="374"/>
      <c r="ML36" s="389"/>
    </row>
    <row r="37" spans="1:350" s="9" customFormat="1" ht="24.65" customHeight="1" x14ac:dyDescent="0.35">
      <c r="A37" s="244">
        <v>1</v>
      </c>
      <c r="B37" s="371">
        <f>ROW()-ROW($B$36)</f>
        <v>1</v>
      </c>
      <c r="C37" s="450">
        <v>150000008</v>
      </c>
      <c r="D37" s="368" t="s">
        <v>15</v>
      </c>
      <c r="E37" s="372" t="s">
        <v>16</v>
      </c>
      <c r="F37" s="373">
        <v>21500</v>
      </c>
      <c r="G37" s="374"/>
      <c r="H37" s="86" t="s">
        <v>443</v>
      </c>
      <c r="I37" s="86" t="s">
        <v>443</v>
      </c>
      <c r="J37" s="164" t="s">
        <v>443</v>
      </c>
      <c r="K37" s="375"/>
      <c r="L37" s="86" t="s">
        <v>443</v>
      </c>
      <c r="M37" s="86" t="s">
        <v>443</v>
      </c>
      <c r="N37" s="376">
        <v>21500</v>
      </c>
      <c r="O37" s="86" t="s">
        <v>443</v>
      </c>
      <c r="P37" s="86" t="s">
        <v>443</v>
      </c>
      <c r="Q37" s="164" t="s">
        <v>443</v>
      </c>
      <c r="R37" s="375"/>
      <c r="S37" s="159" t="s">
        <v>443</v>
      </c>
      <c r="T37" s="86" t="s">
        <v>443</v>
      </c>
      <c r="U37" s="376" t="s">
        <v>443</v>
      </c>
      <c r="V37" s="86" t="s">
        <v>443</v>
      </c>
      <c r="W37" s="86" t="s">
        <v>443</v>
      </c>
      <c r="X37" s="164" t="s">
        <v>443</v>
      </c>
      <c r="Y37" s="375"/>
      <c r="Z37" s="159">
        <v>21500</v>
      </c>
      <c r="AA37" s="86" t="s">
        <v>443</v>
      </c>
      <c r="AB37" s="376" t="s">
        <v>443</v>
      </c>
      <c r="AC37" s="86">
        <v>21500</v>
      </c>
      <c r="AD37" s="86" t="s">
        <v>443</v>
      </c>
      <c r="AE37" s="86"/>
      <c r="AF37" s="377"/>
      <c r="AG37" s="159"/>
      <c r="AH37" s="164"/>
      <c r="AI37" s="376"/>
      <c r="AJ37" s="378"/>
      <c r="AK37" s="164"/>
      <c r="AL37" s="373">
        <v>21500</v>
      </c>
      <c r="AM37" s="163"/>
      <c r="AN37" s="377"/>
      <c r="AO37" s="86" t="s">
        <v>443</v>
      </c>
      <c r="AP37" s="86" t="s">
        <v>443</v>
      </c>
      <c r="AQ37" s="376" t="s">
        <v>443</v>
      </c>
      <c r="AR37" s="86" t="s">
        <v>443</v>
      </c>
      <c r="AS37" s="86" t="s">
        <v>443</v>
      </c>
      <c r="AT37" s="164" t="s">
        <v>443</v>
      </c>
      <c r="AU37" s="375"/>
      <c r="AV37" s="86" t="s">
        <v>443</v>
      </c>
      <c r="AW37" s="86" t="s">
        <v>443</v>
      </c>
      <c r="AX37" s="376" t="s">
        <v>443</v>
      </c>
      <c r="AY37" s="86">
        <v>21500</v>
      </c>
      <c r="AZ37" s="86" t="s">
        <v>443</v>
      </c>
      <c r="BA37" s="164" t="s">
        <v>443</v>
      </c>
      <c r="BB37" s="375"/>
      <c r="BC37" s="86" t="s">
        <v>443</v>
      </c>
      <c r="BD37" s="86" t="s">
        <v>443</v>
      </c>
      <c r="BE37" s="376" t="s">
        <v>443</v>
      </c>
      <c r="BF37" s="86" t="s">
        <v>443</v>
      </c>
      <c r="BG37" s="86" t="s">
        <v>443</v>
      </c>
      <c r="BH37" s="164" t="s">
        <v>443</v>
      </c>
      <c r="BI37" s="375"/>
      <c r="BJ37" s="86">
        <v>21500</v>
      </c>
      <c r="BK37" s="86" t="s">
        <v>443</v>
      </c>
      <c r="BL37" s="376" t="s">
        <v>443</v>
      </c>
      <c r="BM37" s="86" t="s">
        <v>443</v>
      </c>
      <c r="BN37" s="86">
        <v>21500</v>
      </c>
      <c r="BO37" s="379">
        <v>21500</v>
      </c>
      <c r="BP37" s="380" t="s">
        <v>443</v>
      </c>
      <c r="BQ37" s="381"/>
      <c r="BR37" s="167" t="s">
        <v>443</v>
      </c>
      <c r="BS37" s="103" t="s">
        <v>443</v>
      </c>
      <c r="BT37" s="103" t="s">
        <v>443</v>
      </c>
      <c r="BU37" s="103" t="s">
        <v>443</v>
      </c>
      <c r="BV37" s="103" t="s">
        <v>443</v>
      </c>
      <c r="BW37" s="160">
        <v>21500</v>
      </c>
      <c r="BX37" s="382"/>
      <c r="BY37" s="167" t="s">
        <v>443</v>
      </c>
      <c r="BZ37" s="103" t="s">
        <v>443</v>
      </c>
      <c r="CA37" s="103" t="s">
        <v>443</v>
      </c>
      <c r="CB37" s="103" t="s">
        <v>443</v>
      </c>
      <c r="CC37" s="103" t="s">
        <v>443</v>
      </c>
      <c r="CD37" s="160">
        <v>21500</v>
      </c>
      <c r="CE37" s="382"/>
      <c r="CF37" s="167" t="s">
        <v>443</v>
      </c>
      <c r="CG37" s="383" t="s">
        <v>443</v>
      </c>
      <c r="CH37" s="383" t="s">
        <v>443</v>
      </c>
      <c r="CI37" s="383" t="s">
        <v>443</v>
      </c>
      <c r="CJ37" s="383">
        <v>21500</v>
      </c>
      <c r="CK37" s="160" t="s">
        <v>443</v>
      </c>
      <c r="CL37" s="382"/>
      <c r="CM37" s="167" t="s">
        <v>443</v>
      </c>
      <c r="CN37" s="103" t="s">
        <v>443</v>
      </c>
      <c r="CO37" s="103" t="s">
        <v>443</v>
      </c>
      <c r="CP37" s="103" t="s">
        <v>443</v>
      </c>
      <c r="CQ37" s="103">
        <v>21500</v>
      </c>
      <c r="CR37" s="160" t="s">
        <v>443</v>
      </c>
      <c r="CS37" s="382"/>
      <c r="CT37" s="380" t="s">
        <v>443</v>
      </c>
      <c r="CU37" s="373">
        <v>21500</v>
      </c>
      <c r="CV37" s="383" t="s">
        <v>443</v>
      </c>
      <c r="CW37" s="103" t="s">
        <v>443</v>
      </c>
      <c r="CX37" s="103" t="s">
        <v>443</v>
      </c>
      <c r="CY37" s="103">
        <v>21500</v>
      </c>
      <c r="CZ37" s="160" t="s">
        <v>443</v>
      </c>
      <c r="DA37" s="382" t="s">
        <v>443</v>
      </c>
      <c r="DB37" s="167" t="s">
        <v>443</v>
      </c>
      <c r="DC37" s="103" t="s">
        <v>443</v>
      </c>
      <c r="DD37" s="103" t="s">
        <v>443</v>
      </c>
      <c r="DE37" s="103" t="s">
        <v>443</v>
      </c>
      <c r="DF37" s="103" t="s">
        <v>443</v>
      </c>
      <c r="DG37" s="160">
        <v>21500</v>
      </c>
      <c r="DH37" s="382" t="s">
        <v>443</v>
      </c>
      <c r="DI37" s="167" t="s">
        <v>443</v>
      </c>
      <c r="DJ37" s="103" t="s">
        <v>443</v>
      </c>
      <c r="DK37" s="103" t="s">
        <v>443</v>
      </c>
      <c r="DL37" s="103" t="s">
        <v>443</v>
      </c>
      <c r="DM37" s="103" t="s">
        <v>443</v>
      </c>
      <c r="DN37" s="103">
        <v>21500</v>
      </c>
      <c r="DO37" s="384" t="s">
        <v>443</v>
      </c>
      <c r="DP37" s="385" t="s">
        <v>443</v>
      </c>
      <c r="DQ37" s="103" t="s">
        <v>443</v>
      </c>
      <c r="DR37" s="103" t="s">
        <v>443</v>
      </c>
      <c r="DS37" s="103" t="s">
        <v>443</v>
      </c>
      <c r="DT37" s="103">
        <v>21500</v>
      </c>
      <c r="DU37" s="160" t="s">
        <v>443</v>
      </c>
      <c r="DV37" s="382" t="s">
        <v>443</v>
      </c>
      <c r="DW37" s="167" t="s">
        <v>443</v>
      </c>
      <c r="DX37" s="167" t="s">
        <v>443</v>
      </c>
      <c r="DY37" s="167" t="s">
        <v>443</v>
      </c>
      <c r="DZ37" s="373">
        <v>21500</v>
      </c>
      <c r="EA37" s="382"/>
      <c r="EB37" s="167" t="s">
        <v>443</v>
      </c>
      <c r="EC37" s="167" t="s">
        <v>443</v>
      </c>
      <c r="ED37" s="382"/>
      <c r="EE37" s="167" t="s">
        <v>443</v>
      </c>
      <c r="EF37" s="167" t="s">
        <v>443</v>
      </c>
      <c r="EG37" s="167" t="s">
        <v>443</v>
      </c>
      <c r="EH37" s="167" t="s">
        <v>443</v>
      </c>
      <c r="EI37" s="167">
        <v>21500</v>
      </c>
      <c r="EJ37" s="167" t="s">
        <v>443</v>
      </c>
      <c r="EK37" s="382"/>
      <c r="EL37" s="167" t="s">
        <v>443</v>
      </c>
      <c r="EM37" s="167" t="s">
        <v>443</v>
      </c>
      <c r="EN37" s="167">
        <v>21500</v>
      </c>
      <c r="EO37" s="167" t="s">
        <v>443</v>
      </c>
      <c r="EP37" s="167" t="s">
        <v>443</v>
      </c>
      <c r="EQ37" s="167" t="s">
        <v>443</v>
      </c>
      <c r="ER37" s="382"/>
      <c r="ES37" s="167" t="s">
        <v>443</v>
      </c>
      <c r="ET37" s="167" t="s">
        <v>443</v>
      </c>
      <c r="EU37" s="167" t="s">
        <v>443</v>
      </c>
      <c r="EV37" s="167" t="s">
        <v>443</v>
      </c>
      <c r="EW37" s="167">
        <v>21500</v>
      </c>
      <c r="EX37" s="167" t="s">
        <v>443</v>
      </c>
      <c r="EY37" s="382"/>
      <c r="EZ37" s="167" t="s">
        <v>443</v>
      </c>
      <c r="FA37" s="167" t="s">
        <v>443</v>
      </c>
      <c r="FB37" s="167" t="s">
        <v>443</v>
      </c>
      <c r="FC37" s="167" t="s">
        <v>443</v>
      </c>
      <c r="FD37" s="167" t="s">
        <v>443</v>
      </c>
      <c r="FE37" s="167" t="s">
        <v>443</v>
      </c>
      <c r="FF37" s="373">
        <v>21500</v>
      </c>
      <c r="FG37" s="382"/>
      <c r="FH37" s="167" t="s">
        <v>443</v>
      </c>
      <c r="FI37" s="167" t="s">
        <v>443</v>
      </c>
      <c r="FJ37" s="167">
        <v>21281.86813186813</v>
      </c>
      <c r="FK37" s="167" t="s">
        <v>443</v>
      </c>
      <c r="FL37" s="167" t="s">
        <v>443</v>
      </c>
      <c r="FM37" s="167" t="s">
        <v>443</v>
      </c>
      <c r="FN37" s="382"/>
      <c r="FO37" s="167" t="s">
        <v>443</v>
      </c>
      <c r="FP37" s="167" t="s">
        <v>443</v>
      </c>
      <c r="FQ37" s="167">
        <v>21500</v>
      </c>
      <c r="FR37" s="167" t="s">
        <v>443</v>
      </c>
      <c r="FS37" s="167" t="s">
        <v>443</v>
      </c>
      <c r="FT37" s="167" t="s">
        <v>443</v>
      </c>
      <c r="FU37" s="382"/>
      <c r="FV37" s="167" t="s">
        <v>443</v>
      </c>
      <c r="FW37" s="167" t="s">
        <v>443</v>
      </c>
      <c r="FX37" s="167" t="s">
        <v>443</v>
      </c>
      <c r="FY37" s="167" t="s">
        <v>443</v>
      </c>
      <c r="FZ37" s="167" t="s">
        <v>443</v>
      </c>
      <c r="GA37" s="167" t="s">
        <v>443</v>
      </c>
      <c r="GB37" s="382"/>
      <c r="GC37" s="167" t="s">
        <v>443</v>
      </c>
      <c r="GD37" s="167" t="s">
        <v>443</v>
      </c>
      <c r="GE37" s="167" t="s">
        <v>443</v>
      </c>
      <c r="GF37" s="167" t="s">
        <v>443</v>
      </c>
      <c r="GG37" s="167" t="s">
        <v>443</v>
      </c>
      <c r="GH37" s="167" t="s">
        <v>443</v>
      </c>
      <c r="GI37" s="382"/>
      <c r="GJ37" s="167" t="s">
        <v>443</v>
      </c>
      <c r="GK37" s="373">
        <v>21500</v>
      </c>
      <c r="GL37" s="167" t="s">
        <v>443</v>
      </c>
      <c r="GM37" s="167" t="s">
        <v>443</v>
      </c>
      <c r="GN37" s="167" t="s">
        <v>443</v>
      </c>
      <c r="GO37" s="167" t="s">
        <v>443</v>
      </c>
      <c r="GP37" s="167" t="s">
        <v>443</v>
      </c>
      <c r="GQ37" s="382"/>
      <c r="GR37" s="167" t="s">
        <v>443</v>
      </c>
      <c r="GS37" s="167" t="s">
        <v>443</v>
      </c>
      <c r="GT37" s="167" t="s">
        <v>443</v>
      </c>
      <c r="GU37" s="167" t="s">
        <v>443</v>
      </c>
      <c r="GV37" s="167" t="s">
        <v>443</v>
      </c>
      <c r="GW37" s="167" t="s">
        <v>443</v>
      </c>
      <c r="GX37" s="382"/>
      <c r="GY37" s="167" t="s">
        <v>443</v>
      </c>
      <c r="GZ37" s="167" t="s">
        <v>443</v>
      </c>
      <c r="HA37" s="167" t="s">
        <v>443</v>
      </c>
      <c r="HB37" s="167" t="s">
        <v>443</v>
      </c>
      <c r="HC37" s="167" t="s">
        <v>443</v>
      </c>
      <c r="HD37" s="167" t="s">
        <v>443</v>
      </c>
      <c r="HE37" s="382"/>
      <c r="HF37" s="167" t="s">
        <v>443</v>
      </c>
      <c r="HG37" s="167" t="s">
        <v>443</v>
      </c>
      <c r="HH37" s="167" t="s">
        <v>443</v>
      </c>
      <c r="HI37" s="167" t="s">
        <v>443</v>
      </c>
      <c r="HJ37" s="167" t="s">
        <v>443</v>
      </c>
      <c r="HK37" s="167" t="s">
        <v>443</v>
      </c>
      <c r="HL37" s="382"/>
      <c r="HM37" s="167" t="s">
        <v>443</v>
      </c>
      <c r="HN37" s="167" t="s">
        <v>443</v>
      </c>
      <c r="HO37" s="167" t="s">
        <v>443</v>
      </c>
      <c r="HP37" s="167" t="s">
        <v>443</v>
      </c>
      <c r="HQ37" s="373">
        <v>21500</v>
      </c>
      <c r="HR37" s="167" t="s">
        <v>443</v>
      </c>
      <c r="HS37" s="167" t="s">
        <v>443</v>
      </c>
      <c r="HT37" s="382"/>
      <c r="HU37" s="167" t="s">
        <v>443</v>
      </c>
      <c r="HV37" s="167" t="s">
        <v>443</v>
      </c>
      <c r="HW37" s="167" t="s">
        <v>443</v>
      </c>
      <c r="HX37" s="167" t="s">
        <v>443</v>
      </c>
      <c r="HY37" s="167" t="s">
        <v>443</v>
      </c>
      <c r="HZ37" s="167" t="s">
        <v>443</v>
      </c>
      <c r="IA37" s="382"/>
      <c r="IB37" s="167" t="s">
        <v>443</v>
      </c>
      <c r="IC37" s="167" t="s">
        <v>443</v>
      </c>
      <c r="ID37" s="167" t="s">
        <v>443</v>
      </c>
      <c r="IE37" s="167" t="s">
        <v>443</v>
      </c>
      <c r="IF37" s="167" t="s">
        <v>443</v>
      </c>
      <c r="IG37" s="167" t="s">
        <v>443</v>
      </c>
      <c r="IH37" s="382"/>
      <c r="II37" s="167" t="s">
        <v>443</v>
      </c>
      <c r="IJ37" s="167" t="s">
        <v>443</v>
      </c>
      <c r="IK37" s="167" t="s">
        <v>443</v>
      </c>
      <c r="IL37" s="167" t="s">
        <v>443</v>
      </c>
      <c r="IM37" s="167" t="s">
        <v>443</v>
      </c>
      <c r="IN37" s="167" t="s">
        <v>443</v>
      </c>
      <c r="IO37" s="382"/>
      <c r="IP37" s="167" t="s">
        <v>443</v>
      </c>
      <c r="IQ37" s="167" t="s">
        <v>443</v>
      </c>
      <c r="IR37" s="167" t="s">
        <v>443</v>
      </c>
      <c r="IS37" s="167" t="s">
        <v>443</v>
      </c>
      <c r="IT37" s="167" t="s">
        <v>443</v>
      </c>
      <c r="IU37" s="167" t="s">
        <v>443</v>
      </c>
      <c r="IV37" s="382"/>
      <c r="IW37" s="373">
        <v>21500</v>
      </c>
      <c r="IX37" s="167" t="s">
        <v>443</v>
      </c>
      <c r="IY37" s="167" t="s">
        <v>443</v>
      </c>
      <c r="IZ37" s="167" t="s">
        <v>443</v>
      </c>
      <c r="JA37" s="167" t="s">
        <v>443</v>
      </c>
      <c r="JB37" s="167" t="s">
        <v>443</v>
      </c>
      <c r="JC37" s="382" t="s">
        <v>443</v>
      </c>
      <c r="JD37" s="167" t="s">
        <v>443</v>
      </c>
      <c r="JE37" s="167" t="s">
        <v>443</v>
      </c>
      <c r="JF37" s="167" t="s">
        <v>443</v>
      </c>
      <c r="JG37" s="167" t="s">
        <v>443</v>
      </c>
      <c r="JH37" s="167" t="s">
        <v>443</v>
      </c>
      <c r="JI37" s="167" t="s">
        <v>443</v>
      </c>
      <c r="JJ37" s="352"/>
      <c r="JK37" s="167" t="s">
        <v>443</v>
      </c>
      <c r="JL37" s="167" t="s">
        <v>443</v>
      </c>
      <c r="JM37" s="167" t="s">
        <v>443</v>
      </c>
      <c r="JN37" s="167" t="s">
        <v>443</v>
      </c>
      <c r="JO37" s="167" t="s">
        <v>443</v>
      </c>
      <c r="JP37" s="167" t="s">
        <v>443</v>
      </c>
      <c r="JQ37" s="352"/>
      <c r="JR37" s="167" t="s">
        <v>443</v>
      </c>
      <c r="JS37" s="167" t="s">
        <v>443</v>
      </c>
      <c r="JT37" s="167" t="s">
        <v>443</v>
      </c>
      <c r="JU37" s="167" t="s">
        <v>443</v>
      </c>
      <c r="JV37" s="167" t="s">
        <v>443</v>
      </c>
      <c r="JW37" s="167" t="s">
        <v>443</v>
      </c>
      <c r="JX37" s="352"/>
      <c r="JY37" s="167" t="s">
        <v>443</v>
      </c>
      <c r="JZ37" s="167">
        <v>19500</v>
      </c>
      <c r="KA37" s="373" t="s">
        <v>94</v>
      </c>
      <c r="KB37" s="167" t="s">
        <v>443</v>
      </c>
      <c r="KC37" s="167" t="s">
        <v>443</v>
      </c>
      <c r="KD37" s="167" t="s">
        <v>443</v>
      </c>
      <c r="KE37" s="167" t="s">
        <v>443</v>
      </c>
      <c r="KF37" s="352"/>
      <c r="KG37" s="167" t="s">
        <v>443</v>
      </c>
      <c r="KH37" s="167" t="s">
        <v>443</v>
      </c>
      <c r="KI37" s="167" t="s">
        <v>443</v>
      </c>
      <c r="KJ37" s="167" t="s">
        <v>443</v>
      </c>
      <c r="KK37" s="167" t="s">
        <v>443</v>
      </c>
      <c r="KL37" s="167" t="s">
        <v>443</v>
      </c>
      <c r="KM37" s="352"/>
      <c r="KN37" s="167" t="s">
        <v>443</v>
      </c>
      <c r="KO37" s="167" t="s">
        <v>443</v>
      </c>
      <c r="KP37" s="167" t="s">
        <v>443</v>
      </c>
      <c r="KQ37" s="167" t="s">
        <v>443</v>
      </c>
      <c r="KR37" s="167" t="s">
        <v>443</v>
      </c>
      <c r="KS37" s="167" t="s">
        <v>443</v>
      </c>
      <c r="KT37" s="352"/>
      <c r="KU37" s="167" t="s">
        <v>443</v>
      </c>
      <c r="KV37" s="167" t="s">
        <v>443</v>
      </c>
      <c r="KW37" s="167" t="s">
        <v>443</v>
      </c>
      <c r="KX37" s="167" t="s">
        <v>443</v>
      </c>
      <c r="KY37" s="167" t="s">
        <v>443</v>
      </c>
      <c r="KZ37" s="167" t="s">
        <v>443</v>
      </c>
      <c r="LA37" s="352"/>
      <c r="LB37" s="167" t="s">
        <v>443</v>
      </c>
      <c r="LC37" s="167" t="s">
        <v>443</v>
      </c>
      <c r="LD37" s="167" t="s">
        <v>443</v>
      </c>
      <c r="LE37" s="167" t="s">
        <v>443</v>
      </c>
      <c r="LF37" s="167" t="s">
        <v>443</v>
      </c>
      <c r="LG37" s="373" t="s">
        <v>94</v>
      </c>
      <c r="LH37" s="167" t="s">
        <v>443</v>
      </c>
      <c r="LI37" s="352"/>
      <c r="LJ37" s="167" t="s">
        <v>443</v>
      </c>
      <c r="LK37" s="167" t="s">
        <v>443</v>
      </c>
      <c r="LL37" s="167" t="s">
        <v>443</v>
      </c>
      <c r="LM37" s="167" t="s">
        <v>443</v>
      </c>
      <c r="LN37" s="167" t="s">
        <v>443</v>
      </c>
      <c r="LO37" s="167" t="s">
        <v>443</v>
      </c>
      <c r="LP37" s="167" t="s">
        <v>443</v>
      </c>
      <c r="LQ37" s="167" t="s">
        <v>443</v>
      </c>
      <c r="LR37" s="167" t="s">
        <v>443</v>
      </c>
      <c r="LS37" s="167" t="s">
        <v>443</v>
      </c>
      <c r="LT37" s="167" t="s">
        <v>443</v>
      </c>
      <c r="LU37" s="167" t="s">
        <v>443</v>
      </c>
      <c r="LV37" s="167" t="s">
        <v>443</v>
      </c>
      <c r="LW37" s="167" t="s">
        <v>443</v>
      </c>
      <c r="LX37" s="167" t="s">
        <v>443</v>
      </c>
      <c r="LY37" s="167" t="s">
        <v>443</v>
      </c>
      <c r="LZ37" s="167" t="s">
        <v>443</v>
      </c>
      <c r="MA37" s="167" t="s">
        <v>443</v>
      </c>
      <c r="MB37" s="167" t="s">
        <v>443</v>
      </c>
      <c r="MC37" s="167" t="s">
        <v>443</v>
      </c>
      <c r="MD37" s="167" t="s">
        <v>443</v>
      </c>
      <c r="ME37" s="167" t="s">
        <v>443</v>
      </c>
      <c r="MF37" s="167" t="s">
        <v>443</v>
      </c>
      <c r="MG37" s="167" t="s">
        <v>443</v>
      </c>
      <c r="MH37" s="167" t="s">
        <v>443</v>
      </c>
      <c r="MI37" s="167">
        <v>19630</v>
      </c>
      <c r="MJ37" s="167" t="s">
        <v>443</v>
      </c>
      <c r="MK37" s="374" t="s">
        <v>443</v>
      </c>
      <c r="ML37" s="373" t="s">
        <v>94</v>
      </c>
    </row>
    <row r="38" spans="1:350" s="9" customFormat="1" ht="30.5" customHeight="1" x14ac:dyDescent="0.35">
      <c r="A38" s="244"/>
      <c r="B38" s="371">
        <f t="shared" ref="B38:B41" si="117">ROW()-ROW($B$36)</f>
        <v>2</v>
      </c>
      <c r="C38" s="450" t="s">
        <v>183</v>
      </c>
      <c r="D38" s="368" t="s">
        <v>460</v>
      </c>
      <c r="E38" s="372" t="s">
        <v>176</v>
      </c>
      <c r="F38" s="373">
        <v>21200</v>
      </c>
      <c r="G38" s="374"/>
      <c r="H38" s="86" t="s">
        <v>443</v>
      </c>
      <c r="I38" s="86" t="s">
        <v>443</v>
      </c>
      <c r="J38" s="164" t="s">
        <v>443</v>
      </c>
      <c r="K38" s="375"/>
      <c r="L38" s="86" t="s">
        <v>443</v>
      </c>
      <c r="M38" s="86" t="s">
        <v>443</v>
      </c>
      <c r="N38" s="376" t="s">
        <v>443</v>
      </c>
      <c r="O38" s="86" t="s">
        <v>443</v>
      </c>
      <c r="P38" s="86" t="s">
        <v>443</v>
      </c>
      <c r="Q38" s="164" t="s">
        <v>443</v>
      </c>
      <c r="R38" s="375"/>
      <c r="S38" s="159" t="s">
        <v>443</v>
      </c>
      <c r="T38" s="86" t="s">
        <v>443</v>
      </c>
      <c r="U38" s="376" t="s">
        <v>443</v>
      </c>
      <c r="V38" s="86" t="s">
        <v>443</v>
      </c>
      <c r="W38" s="86" t="s">
        <v>443</v>
      </c>
      <c r="X38" s="164" t="s">
        <v>443</v>
      </c>
      <c r="Y38" s="375"/>
      <c r="Z38" s="159" t="s">
        <v>443</v>
      </c>
      <c r="AA38" s="86" t="s">
        <v>443</v>
      </c>
      <c r="AB38" s="376" t="s">
        <v>443</v>
      </c>
      <c r="AC38" s="86" t="s">
        <v>443</v>
      </c>
      <c r="AD38" s="86" t="s">
        <v>443</v>
      </c>
      <c r="AE38" s="86"/>
      <c r="AF38" s="377"/>
      <c r="AG38" s="159"/>
      <c r="AH38" s="164"/>
      <c r="AI38" s="376"/>
      <c r="AJ38" s="378"/>
      <c r="AK38" s="164"/>
      <c r="AL38" s="373">
        <v>21200</v>
      </c>
      <c r="AM38" s="163"/>
      <c r="AN38" s="377"/>
      <c r="AO38" s="86" t="s">
        <v>443</v>
      </c>
      <c r="AP38" s="86" t="s">
        <v>443</v>
      </c>
      <c r="AQ38" s="376" t="s">
        <v>443</v>
      </c>
      <c r="AR38" s="86" t="s">
        <v>443</v>
      </c>
      <c r="AS38" s="86" t="s">
        <v>443</v>
      </c>
      <c r="AT38" s="164" t="s">
        <v>443</v>
      </c>
      <c r="AU38" s="375"/>
      <c r="AV38" s="86" t="s">
        <v>443</v>
      </c>
      <c r="AW38" s="86" t="s">
        <v>443</v>
      </c>
      <c r="AX38" s="376" t="s">
        <v>443</v>
      </c>
      <c r="AY38" s="86" t="s">
        <v>443</v>
      </c>
      <c r="AZ38" s="86" t="s">
        <v>443</v>
      </c>
      <c r="BA38" s="164" t="s">
        <v>443</v>
      </c>
      <c r="BB38" s="375"/>
      <c r="BC38" s="86" t="s">
        <v>443</v>
      </c>
      <c r="BD38" s="86" t="s">
        <v>443</v>
      </c>
      <c r="BE38" s="376" t="s">
        <v>443</v>
      </c>
      <c r="BF38" s="86" t="s">
        <v>443</v>
      </c>
      <c r="BG38" s="86" t="s">
        <v>443</v>
      </c>
      <c r="BH38" s="164" t="s">
        <v>443</v>
      </c>
      <c r="BI38" s="375"/>
      <c r="BJ38" s="86" t="s">
        <v>443</v>
      </c>
      <c r="BK38" s="86" t="s">
        <v>443</v>
      </c>
      <c r="BL38" s="376" t="s">
        <v>443</v>
      </c>
      <c r="BM38" s="86" t="s">
        <v>443</v>
      </c>
      <c r="BN38" s="86" t="s">
        <v>443</v>
      </c>
      <c r="BO38" s="379">
        <v>21200</v>
      </c>
      <c r="BP38" s="380" t="s">
        <v>443</v>
      </c>
      <c r="BQ38" s="381"/>
      <c r="BR38" s="167" t="s">
        <v>443</v>
      </c>
      <c r="BS38" s="103" t="s">
        <v>443</v>
      </c>
      <c r="BT38" s="103" t="s">
        <v>443</v>
      </c>
      <c r="BU38" s="103" t="s">
        <v>443</v>
      </c>
      <c r="BV38" s="103" t="s">
        <v>443</v>
      </c>
      <c r="BW38" s="160" t="s">
        <v>443</v>
      </c>
      <c r="BX38" s="382"/>
      <c r="BY38" s="167" t="s">
        <v>443</v>
      </c>
      <c r="BZ38" s="103" t="s">
        <v>443</v>
      </c>
      <c r="CA38" s="103" t="s">
        <v>443</v>
      </c>
      <c r="CB38" s="103" t="s">
        <v>443</v>
      </c>
      <c r="CC38" s="103" t="s">
        <v>443</v>
      </c>
      <c r="CD38" s="160" t="s">
        <v>443</v>
      </c>
      <c r="CE38" s="382"/>
      <c r="CF38" s="167" t="s">
        <v>443</v>
      </c>
      <c r="CG38" s="383" t="s">
        <v>443</v>
      </c>
      <c r="CH38" s="383" t="s">
        <v>443</v>
      </c>
      <c r="CI38" s="383" t="s">
        <v>443</v>
      </c>
      <c r="CJ38" s="383" t="s">
        <v>443</v>
      </c>
      <c r="CK38" s="160" t="s">
        <v>443</v>
      </c>
      <c r="CL38" s="382"/>
      <c r="CM38" s="167" t="s">
        <v>443</v>
      </c>
      <c r="CN38" s="103" t="s">
        <v>443</v>
      </c>
      <c r="CO38" s="103" t="s">
        <v>443</v>
      </c>
      <c r="CP38" s="103" t="s">
        <v>443</v>
      </c>
      <c r="CQ38" s="103" t="s">
        <v>443</v>
      </c>
      <c r="CR38" s="160" t="s">
        <v>443</v>
      </c>
      <c r="CS38" s="382"/>
      <c r="CT38" s="380" t="s">
        <v>443</v>
      </c>
      <c r="CU38" s="373">
        <v>21200</v>
      </c>
      <c r="CV38" s="383" t="s">
        <v>443</v>
      </c>
      <c r="CW38" s="103" t="s">
        <v>443</v>
      </c>
      <c r="CX38" s="103" t="s">
        <v>443</v>
      </c>
      <c r="CY38" s="103" t="s">
        <v>443</v>
      </c>
      <c r="CZ38" s="160" t="s">
        <v>443</v>
      </c>
      <c r="DA38" s="382" t="s">
        <v>443</v>
      </c>
      <c r="DB38" s="167" t="s">
        <v>443</v>
      </c>
      <c r="DC38" s="103" t="s">
        <v>443</v>
      </c>
      <c r="DD38" s="103" t="s">
        <v>443</v>
      </c>
      <c r="DE38" s="103" t="s">
        <v>443</v>
      </c>
      <c r="DF38" s="103" t="s">
        <v>443</v>
      </c>
      <c r="DG38" s="160" t="s">
        <v>443</v>
      </c>
      <c r="DH38" s="382" t="s">
        <v>443</v>
      </c>
      <c r="DI38" s="167" t="s">
        <v>443</v>
      </c>
      <c r="DJ38" s="103" t="s">
        <v>443</v>
      </c>
      <c r="DK38" s="103" t="s">
        <v>443</v>
      </c>
      <c r="DL38" s="103" t="s">
        <v>443</v>
      </c>
      <c r="DM38" s="103" t="s">
        <v>443</v>
      </c>
      <c r="DN38" s="103" t="s">
        <v>443</v>
      </c>
      <c r="DO38" s="384" t="s">
        <v>443</v>
      </c>
      <c r="DP38" s="385" t="s">
        <v>443</v>
      </c>
      <c r="DQ38" s="103" t="s">
        <v>443</v>
      </c>
      <c r="DR38" s="103" t="s">
        <v>443</v>
      </c>
      <c r="DS38" s="103" t="s">
        <v>443</v>
      </c>
      <c r="DT38" s="103" t="s">
        <v>443</v>
      </c>
      <c r="DU38" s="160" t="s">
        <v>443</v>
      </c>
      <c r="DV38" s="382" t="s">
        <v>443</v>
      </c>
      <c r="DW38" s="167" t="s">
        <v>443</v>
      </c>
      <c r="DX38" s="167" t="s">
        <v>443</v>
      </c>
      <c r="DY38" s="167" t="s">
        <v>443</v>
      </c>
      <c r="DZ38" s="373">
        <v>21200</v>
      </c>
      <c r="EA38" s="382"/>
      <c r="EB38" s="167" t="s">
        <v>443</v>
      </c>
      <c r="EC38" s="167" t="s">
        <v>443</v>
      </c>
      <c r="ED38" s="382"/>
      <c r="EE38" s="167" t="s">
        <v>443</v>
      </c>
      <c r="EF38" s="167">
        <v>20000</v>
      </c>
      <c r="EG38" s="167">
        <v>19500</v>
      </c>
      <c r="EH38" s="167">
        <v>19737.557543646311</v>
      </c>
      <c r="EI38" s="167">
        <v>20000</v>
      </c>
      <c r="EJ38" s="167">
        <v>20000</v>
      </c>
      <c r="EK38" s="382"/>
      <c r="EL38" s="167" t="s">
        <v>443</v>
      </c>
      <c r="EM38" s="167" t="s">
        <v>443</v>
      </c>
      <c r="EN38" s="167">
        <v>20000</v>
      </c>
      <c r="EO38" s="167">
        <v>20000</v>
      </c>
      <c r="EP38" s="167">
        <v>20000</v>
      </c>
      <c r="EQ38" s="167">
        <v>20000</v>
      </c>
      <c r="ER38" s="382"/>
      <c r="ES38" s="167">
        <v>20000</v>
      </c>
      <c r="ET38" s="167">
        <v>20000</v>
      </c>
      <c r="EU38" s="167">
        <v>20000</v>
      </c>
      <c r="EV38" s="167">
        <v>20000</v>
      </c>
      <c r="EW38" s="167">
        <v>20000</v>
      </c>
      <c r="EX38" s="167">
        <v>20000</v>
      </c>
      <c r="EY38" s="382"/>
      <c r="EZ38" s="167" t="s">
        <v>443</v>
      </c>
      <c r="FA38" s="167" t="s">
        <v>443</v>
      </c>
      <c r="FB38" s="167" t="s">
        <v>443</v>
      </c>
      <c r="FC38" s="167" t="s">
        <v>443</v>
      </c>
      <c r="FD38" s="167" t="s">
        <v>443</v>
      </c>
      <c r="FE38" s="167" t="s">
        <v>443</v>
      </c>
      <c r="FF38" s="373">
        <v>21200</v>
      </c>
      <c r="FG38" s="382"/>
      <c r="FH38" s="167">
        <v>19500</v>
      </c>
      <c r="FI38" s="167">
        <v>19500</v>
      </c>
      <c r="FJ38" s="167">
        <v>19500</v>
      </c>
      <c r="FK38" s="167">
        <v>19500</v>
      </c>
      <c r="FL38" s="167">
        <v>19500</v>
      </c>
      <c r="FM38" s="167">
        <v>19500</v>
      </c>
      <c r="FN38" s="382"/>
      <c r="FO38" s="167">
        <v>19500</v>
      </c>
      <c r="FP38" s="167" t="s">
        <v>443</v>
      </c>
      <c r="FQ38" s="167">
        <v>19500</v>
      </c>
      <c r="FR38" s="167" t="s">
        <v>443</v>
      </c>
      <c r="FS38" s="167" t="s">
        <v>443</v>
      </c>
      <c r="FT38" s="167" t="s">
        <v>443</v>
      </c>
      <c r="FU38" s="382"/>
      <c r="FV38" s="167" t="s">
        <v>443</v>
      </c>
      <c r="FW38" s="167" t="s">
        <v>443</v>
      </c>
      <c r="FX38" s="167">
        <v>19500</v>
      </c>
      <c r="FY38" s="167" t="s">
        <v>443</v>
      </c>
      <c r="FZ38" s="167" t="s">
        <v>443</v>
      </c>
      <c r="GA38" s="167" t="s">
        <v>443</v>
      </c>
      <c r="GB38" s="382"/>
      <c r="GC38" s="167" t="s">
        <v>443</v>
      </c>
      <c r="GD38" s="167" t="s">
        <v>443</v>
      </c>
      <c r="GE38" s="167" t="s">
        <v>443</v>
      </c>
      <c r="GF38" s="167" t="s">
        <v>443</v>
      </c>
      <c r="GG38" s="167" t="s">
        <v>443</v>
      </c>
      <c r="GH38" s="167" t="s">
        <v>443</v>
      </c>
      <c r="GI38" s="382"/>
      <c r="GJ38" s="167" t="s">
        <v>443</v>
      </c>
      <c r="GK38" s="373">
        <v>21200</v>
      </c>
      <c r="GL38" s="167" t="s">
        <v>443</v>
      </c>
      <c r="GM38" s="167" t="s">
        <v>443</v>
      </c>
      <c r="GN38" s="167" t="s">
        <v>443</v>
      </c>
      <c r="GO38" s="167">
        <v>19500</v>
      </c>
      <c r="GP38" s="167">
        <v>19500</v>
      </c>
      <c r="GQ38" s="382"/>
      <c r="GR38" s="167">
        <v>19500</v>
      </c>
      <c r="GS38" s="167">
        <v>19500</v>
      </c>
      <c r="GT38" s="167">
        <v>19500</v>
      </c>
      <c r="GU38" s="167" t="s">
        <v>443</v>
      </c>
      <c r="GV38" s="167">
        <v>19500</v>
      </c>
      <c r="GW38" s="167" t="s">
        <v>443</v>
      </c>
      <c r="GX38" s="382"/>
      <c r="GY38" s="167" t="s">
        <v>443</v>
      </c>
      <c r="GZ38" s="167" t="s">
        <v>443</v>
      </c>
      <c r="HA38" s="167" t="s">
        <v>443</v>
      </c>
      <c r="HB38" s="167" t="s">
        <v>443</v>
      </c>
      <c r="HC38" s="167" t="s">
        <v>443</v>
      </c>
      <c r="HD38" s="167" t="s">
        <v>443</v>
      </c>
      <c r="HE38" s="382"/>
      <c r="HF38" s="167" t="s">
        <v>443</v>
      </c>
      <c r="HG38" s="167">
        <v>19500</v>
      </c>
      <c r="HH38" s="167">
        <v>19500</v>
      </c>
      <c r="HI38" s="167">
        <v>19500</v>
      </c>
      <c r="HJ38" s="167" t="s">
        <v>443</v>
      </c>
      <c r="HK38" s="167">
        <v>19500</v>
      </c>
      <c r="HL38" s="382"/>
      <c r="HM38" s="167" t="s">
        <v>443</v>
      </c>
      <c r="HN38" s="167" t="s">
        <v>443</v>
      </c>
      <c r="HO38" s="167" t="s">
        <v>443</v>
      </c>
      <c r="HP38" s="167" t="s">
        <v>443</v>
      </c>
      <c r="HQ38" s="373">
        <v>21200</v>
      </c>
      <c r="HR38" s="167" t="s">
        <v>443</v>
      </c>
      <c r="HS38" s="167" t="s">
        <v>443</v>
      </c>
      <c r="HT38" s="382"/>
      <c r="HU38" s="167" t="s">
        <v>443</v>
      </c>
      <c r="HV38" s="167">
        <v>19500</v>
      </c>
      <c r="HW38" s="167" t="s">
        <v>443</v>
      </c>
      <c r="HX38" s="167">
        <v>19500</v>
      </c>
      <c r="HY38" s="167">
        <v>19500</v>
      </c>
      <c r="HZ38" s="167">
        <v>19500</v>
      </c>
      <c r="IA38" s="382"/>
      <c r="IB38" s="167" t="s">
        <v>443</v>
      </c>
      <c r="IC38" s="167" t="s">
        <v>443</v>
      </c>
      <c r="ID38" s="167" t="s">
        <v>443</v>
      </c>
      <c r="IE38" s="167" t="s">
        <v>443</v>
      </c>
      <c r="IF38" s="167" t="s">
        <v>443</v>
      </c>
      <c r="IG38" s="167" t="s">
        <v>443</v>
      </c>
      <c r="IH38" s="382"/>
      <c r="II38" s="167">
        <v>19500</v>
      </c>
      <c r="IJ38" s="167">
        <v>19500</v>
      </c>
      <c r="IK38" s="167">
        <v>19500</v>
      </c>
      <c r="IL38" s="167" t="s">
        <v>443</v>
      </c>
      <c r="IM38" s="167">
        <v>19500</v>
      </c>
      <c r="IN38" s="167">
        <v>19500</v>
      </c>
      <c r="IO38" s="382"/>
      <c r="IP38" s="167">
        <v>19500</v>
      </c>
      <c r="IQ38" s="167" t="s">
        <v>443</v>
      </c>
      <c r="IR38" s="167">
        <v>19500</v>
      </c>
      <c r="IS38" s="167">
        <v>19500</v>
      </c>
      <c r="IT38" s="167" t="s">
        <v>443</v>
      </c>
      <c r="IU38" s="167" t="s">
        <v>443</v>
      </c>
      <c r="IV38" s="382"/>
      <c r="IW38" s="373">
        <v>21200</v>
      </c>
      <c r="IX38" s="167" t="s">
        <v>443</v>
      </c>
      <c r="IY38" s="167" t="s">
        <v>443</v>
      </c>
      <c r="IZ38" s="167" t="s">
        <v>443</v>
      </c>
      <c r="JA38" s="167" t="s">
        <v>443</v>
      </c>
      <c r="JB38" s="167" t="s">
        <v>443</v>
      </c>
      <c r="JC38" s="382" t="s">
        <v>443</v>
      </c>
      <c r="JD38" s="167" t="s">
        <v>443</v>
      </c>
      <c r="JE38" s="167" t="s">
        <v>443</v>
      </c>
      <c r="JF38" s="167" t="s">
        <v>443</v>
      </c>
      <c r="JG38" s="167" t="s">
        <v>443</v>
      </c>
      <c r="JH38" s="167" t="s">
        <v>443</v>
      </c>
      <c r="JI38" s="167">
        <v>19500</v>
      </c>
      <c r="JJ38" s="352"/>
      <c r="JK38" s="167" t="s">
        <v>443</v>
      </c>
      <c r="JL38" s="167">
        <v>19500</v>
      </c>
      <c r="JM38" s="167" t="s">
        <v>443</v>
      </c>
      <c r="JN38" s="167">
        <v>19500</v>
      </c>
      <c r="JO38" s="167">
        <v>19500</v>
      </c>
      <c r="JP38" s="167" t="s">
        <v>443</v>
      </c>
      <c r="JQ38" s="352"/>
      <c r="JR38" s="167" t="s">
        <v>443</v>
      </c>
      <c r="JS38" s="167" t="s">
        <v>443</v>
      </c>
      <c r="JT38" s="167" t="s">
        <v>443</v>
      </c>
      <c r="JU38" s="167" t="s">
        <v>443</v>
      </c>
      <c r="JV38" s="167" t="s">
        <v>443</v>
      </c>
      <c r="JW38" s="167">
        <v>19500</v>
      </c>
      <c r="JX38" s="352"/>
      <c r="JY38" s="167" t="s">
        <v>443</v>
      </c>
      <c r="JZ38" s="167" t="s">
        <v>443</v>
      </c>
      <c r="KA38" s="373" t="s">
        <v>94</v>
      </c>
      <c r="KB38" s="167" t="s">
        <v>443</v>
      </c>
      <c r="KC38" s="167" t="s">
        <v>443</v>
      </c>
      <c r="KD38" s="167" t="s">
        <v>443</v>
      </c>
      <c r="KE38" s="167" t="s">
        <v>443</v>
      </c>
      <c r="KF38" s="352"/>
      <c r="KG38" s="167" t="s">
        <v>443</v>
      </c>
      <c r="KH38" s="167" t="s">
        <v>443</v>
      </c>
      <c r="KI38" s="167" t="s">
        <v>443</v>
      </c>
      <c r="KJ38" s="167" t="s">
        <v>443</v>
      </c>
      <c r="KK38" s="167" t="s">
        <v>443</v>
      </c>
      <c r="KL38" s="167" t="s">
        <v>443</v>
      </c>
      <c r="KM38" s="352"/>
      <c r="KN38" s="167" t="s">
        <v>443</v>
      </c>
      <c r="KO38" s="167" t="s">
        <v>443</v>
      </c>
      <c r="KP38" s="167" t="s">
        <v>443</v>
      </c>
      <c r="KQ38" s="167" t="s">
        <v>443</v>
      </c>
      <c r="KR38" s="167" t="s">
        <v>443</v>
      </c>
      <c r="KS38" s="167" t="s">
        <v>443</v>
      </c>
      <c r="KT38" s="352"/>
      <c r="KU38" s="167" t="s">
        <v>443</v>
      </c>
      <c r="KV38" s="167" t="s">
        <v>443</v>
      </c>
      <c r="KW38" s="167" t="s">
        <v>443</v>
      </c>
      <c r="KX38" s="167" t="s">
        <v>443</v>
      </c>
      <c r="KY38" s="167" t="s">
        <v>443</v>
      </c>
      <c r="KZ38" s="167" t="s">
        <v>443</v>
      </c>
      <c r="LA38" s="352"/>
      <c r="LB38" s="167" t="s">
        <v>443</v>
      </c>
      <c r="LC38" s="167" t="s">
        <v>443</v>
      </c>
      <c r="LD38" s="167" t="s">
        <v>443</v>
      </c>
      <c r="LE38" s="167" t="s">
        <v>443</v>
      </c>
      <c r="LF38" s="167" t="s">
        <v>443</v>
      </c>
      <c r="LG38" s="373" t="s">
        <v>94</v>
      </c>
      <c r="LH38" s="167" t="s">
        <v>443</v>
      </c>
      <c r="LI38" s="352"/>
      <c r="LJ38" s="167" t="s">
        <v>443</v>
      </c>
      <c r="LK38" s="167" t="s">
        <v>443</v>
      </c>
      <c r="LL38" s="167" t="s">
        <v>443</v>
      </c>
      <c r="LM38" s="167" t="s">
        <v>443</v>
      </c>
      <c r="LN38" s="167" t="s">
        <v>443</v>
      </c>
      <c r="LO38" s="167" t="s">
        <v>443</v>
      </c>
      <c r="LP38" s="167" t="s">
        <v>443</v>
      </c>
      <c r="LQ38" s="167" t="s">
        <v>443</v>
      </c>
      <c r="LR38" s="167" t="s">
        <v>443</v>
      </c>
      <c r="LS38" s="167" t="s">
        <v>443</v>
      </c>
      <c r="LT38" s="167" t="s">
        <v>443</v>
      </c>
      <c r="LU38" s="167" t="s">
        <v>443</v>
      </c>
      <c r="LV38" s="167" t="s">
        <v>443</v>
      </c>
      <c r="LW38" s="167" t="s">
        <v>443</v>
      </c>
      <c r="LX38" s="167" t="s">
        <v>443</v>
      </c>
      <c r="LY38" s="167" t="s">
        <v>443</v>
      </c>
      <c r="LZ38" s="167" t="s">
        <v>443</v>
      </c>
      <c r="MA38" s="167" t="s">
        <v>443</v>
      </c>
      <c r="MB38" s="167" t="s">
        <v>443</v>
      </c>
      <c r="MC38" s="167" t="s">
        <v>443</v>
      </c>
      <c r="MD38" s="167" t="s">
        <v>443</v>
      </c>
      <c r="ME38" s="167" t="s">
        <v>443</v>
      </c>
      <c r="MF38" s="167" t="s">
        <v>443</v>
      </c>
      <c r="MG38" s="167" t="s">
        <v>443</v>
      </c>
      <c r="MH38" s="167" t="s">
        <v>443</v>
      </c>
      <c r="MI38" s="167" t="s">
        <v>443</v>
      </c>
      <c r="MJ38" s="167" t="s">
        <v>443</v>
      </c>
      <c r="MK38" s="374" t="s">
        <v>443</v>
      </c>
      <c r="ML38" s="373" t="s">
        <v>94</v>
      </c>
    </row>
    <row r="39" spans="1:350" s="9" customFormat="1" ht="24.65" customHeight="1" x14ac:dyDescent="0.35">
      <c r="A39" s="244"/>
      <c r="B39" s="371">
        <f t="shared" si="117"/>
        <v>3</v>
      </c>
      <c r="C39" s="450">
        <v>150000036</v>
      </c>
      <c r="D39" s="368" t="s">
        <v>17</v>
      </c>
      <c r="E39" s="372" t="s">
        <v>18</v>
      </c>
      <c r="F39" s="373">
        <v>21000</v>
      </c>
      <c r="G39" s="374"/>
      <c r="H39" s="86" t="s">
        <v>443</v>
      </c>
      <c r="I39" s="86" t="s">
        <v>443</v>
      </c>
      <c r="J39" s="164" t="s">
        <v>443</v>
      </c>
      <c r="K39" s="375"/>
      <c r="L39" s="86" t="s">
        <v>443</v>
      </c>
      <c r="M39" s="86" t="s">
        <v>443</v>
      </c>
      <c r="N39" s="376" t="s">
        <v>443</v>
      </c>
      <c r="O39" s="86" t="s">
        <v>443</v>
      </c>
      <c r="P39" s="86" t="s">
        <v>443</v>
      </c>
      <c r="Q39" s="164" t="s">
        <v>443</v>
      </c>
      <c r="R39" s="375"/>
      <c r="S39" s="159" t="s">
        <v>443</v>
      </c>
      <c r="T39" s="86" t="s">
        <v>443</v>
      </c>
      <c r="U39" s="376" t="s">
        <v>443</v>
      </c>
      <c r="V39" s="86" t="s">
        <v>443</v>
      </c>
      <c r="W39" s="86" t="s">
        <v>443</v>
      </c>
      <c r="X39" s="164" t="s">
        <v>443</v>
      </c>
      <c r="Y39" s="375"/>
      <c r="Z39" s="159" t="s">
        <v>443</v>
      </c>
      <c r="AA39" s="86" t="s">
        <v>443</v>
      </c>
      <c r="AB39" s="376" t="s">
        <v>443</v>
      </c>
      <c r="AC39" s="86" t="s">
        <v>443</v>
      </c>
      <c r="AD39" s="86" t="s">
        <v>443</v>
      </c>
      <c r="AE39" s="86"/>
      <c r="AF39" s="377"/>
      <c r="AG39" s="159"/>
      <c r="AH39" s="164"/>
      <c r="AI39" s="376"/>
      <c r="AJ39" s="378"/>
      <c r="AK39" s="164"/>
      <c r="AL39" s="373">
        <v>21000</v>
      </c>
      <c r="AM39" s="163"/>
      <c r="AN39" s="377"/>
      <c r="AO39" s="86" t="s">
        <v>443</v>
      </c>
      <c r="AP39" s="86" t="s">
        <v>443</v>
      </c>
      <c r="AQ39" s="376" t="s">
        <v>443</v>
      </c>
      <c r="AR39" s="86" t="s">
        <v>443</v>
      </c>
      <c r="AS39" s="86" t="s">
        <v>443</v>
      </c>
      <c r="AT39" s="164" t="s">
        <v>443</v>
      </c>
      <c r="AU39" s="375"/>
      <c r="AV39" s="86" t="s">
        <v>443</v>
      </c>
      <c r="AW39" s="86" t="s">
        <v>443</v>
      </c>
      <c r="AX39" s="376" t="s">
        <v>443</v>
      </c>
      <c r="AY39" s="86" t="s">
        <v>443</v>
      </c>
      <c r="AZ39" s="86" t="s">
        <v>443</v>
      </c>
      <c r="BA39" s="164" t="s">
        <v>443</v>
      </c>
      <c r="BB39" s="375"/>
      <c r="BC39" s="86" t="s">
        <v>443</v>
      </c>
      <c r="BD39" s="86" t="s">
        <v>443</v>
      </c>
      <c r="BE39" s="376" t="s">
        <v>443</v>
      </c>
      <c r="BF39" s="86" t="s">
        <v>443</v>
      </c>
      <c r="BG39" s="86" t="s">
        <v>443</v>
      </c>
      <c r="BH39" s="164" t="s">
        <v>443</v>
      </c>
      <c r="BI39" s="375"/>
      <c r="BJ39" s="86" t="s">
        <v>443</v>
      </c>
      <c r="BK39" s="86" t="s">
        <v>443</v>
      </c>
      <c r="BL39" s="376" t="s">
        <v>443</v>
      </c>
      <c r="BM39" s="86" t="s">
        <v>443</v>
      </c>
      <c r="BN39" s="86" t="s">
        <v>443</v>
      </c>
      <c r="BO39" s="379">
        <v>21000</v>
      </c>
      <c r="BP39" s="380" t="s">
        <v>443</v>
      </c>
      <c r="BQ39" s="381"/>
      <c r="BR39" s="167" t="s">
        <v>443</v>
      </c>
      <c r="BS39" s="103" t="s">
        <v>443</v>
      </c>
      <c r="BT39" s="103" t="s">
        <v>443</v>
      </c>
      <c r="BU39" s="103" t="s">
        <v>443</v>
      </c>
      <c r="BV39" s="103" t="s">
        <v>443</v>
      </c>
      <c r="BW39" s="160" t="s">
        <v>443</v>
      </c>
      <c r="BX39" s="382"/>
      <c r="BY39" s="167" t="s">
        <v>443</v>
      </c>
      <c r="BZ39" s="103" t="s">
        <v>443</v>
      </c>
      <c r="CA39" s="103" t="s">
        <v>443</v>
      </c>
      <c r="CB39" s="103" t="s">
        <v>443</v>
      </c>
      <c r="CC39" s="103" t="s">
        <v>443</v>
      </c>
      <c r="CD39" s="160" t="s">
        <v>443</v>
      </c>
      <c r="CE39" s="382"/>
      <c r="CF39" s="167" t="s">
        <v>443</v>
      </c>
      <c r="CG39" s="383" t="s">
        <v>443</v>
      </c>
      <c r="CH39" s="383" t="s">
        <v>443</v>
      </c>
      <c r="CI39" s="383" t="s">
        <v>443</v>
      </c>
      <c r="CJ39" s="383" t="s">
        <v>443</v>
      </c>
      <c r="CK39" s="160" t="s">
        <v>443</v>
      </c>
      <c r="CL39" s="382"/>
      <c r="CM39" s="167" t="s">
        <v>443</v>
      </c>
      <c r="CN39" s="103" t="s">
        <v>443</v>
      </c>
      <c r="CO39" s="103" t="s">
        <v>443</v>
      </c>
      <c r="CP39" s="103" t="s">
        <v>443</v>
      </c>
      <c r="CQ39" s="103" t="s">
        <v>443</v>
      </c>
      <c r="CR39" s="160" t="s">
        <v>443</v>
      </c>
      <c r="CS39" s="382"/>
      <c r="CT39" s="380" t="s">
        <v>443</v>
      </c>
      <c r="CU39" s="373">
        <v>21000</v>
      </c>
      <c r="CV39" s="383" t="s">
        <v>443</v>
      </c>
      <c r="CW39" s="103" t="s">
        <v>443</v>
      </c>
      <c r="CX39" s="103" t="s">
        <v>443</v>
      </c>
      <c r="CY39" s="103" t="s">
        <v>443</v>
      </c>
      <c r="CZ39" s="160" t="s">
        <v>443</v>
      </c>
      <c r="DA39" s="382" t="s">
        <v>443</v>
      </c>
      <c r="DB39" s="167" t="s">
        <v>443</v>
      </c>
      <c r="DC39" s="103" t="s">
        <v>443</v>
      </c>
      <c r="DD39" s="103" t="s">
        <v>443</v>
      </c>
      <c r="DE39" s="103" t="s">
        <v>443</v>
      </c>
      <c r="DF39" s="103" t="s">
        <v>443</v>
      </c>
      <c r="DG39" s="160" t="s">
        <v>443</v>
      </c>
      <c r="DH39" s="382" t="s">
        <v>443</v>
      </c>
      <c r="DI39" s="167" t="s">
        <v>443</v>
      </c>
      <c r="DJ39" s="103" t="s">
        <v>443</v>
      </c>
      <c r="DK39" s="103" t="s">
        <v>443</v>
      </c>
      <c r="DL39" s="103" t="s">
        <v>443</v>
      </c>
      <c r="DM39" s="103" t="s">
        <v>443</v>
      </c>
      <c r="DN39" s="103" t="s">
        <v>443</v>
      </c>
      <c r="DO39" s="384" t="s">
        <v>443</v>
      </c>
      <c r="DP39" s="385" t="s">
        <v>443</v>
      </c>
      <c r="DQ39" s="103" t="s">
        <v>443</v>
      </c>
      <c r="DR39" s="103" t="s">
        <v>443</v>
      </c>
      <c r="DS39" s="103" t="s">
        <v>443</v>
      </c>
      <c r="DT39" s="103" t="s">
        <v>443</v>
      </c>
      <c r="DU39" s="160" t="s">
        <v>443</v>
      </c>
      <c r="DV39" s="382" t="s">
        <v>443</v>
      </c>
      <c r="DW39" s="167" t="s">
        <v>443</v>
      </c>
      <c r="DX39" s="167" t="s">
        <v>443</v>
      </c>
      <c r="DY39" s="167" t="s">
        <v>443</v>
      </c>
      <c r="DZ39" s="373">
        <v>21000</v>
      </c>
      <c r="EA39" s="382"/>
      <c r="EB39" s="167" t="s">
        <v>443</v>
      </c>
      <c r="EC39" s="167" t="s">
        <v>443</v>
      </c>
      <c r="ED39" s="382"/>
      <c r="EE39" s="167" t="s">
        <v>443</v>
      </c>
      <c r="EF39" s="167" t="s">
        <v>443</v>
      </c>
      <c r="EG39" s="167" t="s">
        <v>443</v>
      </c>
      <c r="EH39" s="167" t="s">
        <v>443</v>
      </c>
      <c r="EI39" s="167" t="s">
        <v>443</v>
      </c>
      <c r="EJ39" s="167" t="s">
        <v>443</v>
      </c>
      <c r="EK39" s="382"/>
      <c r="EL39" s="167" t="s">
        <v>443</v>
      </c>
      <c r="EM39" s="167" t="s">
        <v>443</v>
      </c>
      <c r="EN39" s="167" t="s">
        <v>443</v>
      </c>
      <c r="EO39" s="167" t="s">
        <v>443</v>
      </c>
      <c r="EP39" s="167" t="s">
        <v>443</v>
      </c>
      <c r="EQ39" s="167" t="s">
        <v>443</v>
      </c>
      <c r="ER39" s="382"/>
      <c r="ES39" s="167" t="s">
        <v>443</v>
      </c>
      <c r="ET39" s="167" t="s">
        <v>443</v>
      </c>
      <c r="EU39" s="167" t="s">
        <v>443</v>
      </c>
      <c r="EV39" s="167" t="s">
        <v>443</v>
      </c>
      <c r="EW39" s="167" t="s">
        <v>443</v>
      </c>
      <c r="EX39" s="167" t="s">
        <v>443</v>
      </c>
      <c r="EY39" s="382"/>
      <c r="EZ39" s="167" t="s">
        <v>443</v>
      </c>
      <c r="FA39" s="167" t="s">
        <v>443</v>
      </c>
      <c r="FB39" s="167" t="s">
        <v>443</v>
      </c>
      <c r="FC39" s="167" t="s">
        <v>443</v>
      </c>
      <c r="FD39" s="167" t="s">
        <v>443</v>
      </c>
      <c r="FE39" s="167" t="s">
        <v>443</v>
      </c>
      <c r="FF39" s="373">
        <v>21000</v>
      </c>
      <c r="FG39" s="382"/>
      <c r="FH39" s="167" t="s">
        <v>443</v>
      </c>
      <c r="FI39" s="167" t="s">
        <v>443</v>
      </c>
      <c r="FJ39" s="167" t="s">
        <v>443</v>
      </c>
      <c r="FK39" s="167" t="s">
        <v>443</v>
      </c>
      <c r="FL39" s="167" t="s">
        <v>443</v>
      </c>
      <c r="FM39" s="167" t="s">
        <v>443</v>
      </c>
      <c r="FN39" s="382"/>
      <c r="FO39" s="167" t="s">
        <v>443</v>
      </c>
      <c r="FP39" s="167" t="s">
        <v>443</v>
      </c>
      <c r="FQ39" s="167" t="s">
        <v>443</v>
      </c>
      <c r="FR39" s="167" t="s">
        <v>443</v>
      </c>
      <c r="FS39" s="167" t="s">
        <v>443</v>
      </c>
      <c r="FT39" s="167" t="s">
        <v>443</v>
      </c>
      <c r="FU39" s="382"/>
      <c r="FV39" s="167" t="s">
        <v>443</v>
      </c>
      <c r="FW39" s="167" t="s">
        <v>443</v>
      </c>
      <c r="FX39" s="167" t="s">
        <v>443</v>
      </c>
      <c r="FY39" s="167" t="s">
        <v>443</v>
      </c>
      <c r="FZ39" s="167" t="s">
        <v>443</v>
      </c>
      <c r="GA39" s="167" t="s">
        <v>443</v>
      </c>
      <c r="GB39" s="382"/>
      <c r="GC39" s="167" t="s">
        <v>443</v>
      </c>
      <c r="GD39" s="167" t="s">
        <v>443</v>
      </c>
      <c r="GE39" s="167" t="s">
        <v>443</v>
      </c>
      <c r="GF39" s="167" t="s">
        <v>443</v>
      </c>
      <c r="GG39" s="167" t="s">
        <v>443</v>
      </c>
      <c r="GH39" s="167" t="s">
        <v>443</v>
      </c>
      <c r="GI39" s="382"/>
      <c r="GJ39" s="167" t="s">
        <v>443</v>
      </c>
      <c r="GK39" s="373">
        <v>21000</v>
      </c>
      <c r="GL39" s="167" t="s">
        <v>443</v>
      </c>
      <c r="GM39" s="167" t="s">
        <v>443</v>
      </c>
      <c r="GN39" s="167" t="s">
        <v>443</v>
      </c>
      <c r="GO39" s="167" t="s">
        <v>443</v>
      </c>
      <c r="GP39" s="167" t="s">
        <v>443</v>
      </c>
      <c r="GQ39" s="382"/>
      <c r="GR39" s="167" t="s">
        <v>443</v>
      </c>
      <c r="GS39" s="167" t="s">
        <v>443</v>
      </c>
      <c r="GT39" s="167" t="s">
        <v>443</v>
      </c>
      <c r="GU39" s="167" t="s">
        <v>443</v>
      </c>
      <c r="GV39" s="167" t="s">
        <v>443</v>
      </c>
      <c r="GW39" s="167" t="s">
        <v>443</v>
      </c>
      <c r="GX39" s="382"/>
      <c r="GY39" s="167" t="s">
        <v>443</v>
      </c>
      <c r="GZ39" s="167" t="s">
        <v>443</v>
      </c>
      <c r="HA39" s="167" t="s">
        <v>443</v>
      </c>
      <c r="HB39" s="167" t="s">
        <v>443</v>
      </c>
      <c r="HC39" s="167" t="s">
        <v>443</v>
      </c>
      <c r="HD39" s="167" t="s">
        <v>443</v>
      </c>
      <c r="HE39" s="382"/>
      <c r="HF39" s="167" t="s">
        <v>443</v>
      </c>
      <c r="HG39" s="167" t="s">
        <v>443</v>
      </c>
      <c r="HH39" s="167" t="s">
        <v>443</v>
      </c>
      <c r="HI39" s="167" t="s">
        <v>443</v>
      </c>
      <c r="HJ39" s="167" t="s">
        <v>443</v>
      </c>
      <c r="HK39" s="167" t="s">
        <v>443</v>
      </c>
      <c r="HL39" s="382"/>
      <c r="HM39" s="167" t="s">
        <v>443</v>
      </c>
      <c r="HN39" s="167" t="s">
        <v>443</v>
      </c>
      <c r="HO39" s="167" t="s">
        <v>443</v>
      </c>
      <c r="HP39" s="167" t="s">
        <v>443</v>
      </c>
      <c r="HQ39" s="373">
        <v>21000</v>
      </c>
      <c r="HR39" s="167" t="s">
        <v>443</v>
      </c>
      <c r="HS39" s="167" t="s">
        <v>443</v>
      </c>
      <c r="HT39" s="382"/>
      <c r="HU39" s="167" t="s">
        <v>443</v>
      </c>
      <c r="HV39" s="167" t="s">
        <v>443</v>
      </c>
      <c r="HW39" s="167" t="s">
        <v>443</v>
      </c>
      <c r="HX39" s="167" t="s">
        <v>443</v>
      </c>
      <c r="HY39" s="167" t="s">
        <v>443</v>
      </c>
      <c r="HZ39" s="167" t="s">
        <v>443</v>
      </c>
      <c r="IA39" s="382"/>
      <c r="IB39" s="167" t="s">
        <v>443</v>
      </c>
      <c r="IC39" s="167" t="s">
        <v>443</v>
      </c>
      <c r="ID39" s="167" t="s">
        <v>443</v>
      </c>
      <c r="IE39" s="167" t="s">
        <v>443</v>
      </c>
      <c r="IF39" s="167" t="s">
        <v>443</v>
      </c>
      <c r="IG39" s="167" t="s">
        <v>443</v>
      </c>
      <c r="IH39" s="382"/>
      <c r="II39" s="167" t="s">
        <v>443</v>
      </c>
      <c r="IJ39" s="167" t="s">
        <v>443</v>
      </c>
      <c r="IK39" s="167" t="s">
        <v>443</v>
      </c>
      <c r="IL39" s="167" t="s">
        <v>443</v>
      </c>
      <c r="IM39" s="167" t="s">
        <v>443</v>
      </c>
      <c r="IN39" s="167" t="s">
        <v>443</v>
      </c>
      <c r="IO39" s="382"/>
      <c r="IP39" s="167" t="s">
        <v>443</v>
      </c>
      <c r="IQ39" s="167" t="s">
        <v>443</v>
      </c>
      <c r="IR39" s="167" t="s">
        <v>443</v>
      </c>
      <c r="IS39" s="167" t="s">
        <v>443</v>
      </c>
      <c r="IT39" s="167" t="s">
        <v>443</v>
      </c>
      <c r="IU39" s="167" t="s">
        <v>443</v>
      </c>
      <c r="IV39" s="382"/>
      <c r="IW39" s="373">
        <v>21000</v>
      </c>
      <c r="IX39" s="167" t="s">
        <v>443</v>
      </c>
      <c r="IY39" s="167" t="s">
        <v>443</v>
      </c>
      <c r="IZ39" s="167" t="s">
        <v>443</v>
      </c>
      <c r="JA39" s="167" t="s">
        <v>443</v>
      </c>
      <c r="JB39" s="167" t="s">
        <v>443</v>
      </c>
      <c r="JC39" s="382" t="s">
        <v>443</v>
      </c>
      <c r="JD39" s="167" t="s">
        <v>443</v>
      </c>
      <c r="JE39" s="167" t="s">
        <v>443</v>
      </c>
      <c r="JF39" s="167" t="s">
        <v>443</v>
      </c>
      <c r="JG39" s="167" t="s">
        <v>443</v>
      </c>
      <c r="JH39" s="167" t="s">
        <v>443</v>
      </c>
      <c r="JI39" s="167" t="s">
        <v>443</v>
      </c>
      <c r="JJ39" s="352"/>
      <c r="JK39" s="167" t="s">
        <v>443</v>
      </c>
      <c r="JL39" s="167" t="s">
        <v>443</v>
      </c>
      <c r="JM39" s="167" t="s">
        <v>443</v>
      </c>
      <c r="JN39" s="167" t="s">
        <v>443</v>
      </c>
      <c r="JO39" s="167" t="s">
        <v>443</v>
      </c>
      <c r="JP39" s="167" t="s">
        <v>443</v>
      </c>
      <c r="JQ39" s="352"/>
      <c r="JR39" s="167" t="s">
        <v>443</v>
      </c>
      <c r="JS39" s="167" t="s">
        <v>443</v>
      </c>
      <c r="JT39" s="167" t="s">
        <v>443</v>
      </c>
      <c r="JU39" s="167" t="s">
        <v>443</v>
      </c>
      <c r="JV39" s="167" t="s">
        <v>443</v>
      </c>
      <c r="JW39" s="167" t="s">
        <v>443</v>
      </c>
      <c r="JX39" s="352"/>
      <c r="JY39" s="167" t="s">
        <v>443</v>
      </c>
      <c r="JZ39" s="167" t="s">
        <v>443</v>
      </c>
      <c r="KA39" s="373" t="s">
        <v>94</v>
      </c>
      <c r="KB39" s="167" t="s">
        <v>443</v>
      </c>
      <c r="KC39" s="167" t="s">
        <v>443</v>
      </c>
      <c r="KD39" s="167" t="s">
        <v>443</v>
      </c>
      <c r="KE39" s="167" t="s">
        <v>443</v>
      </c>
      <c r="KF39" s="352"/>
      <c r="KG39" s="167" t="s">
        <v>443</v>
      </c>
      <c r="KH39" s="167" t="s">
        <v>443</v>
      </c>
      <c r="KI39" s="167" t="s">
        <v>443</v>
      </c>
      <c r="KJ39" s="167" t="s">
        <v>443</v>
      </c>
      <c r="KK39" s="167" t="s">
        <v>443</v>
      </c>
      <c r="KL39" s="167" t="s">
        <v>443</v>
      </c>
      <c r="KM39" s="352"/>
      <c r="KN39" s="167" t="s">
        <v>443</v>
      </c>
      <c r="KO39" s="167" t="s">
        <v>443</v>
      </c>
      <c r="KP39" s="167" t="s">
        <v>443</v>
      </c>
      <c r="KQ39" s="167" t="s">
        <v>443</v>
      </c>
      <c r="KR39" s="167" t="s">
        <v>443</v>
      </c>
      <c r="KS39" s="167" t="s">
        <v>443</v>
      </c>
      <c r="KT39" s="352"/>
      <c r="KU39" s="167" t="s">
        <v>443</v>
      </c>
      <c r="KV39" s="167" t="s">
        <v>443</v>
      </c>
      <c r="KW39" s="167" t="s">
        <v>443</v>
      </c>
      <c r="KX39" s="167" t="s">
        <v>443</v>
      </c>
      <c r="KY39" s="167" t="s">
        <v>443</v>
      </c>
      <c r="KZ39" s="167" t="s">
        <v>443</v>
      </c>
      <c r="LA39" s="352"/>
      <c r="LB39" s="167" t="s">
        <v>443</v>
      </c>
      <c r="LC39" s="167" t="s">
        <v>443</v>
      </c>
      <c r="LD39" s="167" t="s">
        <v>443</v>
      </c>
      <c r="LE39" s="167" t="s">
        <v>443</v>
      </c>
      <c r="LF39" s="167" t="s">
        <v>443</v>
      </c>
      <c r="LG39" s="373" t="s">
        <v>94</v>
      </c>
      <c r="LH39" s="167" t="s">
        <v>443</v>
      </c>
      <c r="LI39" s="352"/>
      <c r="LJ39" s="167" t="s">
        <v>443</v>
      </c>
      <c r="LK39" s="167" t="s">
        <v>443</v>
      </c>
      <c r="LL39" s="167" t="s">
        <v>443</v>
      </c>
      <c r="LM39" s="167" t="s">
        <v>443</v>
      </c>
      <c r="LN39" s="167" t="s">
        <v>443</v>
      </c>
      <c r="LO39" s="167" t="s">
        <v>443</v>
      </c>
      <c r="LP39" s="167" t="s">
        <v>443</v>
      </c>
      <c r="LQ39" s="167" t="s">
        <v>443</v>
      </c>
      <c r="LR39" s="167" t="s">
        <v>443</v>
      </c>
      <c r="LS39" s="167" t="s">
        <v>443</v>
      </c>
      <c r="LT39" s="167" t="s">
        <v>443</v>
      </c>
      <c r="LU39" s="167" t="s">
        <v>443</v>
      </c>
      <c r="LV39" s="167" t="s">
        <v>443</v>
      </c>
      <c r="LW39" s="167" t="s">
        <v>443</v>
      </c>
      <c r="LX39" s="167" t="s">
        <v>443</v>
      </c>
      <c r="LY39" s="167" t="s">
        <v>443</v>
      </c>
      <c r="LZ39" s="167" t="s">
        <v>443</v>
      </c>
      <c r="MA39" s="167" t="s">
        <v>443</v>
      </c>
      <c r="MB39" s="167" t="s">
        <v>443</v>
      </c>
      <c r="MC39" s="167" t="s">
        <v>443</v>
      </c>
      <c r="MD39" s="167" t="s">
        <v>443</v>
      </c>
      <c r="ME39" s="167" t="s">
        <v>443</v>
      </c>
      <c r="MF39" s="167" t="s">
        <v>443</v>
      </c>
      <c r="MG39" s="167" t="s">
        <v>443</v>
      </c>
      <c r="MH39" s="167" t="s">
        <v>443</v>
      </c>
      <c r="MI39" s="167" t="s">
        <v>443</v>
      </c>
      <c r="MJ39" s="167" t="s">
        <v>443</v>
      </c>
      <c r="MK39" s="374" t="s">
        <v>443</v>
      </c>
      <c r="ML39" s="373" t="s">
        <v>94</v>
      </c>
    </row>
    <row r="40" spans="1:350" s="9" customFormat="1" ht="15.65" hidden="1" customHeight="1" x14ac:dyDescent="0.35">
      <c r="A40" s="244"/>
      <c r="B40" s="371">
        <f t="shared" si="117"/>
        <v>4</v>
      </c>
      <c r="C40" s="450" t="s">
        <v>182</v>
      </c>
      <c r="D40" s="368" t="s">
        <v>15</v>
      </c>
      <c r="E40" s="372" t="s">
        <v>175</v>
      </c>
      <c r="F40" s="373"/>
      <c r="G40" s="374"/>
      <c r="H40" s="86" t="s">
        <v>443</v>
      </c>
      <c r="I40" s="86" t="s">
        <v>443</v>
      </c>
      <c r="J40" s="164" t="s">
        <v>443</v>
      </c>
      <c r="K40" s="375"/>
      <c r="L40" s="86" t="s">
        <v>443</v>
      </c>
      <c r="M40" s="86" t="s">
        <v>443</v>
      </c>
      <c r="N40" s="376" t="s">
        <v>443</v>
      </c>
      <c r="O40" s="86" t="s">
        <v>443</v>
      </c>
      <c r="P40" s="86" t="s">
        <v>443</v>
      </c>
      <c r="Q40" s="164" t="s">
        <v>443</v>
      </c>
      <c r="R40" s="375"/>
      <c r="S40" s="159" t="s">
        <v>443</v>
      </c>
      <c r="T40" s="86" t="s">
        <v>443</v>
      </c>
      <c r="U40" s="376" t="s">
        <v>443</v>
      </c>
      <c r="V40" s="86" t="s">
        <v>443</v>
      </c>
      <c r="W40" s="86" t="s">
        <v>443</v>
      </c>
      <c r="X40" s="164" t="s">
        <v>443</v>
      </c>
      <c r="Y40" s="375"/>
      <c r="Z40" s="159" t="s">
        <v>443</v>
      </c>
      <c r="AA40" s="86" t="s">
        <v>443</v>
      </c>
      <c r="AB40" s="376" t="s">
        <v>443</v>
      </c>
      <c r="AC40" s="86" t="s">
        <v>443</v>
      </c>
      <c r="AD40" s="86" t="s">
        <v>443</v>
      </c>
      <c r="AE40" s="86"/>
      <c r="AF40" s="377"/>
      <c r="AG40" s="159"/>
      <c r="AH40" s="164"/>
      <c r="AI40" s="376"/>
      <c r="AJ40" s="378"/>
      <c r="AK40" s="164"/>
      <c r="AL40" s="373"/>
      <c r="AM40" s="163"/>
      <c r="AN40" s="377"/>
      <c r="AO40" s="86" t="s">
        <v>443</v>
      </c>
      <c r="AP40" s="86" t="s">
        <v>443</v>
      </c>
      <c r="AQ40" s="376" t="s">
        <v>443</v>
      </c>
      <c r="AR40" s="86" t="s">
        <v>443</v>
      </c>
      <c r="AS40" s="86" t="s">
        <v>443</v>
      </c>
      <c r="AT40" s="164" t="s">
        <v>443</v>
      </c>
      <c r="AU40" s="375"/>
      <c r="AV40" s="86" t="s">
        <v>443</v>
      </c>
      <c r="AW40" s="86" t="s">
        <v>443</v>
      </c>
      <c r="AX40" s="376" t="s">
        <v>443</v>
      </c>
      <c r="AY40" s="86" t="s">
        <v>443</v>
      </c>
      <c r="AZ40" s="86" t="s">
        <v>443</v>
      </c>
      <c r="BA40" s="164" t="s">
        <v>443</v>
      </c>
      <c r="BB40" s="375"/>
      <c r="BC40" s="86" t="s">
        <v>443</v>
      </c>
      <c r="BD40" s="86" t="s">
        <v>443</v>
      </c>
      <c r="BE40" s="376" t="s">
        <v>443</v>
      </c>
      <c r="BF40" s="86" t="s">
        <v>443</v>
      </c>
      <c r="BG40" s="86" t="s">
        <v>443</v>
      </c>
      <c r="BH40" s="164" t="s">
        <v>443</v>
      </c>
      <c r="BI40" s="375"/>
      <c r="BJ40" s="86" t="s">
        <v>443</v>
      </c>
      <c r="BK40" s="86" t="s">
        <v>443</v>
      </c>
      <c r="BL40" s="376" t="s">
        <v>443</v>
      </c>
      <c r="BM40" s="86" t="s">
        <v>443</v>
      </c>
      <c r="BN40" s="86" t="s">
        <v>443</v>
      </c>
      <c r="BO40" s="379"/>
      <c r="BP40" s="380" t="s">
        <v>443</v>
      </c>
      <c r="BQ40" s="381"/>
      <c r="BR40" s="167" t="s">
        <v>443</v>
      </c>
      <c r="BS40" s="103" t="s">
        <v>443</v>
      </c>
      <c r="BT40" s="103" t="s">
        <v>443</v>
      </c>
      <c r="BU40" s="103" t="s">
        <v>443</v>
      </c>
      <c r="BV40" s="103" t="s">
        <v>443</v>
      </c>
      <c r="BW40" s="160" t="s">
        <v>443</v>
      </c>
      <c r="BX40" s="382"/>
      <c r="BY40" s="167" t="s">
        <v>443</v>
      </c>
      <c r="BZ40" s="103" t="s">
        <v>443</v>
      </c>
      <c r="CA40" s="103" t="s">
        <v>443</v>
      </c>
      <c r="CB40" s="103" t="s">
        <v>443</v>
      </c>
      <c r="CC40" s="103" t="s">
        <v>443</v>
      </c>
      <c r="CD40" s="160" t="s">
        <v>443</v>
      </c>
      <c r="CE40" s="382"/>
      <c r="CF40" s="167" t="s">
        <v>443</v>
      </c>
      <c r="CG40" s="383" t="s">
        <v>443</v>
      </c>
      <c r="CH40" s="383" t="s">
        <v>443</v>
      </c>
      <c r="CI40" s="383" t="s">
        <v>443</v>
      </c>
      <c r="CJ40" s="383" t="s">
        <v>443</v>
      </c>
      <c r="CK40" s="160" t="s">
        <v>443</v>
      </c>
      <c r="CL40" s="382"/>
      <c r="CM40" s="167" t="s">
        <v>443</v>
      </c>
      <c r="CN40" s="103" t="s">
        <v>443</v>
      </c>
      <c r="CO40" s="103" t="s">
        <v>443</v>
      </c>
      <c r="CP40" s="103" t="s">
        <v>443</v>
      </c>
      <c r="CQ40" s="103" t="s">
        <v>443</v>
      </c>
      <c r="CR40" s="160" t="s">
        <v>443</v>
      </c>
      <c r="CS40" s="382"/>
      <c r="CT40" s="380" t="s">
        <v>443</v>
      </c>
      <c r="CU40" s="373"/>
      <c r="CV40" s="383" t="s">
        <v>443</v>
      </c>
      <c r="CW40" s="103" t="s">
        <v>443</v>
      </c>
      <c r="CX40" s="103" t="s">
        <v>443</v>
      </c>
      <c r="CY40" s="103" t="s">
        <v>443</v>
      </c>
      <c r="CZ40" s="160" t="s">
        <v>443</v>
      </c>
      <c r="DA40" s="382" t="s">
        <v>443</v>
      </c>
      <c r="DB40" s="167" t="s">
        <v>443</v>
      </c>
      <c r="DC40" s="103" t="s">
        <v>443</v>
      </c>
      <c r="DD40" s="103" t="s">
        <v>443</v>
      </c>
      <c r="DE40" s="103" t="s">
        <v>443</v>
      </c>
      <c r="DF40" s="103" t="s">
        <v>443</v>
      </c>
      <c r="DG40" s="160" t="s">
        <v>443</v>
      </c>
      <c r="DH40" s="382" t="s">
        <v>443</v>
      </c>
      <c r="DI40" s="167" t="s">
        <v>443</v>
      </c>
      <c r="DJ40" s="103" t="s">
        <v>443</v>
      </c>
      <c r="DK40" s="103" t="s">
        <v>443</v>
      </c>
      <c r="DL40" s="103" t="s">
        <v>443</v>
      </c>
      <c r="DM40" s="103" t="s">
        <v>443</v>
      </c>
      <c r="DN40" s="103" t="s">
        <v>443</v>
      </c>
      <c r="DO40" s="384" t="s">
        <v>443</v>
      </c>
      <c r="DP40" s="385" t="s">
        <v>443</v>
      </c>
      <c r="DQ40" s="103" t="s">
        <v>443</v>
      </c>
      <c r="DR40" s="103" t="s">
        <v>443</v>
      </c>
      <c r="DS40" s="103" t="s">
        <v>443</v>
      </c>
      <c r="DT40" s="103" t="s">
        <v>443</v>
      </c>
      <c r="DU40" s="160" t="s">
        <v>443</v>
      </c>
      <c r="DV40" s="382" t="s">
        <v>443</v>
      </c>
      <c r="DW40" s="167" t="s">
        <v>443</v>
      </c>
      <c r="DX40" s="167" t="s">
        <v>443</v>
      </c>
      <c r="DY40" s="167" t="s">
        <v>443</v>
      </c>
      <c r="DZ40" s="373"/>
      <c r="EA40" s="382"/>
      <c r="EB40" s="167" t="s">
        <v>443</v>
      </c>
      <c r="EC40" s="167" t="s">
        <v>443</v>
      </c>
      <c r="ED40" s="382"/>
      <c r="EE40" s="167" t="s">
        <v>443</v>
      </c>
      <c r="EF40" s="167" t="s">
        <v>443</v>
      </c>
      <c r="EG40" s="167" t="s">
        <v>443</v>
      </c>
      <c r="EH40" s="167" t="s">
        <v>443</v>
      </c>
      <c r="EI40" s="167" t="s">
        <v>443</v>
      </c>
      <c r="EJ40" s="167" t="s">
        <v>443</v>
      </c>
      <c r="EK40" s="382"/>
      <c r="EL40" s="167" t="s">
        <v>443</v>
      </c>
      <c r="EM40" s="167" t="s">
        <v>443</v>
      </c>
      <c r="EN40" s="167" t="s">
        <v>443</v>
      </c>
      <c r="EO40" s="167" t="s">
        <v>443</v>
      </c>
      <c r="EP40" s="167" t="s">
        <v>443</v>
      </c>
      <c r="EQ40" s="167" t="s">
        <v>443</v>
      </c>
      <c r="ER40" s="382"/>
      <c r="ES40" s="167" t="s">
        <v>443</v>
      </c>
      <c r="ET40" s="167" t="s">
        <v>443</v>
      </c>
      <c r="EU40" s="167" t="s">
        <v>443</v>
      </c>
      <c r="EV40" s="167" t="s">
        <v>443</v>
      </c>
      <c r="EW40" s="167" t="s">
        <v>443</v>
      </c>
      <c r="EX40" s="167" t="s">
        <v>443</v>
      </c>
      <c r="EY40" s="382"/>
      <c r="EZ40" s="167" t="s">
        <v>443</v>
      </c>
      <c r="FA40" s="167" t="s">
        <v>443</v>
      </c>
      <c r="FB40" s="167" t="s">
        <v>443</v>
      </c>
      <c r="FC40" s="167" t="s">
        <v>443</v>
      </c>
      <c r="FD40" s="167" t="s">
        <v>443</v>
      </c>
      <c r="FE40" s="167" t="s">
        <v>443</v>
      </c>
      <c r="FF40" s="373"/>
      <c r="FG40" s="382"/>
      <c r="FH40" s="167" t="s">
        <v>443</v>
      </c>
      <c r="FI40" s="167" t="s">
        <v>443</v>
      </c>
      <c r="FJ40" s="167" t="s">
        <v>443</v>
      </c>
      <c r="FK40" s="167" t="s">
        <v>443</v>
      </c>
      <c r="FL40" s="167" t="s">
        <v>443</v>
      </c>
      <c r="FM40" s="167" t="s">
        <v>443</v>
      </c>
      <c r="FN40" s="382"/>
      <c r="FO40" s="167" t="s">
        <v>443</v>
      </c>
      <c r="FP40" s="167" t="s">
        <v>443</v>
      </c>
      <c r="FQ40" s="167" t="s">
        <v>443</v>
      </c>
      <c r="FR40" s="167" t="s">
        <v>443</v>
      </c>
      <c r="FS40" s="167" t="s">
        <v>443</v>
      </c>
      <c r="FT40" s="167" t="s">
        <v>443</v>
      </c>
      <c r="FU40" s="382"/>
      <c r="FV40" s="167" t="s">
        <v>443</v>
      </c>
      <c r="FW40" s="167" t="s">
        <v>443</v>
      </c>
      <c r="FX40" s="167" t="s">
        <v>443</v>
      </c>
      <c r="FY40" s="167" t="s">
        <v>443</v>
      </c>
      <c r="FZ40" s="167" t="s">
        <v>443</v>
      </c>
      <c r="GA40" s="167" t="s">
        <v>443</v>
      </c>
      <c r="GB40" s="382"/>
      <c r="GC40" s="167" t="s">
        <v>443</v>
      </c>
      <c r="GD40" s="167" t="s">
        <v>443</v>
      </c>
      <c r="GE40" s="167" t="s">
        <v>443</v>
      </c>
      <c r="GF40" s="167" t="s">
        <v>443</v>
      </c>
      <c r="GG40" s="167" t="s">
        <v>443</v>
      </c>
      <c r="GH40" s="167" t="s">
        <v>443</v>
      </c>
      <c r="GI40" s="382"/>
      <c r="GJ40" s="167" t="s">
        <v>443</v>
      </c>
      <c r="GK40" s="373"/>
      <c r="GL40" s="167" t="s">
        <v>443</v>
      </c>
      <c r="GM40" s="167" t="s">
        <v>443</v>
      </c>
      <c r="GN40" s="167" t="s">
        <v>443</v>
      </c>
      <c r="GO40" s="167" t="s">
        <v>443</v>
      </c>
      <c r="GP40" s="167" t="s">
        <v>443</v>
      </c>
      <c r="GQ40" s="382"/>
      <c r="GR40" s="167" t="s">
        <v>443</v>
      </c>
      <c r="GS40" s="167" t="s">
        <v>443</v>
      </c>
      <c r="GT40" s="167" t="s">
        <v>443</v>
      </c>
      <c r="GU40" s="167" t="s">
        <v>443</v>
      </c>
      <c r="GV40" s="167" t="s">
        <v>443</v>
      </c>
      <c r="GW40" s="167" t="s">
        <v>443</v>
      </c>
      <c r="GX40" s="382"/>
      <c r="GY40" s="167" t="s">
        <v>443</v>
      </c>
      <c r="GZ40" s="167" t="s">
        <v>443</v>
      </c>
      <c r="HA40" s="167" t="s">
        <v>443</v>
      </c>
      <c r="HB40" s="167" t="s">
        <v>443</v>
      </c>
      <c r="HC40" s="167" t="s">
        <v>443</v>
      </c>
      <c r="HD40" s="167" t="s">
        <v>443</v>
      </c>
      <c r="HE40" s="382"/>
      <c r="HF40" s="167" t="s">
        <v>443</v>
      </c>
      <c r="HG40" s="167" t="s">
        <v>443</v>
      </c>
      <c r="HH40" s="167" t="s">
        <v>443</v>
      </c>
      <c r="HI40" s="167" t="s">
        <v>443</v>
      </c>
      <c r="HJ40" s="167" t="s">
        <v>443</v>
      </c>
      <c r="HK40" s="167" t="s">
        <v>443</v>
      </c>
      <c r="HL40" s="382"/>
      <c r="HM40" s="167" t="s">
        <v>443</v>
      </c>
      <c r="HN40" s="167" t="s">
        <v>443</v>
      </c>
      <c r="HO40" s="167" t="s">
        <v>443</v>
      </c>
      <c r="HP40" s="167" t="s">
        <v>443</v>
      </c>
      <c r="HQ40" s="373"/>
      <c r="HR40" s="167" t="s">
        <v>443</v>
      </c>
      <c r="HS40" s="167" t="s">
        <v>443</v>
      </c>
      <c r="HT40" s="382"/>
      <c r="HU40" s="167" t="s">
        <v>443</v>
      </c>
      <c r="HV40" s="167" t="s">
        <v>443</v>
      </c>
      <c r="HW40" s="167" t="s">
        <v>443</v>
      </c>
      <c r="HX40" s="167" t="s">
        <v>443</v>
      </c>
      <c r="HY40" s="167" t="s">
        <v>443</v>
      </c>
      <c r="HZ40" s="167" t="s">
        <v>443</v>
      </c>
      <c r="IA40" s="382"/>
      <c r="IB40" s="167" t="s">
        <v>443</v>
      </c>
      <c r="IC40" s="167" t="s">
        <v>443</v>
      </c>
      <c r="ID40" s="167" t="s">
        <v>443</v>
      </c>
      <c r="IE40" s="167" t="s">
        <v>443</v>
      </c>
      <c r="IF40" s="167" t="s">
        <v>443</v>
      </c>
      <c r="IG40" s="167" t="s">
        <v>443</v>
      </c>
      <c r="IH40" s="382"/>
      <c r="II40" s="167" t="s">
        <v>443</v>
      </c>
      <c r="IJ40" s="167" t="s">
        <v>443</v>
      </c>
      <c r="IK40" s="167" t="s">
        <v>443</v>
      </c>
      <c r="IL40" s="167" t="s">
        <v>443</v>
      </c>
      <c r="IM40" s="167" t="s">
        <v>443</v>
      </c>
      <c r="IN40" s="167" t="s">
        <v>443</v>
      </c>
      <c r="IO40" s="382"/>
      <c r="IP40" s="167" t="s">
        <v>443</v>
      </c>
      <c r="IQ40" s="167" t="s">
        <v>443</v>
      </c>
      <c r="IR40" s="167" t="s">
        <v>443</v>
      </c>
      <c r="IS40" s="167" t="s">
        <v>443</v>
      </c>
      <c r="IT40" s="167" t="s">
        <v>443</v>
      </c>
      <c r="IU40" s="167" t="s">
        <v>443</v>
      </c>
      <c r="IV40" s="382"/>
      <c r="IW40" s="373"/>
      <c r="IX40" s="167" t="s">
        <v>443</v>
      </c>
      <c r="IY40" s="167" t="s">
        <v>443</v>
      </c>
      <c r="IZ40" s="167" t="s">
        <v>443</v>
      </c>
      <c r="JA40" s="167" t="s">
        <v>443</v>
      </c>
      <c r="JB40" s="167" t="s">
        <v>443</v>
      </c>
      <c r="JC40" s="382" t="s">
        <v>443</v>
      </c>
      <c r="JD40" s="167" t="s">
        <v>443</v>
      </c>
      <c r="JE40" s="167" t="s">
        <v>443</v>
      </c>
      <c r="JF40" s="167" t="s">
        <v>443</v>
      </c>
      <c r="JG40" s="167" t="s">
        <v>443</v>
      </c>
      <c r="JH40" s="167" t="s">
        <v>443</v>
      </c>
      <c r="JI40" s="167" t="s">
        <v>443</v>
      </c>
      <c r="JJ40" s="352"/>
      <c r="JK40" s="167" t="s">
        <v>443</v>
      </c>
      <c r="JL40" s="167" t="s">
        <v>443</v>
      </c>
      <c r="JM40" s="167"/>
      <c r="JN40" s="167" t="s">
        <v>443</v>
      </c>
      <c r="JO40" s="167" t="s">
        <v>443</v>
      </c>
      <c r="JP40" s="167" t="s">
        <v>443</v>
      </c>
      <c r="JQ40" s="352"/>
      <c r="JR40" s="167" t="s">
        <v>443</v>
      </c>
      <c r="JS40" s="167" t="s">
        <v>443</v>
      </c>
      <c r="JT40" s="167" t="s">
        <v>443</v>
      </c>
      <c r="JU40" s="167" t="s">
        <v>443</v>
      </c>
      <c r="JV40" s="167" t="s">
        <v>443</v>
      </c>
      <c r="JW40" s="167" t="s">
        <v>443</v>
      </c>
      <c r="JX40" s="352"/>
      <c r="JY40" s="167" t="s">
        <v>443</v>
      </c>
      <c r="JZ40" s="167" t="s">
        <v>443</v>
      </c>
      <c r="KA40" s="373" t="s">
        <v>94</v>
      </c>
      <c r="KB40" s="167" t="s">
        <v>443</v>
      </c>
      <c r="KC40" s="167" t="s">
        <v>443</v>
      </c>
      <c r="KD40" s="167" t="s">
        <v>443</v>
      </c>
      <c r="KE40" s="167" t="s">
        <v>443</v>
      </c>
      <c r="KF40" s="352"/>
      <c r="KG40" s="167" t="s">
        <v>443</v>
      </c>
      <c r="KH40" s="167" t="s">
        <v>443</v>
      </c>
      <c r="KI40" s="167" t="s">
        <v>443</v>
      </c>
      <c r="KJ40" s="167" t="s">
        <v>443</v>
      </c>
      <c r="KK40" s="167" t="s">
        <v>443</v>
      </c>
      <c r="KL40" s="167" t="s">
        <v>443</v>
      </c>
      <c r="KM40" s="352"/>
      <c r="KN40" s="167" t="s">
        <v>443</v>
      </c>
      <c r="KO40" s="167" t="s">
        <v>443</v>
      </c>
      <c r="KP40" s="167" t="s">
        <v>443</v>
      </c>
      <c r="KQ40" s="167" t="s">
        <v>443</v>
      </c>
      <c r="KR40" s="167" t="s">
        <v>443</v>
      </c>
      <c r="KS40" s="167" t="s">
        <v>443</v>
      </c>
      <c r="KT40" s="352"/>
      <c r="KU40" s="167" t="s">
        <v>443</v>
      </c>
      <c r="KV40" s="167" t="s">
        <v>443</v>
      </c>
      <c r="KW40" s="167" t="s">
        <v>443</v>
      </c>
      <c r="KX40" s="167" t="s">
        <v>443</v>
      </c>
      <c r="KY40" s="167" t="s">
        <v>443</v>
      </c>
      <c r="KZ40" s="167" t="s">
        <v>443</v>
      </c>
      <c r="LA40" s="352"/>
      <c r="LB40" s="167" t="s">
        <v>443</v>
      </c>
      <c r="LC40" s="167" t="s">
        <v>443</v>
      </c>
      <c r="LD40" s="167" t="s">
        <v>443</v>
      </c>
      <c r="LE40" s="167" t="s">
        <v>443</v>
      </c>
      <c r="LF40" s="167" t="s">
        <v>443</v>
      </c>
      <c r="LG40" s="373" t="s">
        <v>94</v>
      </c>
      <c r="LH40" s="167" t="s">
        <v>443</v>
      </c>
      <c r="LI40" s="352"/>
      <c r="LJ40" s="167" t="s">
        <v>443</v>
      </c>
      <c r="LK40" s="167" t="s">
        <v>443</v>
      </c>
      <c r="LL40" s="167" t="s">
        <v>443</v>
      </c>
      <c r="LM40" s="167" t="s">
        <v>443</v>
      </c>
      <c r="LN40" s="167" t="s">
        <v>443</v>
      </c>
      <c r="LO40" s="167" t="s">
        <v>443</v>
      </c>
      <c r="LP40" s="167" t="s">
        <v>443</v>
      </c>
      <c r="LQ40" s="167" t="s">
        <v>443</v>
      </c>
      <c r="LR40" s="167" t="s">
        <v>443</v>
      </c>
      <c r="LS40" s="167" t="s">
        <v>443</v>
      </c>
      <c r="LT40" s="167" t="s">
        <v>443</v>
      </c>
      <c r="LU40" s="167" t="s">
        <v>443</v>
      </c>
      <c r="LV40" s="167" t="s">
        <v>443</v>
      </c>
      <c r="LW40" s="167" t="s">
        <v>443</v>
      </c>
      <c r="LX40" s="167" t="s">
        <v>443</v>
      </c>
      <c r="LY40" s="167" t="s">
        <v>443</v>
      </c>
      <c r="LZ40" s="167" t="s">
        <v>443</v>
      </c>
      <c r="MA40" s="167" t="s">
        <v>443</v>
      </c>
      <c r="MB40" s="167" t="s">
        <v>443</v>
      </c>
      <c r="MC40" s="167" t="s">
        <v>443</v>
      </c>
      <c r="MD40" s="167" t="s">
        <v>443</v>
      </c>
      <c r="ME40" s="167" t="s">
        <v>443</v>
      </c>
      <c r="MF40" s="167" t="s">
        <v>443</v>
      </c>
      <c r="MG40" s="167" t="s">
        <v>443</v>
      </c>
      <c r="MH40" s="167" t="s">
        <v>443</v>
      </c>
      <c r="MI40" s="167" t="s">
        <v>443</v>
      </c>
      <c r="MJ40" s="167" t="s">
        <v>443</v>
      </c>
      <c r="MK40" s="374" t="s">
        <v>443</v>
      </c>
      <c r="ML40" s="373" t="s">
        <v>94</v>
      </c>
    </row>
    <row r="41" spans="1:350" s="9" customFormat="1" ht="15.65" hidden="1" customHeight="1" x14ac:dyDescent="0.35">
      <c r="A41" s="244"/>
      <c r="B41" s="371">
        <f t="shared" si="117"/>
        <v>5</v>
      </c>
      <c r="C41" s="450" t="s">
        <v>249</v>
      </c>
      <c r="D41" s="368" t="s">
        <v>15</v>
      </c>
      <c r="E41" s="372" t="s">
        <v>238</v>
      </c>
      <c r="F41" s="373"/>
      <c r="G41" s="374"/>
      <c r="H41" s="86" t="s">
        <v>443</v>
      </c>
      <c r="I41" s="86" t="s">
        <v>443</v>
      </c>
      <c r="J41" s="164" t="s">
        <v>443</v>
      </c>
      <c r="K41" s="375"/>
      <c r="L41" s="86" t="s">
        <v>443</v>
      </c>
      <c r="M41" s="86" t="s">
        <v>443</v>
      </c>
      <c r="N41" s="376" t="s">
        <v>443</v>
      </c>
      <c r="O41" s="86" t="s">
        <v>443</v>
      </c>
      <c r="P41" s="86" t="s">
        <v>443</v>
      </c>
      <c r="Q41" s="164" t="s">
        <v>443</v>
      </c>
      <c r="R41" s="375"/>
      <c r="S41" s="159" t="s">
        <v>443</v>
      </c>
      <c r="T41" s="86" t="s">
        <v>443</v>
      </c>
      <c r="U41" s="376" t="s">
        <v>443</v>
      </c>
      <c r="V41" s="86" t="s">
        <v>443</v>
      </c>
      <c r="W41" s="86" t="s">
        <v>443</v>
      </c>
      <c r="X41" s="164" t="s">
        <v>443</v>
      </c>
      <c r="Y41" s="375"/>
      <c r="Z41" s="159" t="s">
        <v>443</v>
      </c>
      <c r="AA41" s="86" t="s">
        <v>443</v>
      </c>
      <c r="AB41" s="376" t="s">
        <v>443</v>
      </c>
      <c r="AC41" s="86" t="s">
        <v>443</v>
      </c>
      <c r="AD41" s="86" t="s">
        <v>443</v>
      </c>
      <c r="AE41" s="86"/>
      <c r="AF41" s="377"/>
      <c r="AG41" s="159"/>
      <c r="AH41" s="164"/>
      <c r="AI41" s="376"/>
      <c r="AJ41" s="378"/>
      <c r="AK41" s="164"/>
      <c r="AL41" s="373"/>
      <c r="AM41" s="163"/>
      <c r="AN41" s="377"/>
      <c r="AO41" s="86" t="s">
        <v>443</v>
      </c>
      <c r="AP41" s="86" t="s">
        <v>443</v>
      </c>
      <c r="AQ41" s="376" t="s">
        <v>443</v>
      </c>
      <c r="AR41" s="86" t="s">
        <v>443</v>
      </c>
      <c r="AS41" s="86" t="s">
        <v>443</v>
      </c>
      <c r="AT41" s="164" t="s">
        <v>443</v>
      </c>
      <c r="AU41" s="375"/>
      <c r="AV41" s="86" t="s">
        <v>443</v>
      </c>
      <c r="AW41" s="86" t="s">
        <v>443</v>
      </c>
      <c r="AX41" s="376" t="s">
        <v>443</v>
      </c>
      <c r="AY41" s="86" t="s">
        <v>443</v>
      </c>
      <c r="AZ41" s="86" t="s">
        <v>443</v>
      </c>
      <c r="BA41" s="164" t="s">
        <v>443</v>
      </c>
      <c r="BB41" s="375"/>
      <c r="BC41" s="86" t="s">
        <v>443</v>
      </c>
      <c r="BD41" s="86" t="s">
        <v>443</v>
      </c>
      <c r="BE41" s="376" t="s">
        <v>443</v>
      </c>
      <c r="BF41" s="86" t="s">
        <v>443</v>
      </c>
      <c r="BG41" s="86" t="s">
        <v>443</v>
      </c>
      <c r="BH41" s="164" t="s">
        <v>443</v>
      </c>
      <c r="BI41" s="375"/>
      <c r="BJ41" s="86" t="s">
        <v>443</v>
      </c>
      <c r="BK41" s="86" t="s">
        <v>443</v>
      </c>
      <c r="BL41" s="376" t="s">
        <v>443</v>
      </c>
      <c r="BM41" s="86" t="s">
        <v>443</v>
      </c>
      <c r="BN41" s="86" t="s">
        <v>443</v>
      </c>
      <c r="BO41" s="379"/>
      <c r="BP41" s="380" t="s">
        <v>443</v>
      </c>
      <c r="BQ41" s="381"/>
      <c r="BR41" s="167" t="s">
        <v>443</v>
      </c>
      <c r="BS41" s="103" t="s">
        <v>443</v>
      </c>
      <c r="BT41" s="103" t="s">
        <v>443</v>
      </c>
      <c r="BU41" s="103" t="s">
        <v>443</v>
      </c>
      <c r="BV41" s="103" t="s">
        <v>443</v>
      </c>
      <c r="BW41" s="160" t="s">
        <v>443</v>
      </c>
      <c r="BX41" s="382"/>
      <c r="BY41" s="167" t="s">
        <v>443</v>
      </c>
      <c r="BZ41" s="103" t="s">
        <v>443</v>
      </c>
      <c r="CA41" s="103" t="s">
        <v>443</v>
      </c>
      <c r="CB41" s="103" t="s">
        <v>443</v>
      </c>
      <c r="CC41" s="103" t="s">
        <v>443</v>
      </c>
      <c r="CD41" s="160" t="s">
        <v>443</v>
      </c>
      <c r="CE41" s="382"/>
      <c r="CF41" s="167" t="s">
        <v>443</v>
      </c>
      <c r="CG41" s="383" t="s">
        <v>443</v>
      </c>
      <c r="CH41" s="383" t="s">
        <v>443</v>
      </c>
      <c r="CI41" s="383" t="s">
        <v>443</v>
      </c>
      <c r="CJ41" s="383" t="s">
        <v>443</v>
      </c>
      <c r="CK41" s="160" t="s">
        <v>443</v>
      </c>
      <c r="CL41" s="382"/>
      <c r="CM41" s="167" t="s">
        <v>443</v>
      </c>
      <c r="CN41" s="103" t="s">
        <v>443</v>
      </c>
      <c r="CO41" s="103" t="s">
        <v>443</v>
      </c>
      <c r="CP41" s="103" t="s">
        <v>443</v>
      </c>
      <c r="CQ41" s="103" t="s">
        <v>443</v>
      </c>
      <c r="CR41" s="160" t="s">
        <v>443</v>
      </c>
      <c r="CS41" s="382"/>
      <c r="CT41" s="380" t="s">
        <v>443</v>
      </c>
      <c r="CU41" s="373"/>
      <c r="CV41" s="383" t="s">
        <v>443</v>
      </c>
      <c r="CW41" s="103" t="s">
        <v>443</v>
      </c>
      <c r="CX41" s="103" t="s">
        <v>443</v>
      </c>
      <c r="CY41" s="103" t="s">
        <v>443</v>
      </c>
      <c r="CZ41" s="160" t="s">
        <v>443</v>
      </c>
      <c r="DA41" s="382" t="s">
        <v>443</v>
      </c>
      <c r="DB41" s="167" t="s">
        <v>443</v>
      </c>
      <c r="DC41" s="103" t="s">
        <v>443</v>
      </c>
      <c r="DD41" s="103" t="s">
        <v>443</v>
      </c>
      <c r="DE41" s="103" t="s">
        <v>443</v>
      </c>
      <c r="DF41" s="103" t="s">
        <v>443</v>
      </c>
      <c r="DG41" s="160" t="s">
        <v>443</v>
      </c>
      <c r="DH41" s="382" t="s">
        <v>443</v>
      </c>
      <c r="DI41" s="167" t="s">
        <v>443</v>
      </c>
      <c r="DJ41" s="103" t="s">
        <v>443</v>
      </c>
      <c r="DK41" s="103" t="s">
        <v>443</v>
      </c>
      <c r="DL41" s="103" t="s">
        <v>443</v>
      </c>
      <c r="DM41" s="103" t="s">
        <v>443</v>
      </c>
      <c r="DN41" s="103" t="s">
        <v>443</v>
      </c>
      <c r="DO41" s="384" t="s">
        <v>443</v>
      </c>
      <c r="DP41" s="385" t="s">
        <v>443</v>
      </c>
      <c r="DQ41" s="103" t="s">
        <v>443</v>
      </c>
      <c r="DR41" s="103" t="s">
        <v>443</v>
      </c>
      <c r="DS41" s="103" t="s">
        <v>443</v>
      </c>
      <c r="DT41" s="103" t="s">
        <v>443</v>
      </c>
      <c r="DU41" s="160" t="s">
        <v>443</v>
      </c>
      <c r="DV41" s="382" t="s">
        <v>443</v>
      </c>
      <c r="DW41" s="167" t="s">
        <v>443</v>
      </c>
      <c r="DX41" s="167" t="s">
        <v>443</v>
      </c>
      <c r="DY41" s="167" t="s">
        <v>443</v>
      </c>
      <c r="DZ41" s="373"/>
      <c r="EA41" s="382"/>
      <c r="EB41" s="167" t="s">
        <v>443</v>
      </c>
      <c r="EC41" s="167" t="s">
        <v>443</v>
      </c>
      <c r="ED41" s="382"/>
      <c r="EE41" s="167" t="s">
        <v>443</v>
      </c>
      <c r="EF41" s="167" t="s">
        <v>443</v>
      </c>
      <c r="EG41" s="167" t="s">
        <v>443</v>
      </c>
      <c r="EH41" s="167" t="s">
        <v>443</v>
      </c>
      <c r="EI41" s="167" t="s">
        <v>443</v>
      </c>
      <c r="EJ41" s="167" t="s">
        <v>443</v>
      </c>
      <c r="EK41" s="382"/>
      <c r="EL41" s="167" t="s">
        <v>443</v>
      </c>
      <c r="EM41" s="167" t="s">
        <v>443</v>
      </c>
      <c r="EN41" s="167" t="s">
        <v>443</v>
      </c>
      <c r="EO41" s="167" t="s">
        <v>443</v>
      </c>
      <c r="EP41" s="167" t="s">
        <v>443</v>
      </c>
      <c r="EQ41" s="167" t="s">
        <v>443</v>
      </c>
      <c r="ER41" s="382"/>
      <c r="ES41" s="167" t="s">
        <v>443</v>
      </c>
      <c r="ET41" s="167" t="s">
        <v>443</v>
      </c>
      <c r="EU41" s="167" t="s">
        <v>443</v>
      </c>
      <c r="EV41" s="167" t="s">
        <v>443</v>
      </c>
      <c r="EW41" s="167" t="s">
        <v>443</v>
      </c>
      <c r="EX41" s="167" t="s">
        <v>443</v>
      </c>
      <c r="EY41" s="382"/>
      <c r="EZ41" s="167" t="s">
        <v>443</v>
      </c>
      <c r="FA41" s="167" t="s">
        <v>443</v>
      </c>
      <c r="FB41" s="167" t="s">
        <v>443</v>
      </c>
      <c r="FC41" s="167" t="s">
        <v>443</v>
      </c>
      <c r="FD41" s="167" t="s">
        <v>443</v>
      </c>
      <c r="FE41" s="167" t="s">
        <v>443</v>
      </c>
      <c r="FF41" s="373"/>
      <c r="FG41" s="382"/>
      <c r="FH41" s="167" t="s">
        <v>443</v>
      </c>
      <c r="FI41" s="167" t="s">
        <v>443</v>
      </c>
      <c r="FJ41" s="167" t="s">
        <v>443</v>
      </c>
      <c r="FK41" s="167" t="s">
        <v>443</v>
      </c>
      <c r="FL41" s="167" t="s">
        <v>443</v>
      </c>
      <c r="FM41" s="167" t="s">
        <v>443</v>
      </c>
      <c r="FN41" s="382"/>
      <c r="FO41" s="167" t="s">
        <v>443</v>
      </c>
      <c r="FP41" s="167" t="s">
        <v>443</v>
      </c>
      <c r="FQ41" s="167" t="s">
        <v>443</v>
      </c>
      <c r="FR41" s="167" t="s">
        <v>443</v>
      </c>
      <c r="FS41" s="167" t="s">
        <v>443</v>
      </c>
      <c r="FT41" s="167" t="s">
        <v>443</v>
      </c>
      <c r="FU41" s="382"/>
      <c r="FV41" s="167" t="s">
        <v>443</v>
      </c>
      <c r="FW41" s="167" t="s">
        <v>443</v>
      </c>
      <c r="FX41" s="167" t="s">
        <v>443</v>
      </c>
      <c r="FY41" s="167" t="s">
        <v>443</v>
      </c>
      <c r="FZ41" s="167" t="s">
        <v>443</v>
      </c>
      <c r="GA41" s="167" t="s">
        <v>443</v>
      </c>
      <c r="GB41" s="382"/>
      <c r="GC41" s="167" t="s">
        <v>443</v>
      </c>
      <c r="GD41" s="167" t="s">
        <v>443</v>
      </c>
      <c r="GE41" s="167" t="s">
        <v>443</v>
      </c>
      <c r="GF41" s="167" t="s">
        <v>443</v>
      </c>
      <c r="GG41" s="167" t="s">
        <v>443</v>
      </c>
      <c r="GH41" s="167" t="s">
        <v>443</v>
      </c>
      <c r="GI41" s="382"/>
      <c r="GJ41" s="167" t="s">
        <v>443</v>
      </c>
      <c r="GK41" s="373"/>
      <c r="GL41" s="167" t="s">
        <v>443</v>
      </c>
      <c r="GM41" s="167" t="s">
        <v>443</v>
      </c>
      <c r="GN41" s="167" t="s">
        <v>443</v>
      </c>
      <c r="GO41" s="167" t="s">
        <v>443</v>
      </c>
      <c r="GP41" s="167" t="s">
        <v>443</v>
      </c>
      <c r="GQ41" s="382"/>
      <c r="GR41" s="167" t="s">
        <v>443</v>
      </c>
      <c r="GS41" s="167" t="s">
        <v>443</v>
      </c>
      <c r="GT41" s="167" t="s">
        <v>443</v>
      </c>
      <c r="GU41" s="167" t="s">
        <v>443</v>
      </c>
      <c r="GV41" s="167" t="s">
        <v>443</v>
      </c>
      <c r="GW41" s="167" t="s">
        <v>443</v>
      </c>
      <c r="GX41" s="382"/>
      <c r="GY41" s="167" t="s">
        <v>443</v>
      </c>
      <c r="GZ41" s="167" t="s">
        <v>443</v>
      </c>
      <c r="HA41" s="167" t="s">
        <v>443</v>
      </c>
      <c r="HB41" s="167" t="s">
        <v>443</v>
      </c>
      <c r="HC41" s="167" t="s">
        <v>443</v>
      </c>
      <c r="HD41" s="167" t="s">
        <v>443</v>
      </c>
      <c r="HE41" s="382"/>
      <c r="HF41" s="167" t="s">
        <v>443</v>
      </c>
      <c r="HG41" s="167" t="s">
        <v>443</v>
      </c>
      <c r="HH41" s="167" t="s">
        <v>443</v>
      </c>
      <c r="HI41" s="167" t="s">
        <v>443</v>
      </c>
      <c r="HJ41" s="167" t="s">
        <v>443</v>
      </c>
      <c r="HK41" s="167" t="s">
        <v>443</v>
      </c>
      <c r="HL41" s="382"/>
      <c r="HM41" s="167" t="s">
        <v>443</v>
      </c>
      <c r="HN41" s="167" t="s">
        <v>443</v>
      </c>
      <c r="HO41" s="167" t="s">
        <v>443</v>
      </c>
      <c r="HP41" s="167" t="s">
        <v>443</v>
      </c>
      <c r="HQ41" s="373"/>
      <c r="HR41" s="167" t="s">
        <v>443</v>
      </c>
      <c r="HS41" s="167" t="s">
        <v>443</v>
      </c>
      <c r="HT41" s="382"/>
      <c r="HU41" s="167" t="s">
        <v>443</v>
      </c>
      <c r="HV41" s="167" t="s">
        <v>443</v>
      </c>
      <c r="HW41" s="167" t="s">
        <v>443</v>
      </c>
      <c r="HX41" s="167" t="s">
        <v>443</v>
      </c>
      <c r="HY41" s="167" t="s">
        <v>443</v>
      </c>
      <c r="HZ41" s="167" t="s">
        <v>443</v>
      </c>
      <c r="IA41" s="382"/>
      <c r="IB41" s="167" t="s">
        <v>443</v>
      </c>
      <c r="IC41" s="167" t="s">
        <v>443</v>
      </c>
      <c r="ID41" s="167" t="s">
        <v>443</v>
      </c>
      <c r="IE41" s="167" t="s">
        <v>443</v>
      </c>
      <c r="IF41" s="167" t="s">
        <v>443</v>
      </c>
      <c r="IG41" s="167" t="s">
        <v>443</v>
      </c>
      <c r="IH41" s="382"/>
      <c r="II41" s="167" t="s">
        <v>443</v>
      </c>
      <c r="IJ41" s="167" t="s">
        <v>443</v>
      </c>
      <c r="IK41" s="167" t="s">
        <v>443</v>
      </c>
      <c r="IL41" s="167" t="s">
        <v>443</v>
      </c>
      <c r="IM41" s="167" t="s">
        <v>443</v>
      </c>
      <c r="IN41" s="167" t="s">
        <v>443</v>
      </c>
      <c r="IO41" s="382"/>
      <c r="IP41" s="167" t="s">
        <v>443</v>
      </c>
      <c r="IQ41" s="167" t="s">
        <v>443</v>
      </c>
      <c r="IR41" s="167" t="s">
        <v>443</v>
      </c>
      <c r="IS41" s="167" t="s">
        <v>443</v>
      </c>
      <c r="IT41" s="167" t="s">
        <v>443</v>
      </c>
      <c r="IU41" s="167" t="s">
        <v>443</v>
      </c>
      <c r="IV41" s="382"/>
      <c r="IW41" s="373"/>
      <c r="IX41" s="167" t="s">
        <v>443</v>
      </c>
      <c r="IY41" s="167" t="s">
        <v>443</v>
      </c>
      <c r="IZ41" s="167" t="s">
        <v>443</v>
      </c>
      <c r="JA41" s="167" t="s">
        <v>443</v>
      </c>
      <c r="JB41" s="167" t="s">
        <v>443</v>
      </c>
      <c r="JC41" s="382" t="s">
        <v>443</v>
      </c>
      <c r="JD41" s="167" t="s">
        <v>443</v>
      </c>
      <c r="JE41" s="167" t="s">
        <v>443</v>
      </c>
      <c r="JF41" s="167" t="s">
        <v>443</v>
      </c>
      <c r="JG41" s="167" t="s">
        <v>443</v>
      </c>
      <c r="JH41" s="167" t="s">
        <v>443</v>
      </c>
      <c r="JI41" s="167" t="s">
        <v>443</v>
      </c>
      <c r="JJ41" s="352"/>
      <c r="JK41" s="167" t="s">
        <v>443</v>
      </c>
      <c r="JL41" s="167" t="s">
        <v>443</v>
      </c>
      <c r="JM41" s="167"/>
      <c r="JN41" s="167" t="s">
        <v>443</v>
      </c>
      <c r="JO41" s="167" t="s">
        <v>443</v>
      </c>
      <c r="JP41" s="167" t="s">
        <v>443</v>
      </c>
      <c r="JQ41" s="352"/>
      <c r="JR41" s="167" t="s">
        <v>443</v>
      </c>
      <c r="JS41" s="167" t="s">
        <v>443</v>
      </c>
      <c r="JT41" s="167" t="s">
        <v>443</v>
      </c>
      <c r="JU41" s="167" t="s">
        <v>443</v>
      </c>
      <c r="JV41" s="167" t="s">
        <v>443</v>
      </c>
      <c r="JW41" s="167" t="s">
        <v>443</v>
      </c>
      <c r="JX41" s="352"/>
      <c r="JY41" s="167" t="s">
        <v>443</v>
      </c>
      <c r="JZ41" s="167" t="s">
        <v>443</v>
      </c>
      <c r="KA41" s="373" t="s">
        <v>94</v>
      </c>
      <c r="KB41" s="167" t="s">
        <v>443</v>
      </c>
      <c r="KC41" s="167" t="s">
        <v>443</v>
      </c>
      <c r="KD41" s="167" t="s">
        <v>443</v>
      </c>
      <c r="KE41" s="167" t="s">
        <v>443</v>
      </c>
      <c r="KF41" s="352"/>
      <c r="KG41" s="167" t="s">
        <v>443</v>
      </c>
      <c r="KH41" s="167" t="s">
        <v>443</v>
      </c>
      <c r="KI41" s="167" t="s">
        <v>443</v>
      </c>
      <c r="KJ41" s="167" t="s">
        <v>443</v>
      </c>
      <c r="KK41" s="167" t="s">
        <v>443</v>
      </c>
      <c r="KL41" s="167" t="s">
        <v>443</v>
      </c>
      <c r="KM41" s="352"/>
      <c r="KN41" s="167" t="s">
        <v>443</v>
      </c>
      <c r="KO41" s="167" t="s">
        <v>443</v>
      </c>
      <c r="KP41" s="167" t="s">
        <v>443</v>
      </c>
      <c r="KQ41" s="167" t="s">
        <v>443</v>
      </c>
      <c r="KR41" s="167" t="s">
        <v>443</v>
      </c>
      <c r="KS41" s="167" t="s">
        <v>443</v>
      </c>
      <c r="KT41" s="352"/>
      <c r="KU41" s="167" t="s">
        <v>443</v>
      </c>
      <c r="KV41" s="167" t="s">
        <v>443</v>
      </c>
      <c r="KW41" s="167" t="s">
        <v>443</v>
      </c>
      <c r="KX41" s="167" t="s">
        <v>443</v>
      </c>
      <c r="KY41" s="167" t="s">
        <v>443</v>
      </c>
      <c r="KZ41" s="167" t="s">
        <v>443</v>
      </c>
      <c r="LA41" s="352"/>
      <c r="LB41" s="167" t="s">
        <v>443</v>
      </c>
      <c r="LC41" s="167" t="s">
        <v>443</v>
      </c>
      <c r="LD41" s="167" t="s">
        <v>443</v>
      </c>
      <c r="LE41" s="167" t="s">
        <v>443</v>
      </c>
      <c r="LF41" s="167" t="s">
        <v>443</v>
      </c>
      <c r="LG41" s="373" t="s">
        <v>94</v>
      </c>
      <c r="LH41" s="167" t="s">
        <v>443</v>
      </c>
      <c r="LI41" s="352"/>
      <c r="LJ41" s="167" t="s">
        <v>443</v>
      </c>
      <c r="LK41" s="167" t="s">
        <v>443</v>
      </c>
      <c r="LL41" s="167" t="s">
        <v>443</v>
      </c>
      <c r="LM41" s="167" t="s">
        <v>443</v>
      </c>
      <c r="LN41" s="167" t="s">
        <v>443</v>
      </c>
      <c r="LO41" s="167" t="s">
        <v>443</v>
      </c>
      <c r="LP41" s="167" t="s">
        <v>443</v>
      </c>
      <c r="LQ41" s="167" t="s">
        <v>443</v>
      </c>
      <c r="LR41" s="167" t="s">
        <v>443</v>
      </c>
      <c r="LS41" s="167" t="s">
        <v>443</v>
      </c>
      <c r="LT41" s="167" t="s">
        <v>443</v>
      </c>
      <c r="LU41" s="167" t="s">
        <v>443</v>
      </c>
      <c r="LV41" s="167" t="s">
        <v>443</v>
      </c>
      <c r="LW41" s="167" t="s">
        <v>443</v>
      </c>
      <c r="LX41" s="167" t="s">
        <v>443</v>
      </c>
      <c r="LY41" s="167" t="s">
        <v>443</v>
      </c>
      <c r="LZ41" s="167" t="s">
        <v>443</v>
      </c>
      <c r="MA41" s="167" t="s">
        <v>443</v>
      </c>
      <c r="MB41" s="167" t="s">
        <v>443</v>
      </c>
      <c r="MC41" s="167" t="s">
        <v>443</v>
      </c>
      <c r="MD41" s="167" t="s">
        <v>443</v>
      </c>
      <c r="ME41" s="167" t="s">
        <v>443</v>
      </c>
      <c r="MF41" s="167" t="s">
        <v>443</v>
      </c>
      <c r="MG41" s="167" t="s">
        <v>443</v>
      </c>
      <c r="MH41" s="167" t="s">
        <v>443</v>
      </c>
      <c r="MI41" s="167" t="s">
        <v>443</v>
      </c>
      <c r="MJ41" s="167" t="s">
        <v>443</v>
      </c>
      <c r="MK41" s="374" t="s">
        <v>443</v>
      </c>
      <c r="ML41" s="373" t="s">
        <v>94</v>
      </c>
    </row>
    <row r="42" spans="1:350" s="9" customFormat="1" ht="24.65" customHeight="1" x14ac:dyDescent="0.35">
      <c r="A42" s="244"/>
      <c r="B42" s="371">
        <v>4</v>
      </c>
      <c r="C42" s="450">
        <v>150000047</v>
      </c>
      <c r="D42" s="368" t="s">
        <v>34</v>
      </c>
      <c r="E42" s="372" t="s">
        <v>35</v>
      </c>
      <c r="F42" s="373">
        <v>22000</v>
      </c>
      <c r="G42" s="374"/>
      <c r="H42" s="86" t="s">
        <v>443</v>
      </c>
      <c r="I42" s="86" t="s">
        <v>443</v>
      </c>
      <c r="J42" s="164" t="s">
        <v>443</v>
      </c>
      <c r="K42" s="375"/>
      <c r="L42" s="86" t="s">
        <v>443</v>
      </c>
      <c r="M42" s="86" t="s">
        <v>443</v>
      </c>
      <c r="N42" s="376" t="s">
        <v>443</v>
      </c>
      <c r="O42" s="86" t="s">
        <v>443</v>
      </c>
      <c r="P42" s="86" t="s">
        <v>443</v>
      </c>
      <c r="Q42" s="164" t="s">
        <v>443</v>
      </c>
      <c r="R42" s="375"/>
      <c r="S42" s="159" t="s">
        <v>443</v>
      </c>
      <c r="T42" s="86" t="s">
        <v>443</v>
      </c>
      <c r="U42" s="376" t="s">
        <v>443</v>
      </c>
      <c r="V42" s="86" t="s">
        <v>443</v>
      </c>
      <c r="W42" s="86" t="s">
        <v>443</v>
      </c>
      <c r="X42" s="164" t="s">
        <v>443</v>
      </c>
      <c r="Y42" s="375"/>
      <c r="Z42" s="159" t="s">
        <v>443</v>
      </c>
      <c r="AA42" s="86" t="s">
        <v>443</v>
      </c>
      <c r="AB42" s="376" t="s">
        <v>443</v>
      </c>
      <c r="AC42" s="86" t="s">
        <v>443</v>
      </c>
      <c r="AD42" s="86" t="s">
        <v>443</v>
      </c>
      <c r="AE42" s="86"/>
      <c r="AF42" s="377"/>
      <c r="AG42" s="159"/>
      <c r="AH42" s="164"/>
      <c r="AI42" s="376"/>
      <c r="AJ42" s="378"/>
      <c r="AK42" s="164"/>
      <c r="AL42" s="373">
        <v>22000</v>
      </c>
      <c r="AM42" s="163"/>
      <c r="AN42" s="377"/>
      <c r="AO42" s="86" t="s">
        <v>443</v>
      </c>
      <c r="AP42" s="86" t="s">
        <v>443</v>
      </c>
      <c r="AQ42" s="376" t="s">
        <v>443</v>
      </c>
      <c r="AR42" s="86" t="s">
        <v>443</v>
      </c>
      <c r="AS42" s="86" t="s">
        <v>443</v>
      </c>
      <c r="AT42" s="164" t="s">
        <v>443</v>
      </c>
      <c r="AU42" s="375"/>
      <c r="AV42" s="86" t="s">
        <v>443</v>
      </c>
      <c r="AW42" s="86" t="s">
        <v>443</v>
      </c>
      <c r="AX42" s="376" t="s">
        <v>443</v>
      </c>
      <c r="AY42" s="86" t="s">
        <v>443</v>
      </c>
      <c r="AZ42" s="86" t="s">
        <v>443</v>
      </c>
      <c r="BA42" s="164" t="s">
        <v>443</v>
      </c>
      <c r="BB42" s="375"/>
      <c r="BC42" s="86" t="s">
        <v>443</v>
      </c>
      <c r="BD42" s="86" t="s">
        <v>443</v>
      </c>
      <c r="BE42" s="376" t="s">
        <v>443</v>
      </c>
      <c r="BF42" s="86" t="s">
        <v>443</v>
      </c>
      <c r="BG42" s="86" t="s">
        <v>443</v>
      </c>
      <c r="BH42" s="164" t="s">
        <v>443</v>
      </c>
      <c r="BI42" s="375"/>
      <c r="BJ42" s="86" t="s">
        <v>443</v>
      </c>
      <c r="BK42" s="86" t="s">
        <v>443</v>
      </c>
      <c r="BL42" s="376" t="s">
        <v>443</v>
      </c>
      <c r="BM42" s="86" t="s">
        <v>443</v>
      </c>
      <c r="BN42" s="86" t="s">
        <v>443</v>
      </c>
      <c r="BO42" s="379">
        <v>22000</v>
      </c>
      <c r="BP42" s="380" t="s">
        <v>443</v>
      </c>
      <c r="BQ42" s="381"/>
      <c r="BR42" s="167" t="s">
        <v>443</v>
      </c>
      <c r="BS42" s="103" t="s">
        <v>443</v>
      </c>
      <c r="BT42" s="103" t="s">
        <v>443</v>
      </c>
      <c r="BU42" s="103" t="s">
        <v>443</v>
      </c>
      <c r="BV42" s="103" t="s">
        <v>443</v>
      </c>
      <c r="BW42" s="160" t="s">
        <v>443</v>
      </c>
      <c r="BX42" s="382"/>
      <c r="BY42" s="167" t="s">
        <v>443</v>
      </c>
      <c r="BZ42" s="103" t="s">
        <v>443</v>
      </c>
      <c r="CA42" s="103" t="s">
        <v>443</v>
      </c>
      <c r="CB42" s="103" t="s">
        <v>443</v>
      </c>
      <c r="CC42" s="103" t="s">
        <v>443</v>
      </c>
      <c r="CD42" s="160" t="s">
        <v>443</v>
      </c>
      <c r="CE42" s="382"/>
      <c r="CF42" s="167" t="s">
        <v>443</v>
      </c>
      <c r="CG42" s="383" t="s">
        <v>443</v>
      </c>
      <c r="CH42" s="383" t="s">
        <v>443</v>
      </c>
      <c r="CI42" s="383" t="s">
        <v>443</v>
      </c>
      <c r="CJ42" s="383" t="s">
        <v>443</v>
      </c>
      <c r="CK42" s="160" t="s">
        <v>443</v>
      </c>
      <c r="CL42" s="382"/>
      <c r="CM42" s="167" t="s">
        <v>443</v>
      </c>
      <c r="CN42" s="103" t="s">
        <v>443</v>
      </c>
      <c r="CO42" s="103" t="s">
        <v>443</v>
      </c>
      <c r="CP42" s="103" t="s">
        <v>443</v>
      </c>
      <c r="CQ42" s="103" t="s">
        <v>443</v>
      </c>
      <c r="CR42" s="160" t="s">
        <v>443</v>
      </c>
      <c r="CS42" s="382"/>
      <c r="CT42" s="380" t="s">
        <v>443</v>
      </c>
      <c r="CU42" s="373">
        <v>22000</v>
      </c>
      <c r="CV42" s="383" t="s">
        <v>443</v>
      </c>
      <c r="CW42" s="103" t="s">
        <v>443</v>
      </c>
      <c r="CX42" s="103" t="s">
        <v>443</v>
      </c>
      <c r="CY42" s="103" t="s">
        <v>443</v>
      </c>
      <c r="CZ42" s="160" t="s">
        <v>443</v>
      </c>
      <c r="DA42" s="382" t="s">
        <v>443</v>
      </c>
      <c r="DB42" s="167" t="s">
        <v>443</v>
      </c>
      <c r="DC42" s="103" t="s">
        <v>443</v>
      </c>
      <c r="DD42" s="103" t="s">
        <v>443</v>
      </c>
      <c r="DE42" s="103" t="s">
        <v>443</v>
      </c>
      <c r="DF42" s="103" t="s">
        <v>443</v>
      </c>
      <c r="DG42" s="160" t="s">
        <v>443</v>
      </c>
      <c r="DH42" s="382" t="s">
        <v>443</v>
      </c>
      <c r="DI42" s="167" t="s">
        <v>443</v>
      </c>
      <c r="DJ42" s="103" t="s">
        <v>443</v>
      </c>
      <c r="DK42" s="103" t="s">
        <v>443</v>
      </c>
      <c r="DL42" s="103" t="s">
        <v>443</v>
      </c>
      <c r="DM42" s="103" t="s">
        <v>443</v>
      </c>
      <c r="DN42" s="103" t="s">
        <v>443</v>
      </c>
      <c r="DO42" s="384" t="s">
        <v>443</v>
      </c>
      <c r="DP42" s="385" t="s">
        <v>443</v>
      </c>
      <c r="DQ42" s="103" t="s">
        <v>443</v>
      </c>
      <c r="DR42" s="103" t="s">
        <v>443</v>
      </c>
      <c r="DS42" s="103" t="s">
        <v>443</v>
      </c>
      <c r="DT42" s="103" t="s">
        <v>443</v>
      </c>
      <c r="DU42" s="160" t="s">
        <v>443</v>
      </c>
      <c r="DV42" s="382" t="s">
        <v>443</v>
      </c>
      <c r="DW42" s="167" t="s">
        <v>443</v>
      </c>
      <c r="DX42" s="167" t="s">
        <v>443</v>
      </c>
      <c r="DY42" s="167" t="s">
        <v>443</v>
      </c>
      <c r="DZ42" s="373">
        <v>22000</v>
      </c>
      <c r="EA42" s="382"/>
      <c r="EB42" s="167" t="s">
        <v>443</v>
      </c>
      <c r="EC42" s="167" t="s">
        <v>443</v>
      </c>
      <c r="ED42" s="382"/>
      <c r="EE42" s="167" t="s">
        <v>443</v>
      </c>
      <c r="EF42" s="167" t="s">
        <v>443</v>
      </c>
      <c r="EG42" s="167" t="s">
        <v>443</v>
      </c>
      <c r="EH42" s="167" t="s">
        <v>443</v>
      </c>
      <c r="EI42" s="167" t="s">
        <v>443</v>
      </c>
      <c r="EJ42" s="167" t="s">
        <v>443</v>
      </c>
      <c r="EK42" s="382"/>
      <c r="EL42" s="167" t="s">
        <v>443</v>
      </c>
      <c r="EM42" s="167" t="s">
        <v>443</v>
      </c>
      <c r="EN42" s="167" t="s">
        <v>443</v>
      </c>
      <c r="EO42" s="167" t="s">
        <v>443</v>
      </c>
      <c r="EP42" s="167" t="s">
        <v>443</v>
      </c>
      <c r="EQ42" s="167" t="s">
        <v>443</v>
      </c>
      <c r="ER42" s="382"/>
      <c r="ES42" s="167" t="s">
        <v>443</v>
      </c>
      <c r="ET42" s="167" t="s">
        <v>443</v>
      </c>
      <c r="EU42" s="167" t="s">
        <v>443</v>
      </c>
      <c r="EV42" s="167" t="s">
        <v>443</v>
      </c>
      <c r="EW42" s="167" t="s">
        <v>443</v>
      </c>
      <c r="EX42" s="167" t="s">
        <v>443</v>
      </c>
      <c r="EY42" s="382"/>
      <c r="EZ42" s="167" t="s">
        <v>443</v>
      </c>
      <c r="FA42" s="167" t="s">
        <v>443</v>
      </c>
      <c r="FB42" s="167" t="s">
        <v>443</v>
      </c>
      <c r="FC42" s="167" t="s">
        <v>443</v>
      </c>
      <c r="FD42" s="167" t="s">
        <v>443</v>
      </c>
      <c r="FE42" s="167" t="s">
        <v>443</v>
      </c>
      <c r="FF42" s="373">
        <v>22000</v>
      </c>
      <c r="FG42" s="382"/>
      <c r="FH42" s="167" t="s">
        <v>443</v>
      </c>
      <c r="FI42" s="167" t="s">
        <v>443</v>
      </c>
      <c r="FJ42" s="167" t="s">
        <v>443</v>
      </c>
      <c r="FK42" s="167" t="s">
        <v>443</v>
      </c>
      <c r="FL42" s="167" t="s">
        <v>443</v>
      </c>
      <c r="FM42" s="167" t="s">
        <v>443</v>
      </c>
      <c r="FN42" s="382"/>
      <c r="FO42" s="167" t="s">
        <v>443</v>
      </c>
      <c r="FP42" s="167" t="s">
        <v>443</v>
      </c>
      <c r="FQ42" s="167" t="s">
        <v>443</v>
      </c>
      <c r="FR42" s="167" t="s">
        <v>443</v>
      </c>
      <c r="FS42" s="167" t="s">
        <v>443</v>
      </c>
      <c r="FT42" s="167" t="s">
        <v>443</v>
      </c>
      <c r="FU42" s="382"/>
      <c r="FV42" s="167" t="s">
        <v>443</v>
      </c>
      <c r="FW42" s="167" t="s">
        <v>443</v>
      </c>
      <c r="FX42" s="167" t="s">
        <v>443</v>
      </c>
      <c r="FY42" s="167" t="s">
        <v>443</v>
      </c>
      <c r="FZ42" s="167" t="s">
        <v>443</v>
      </c>
      <c r="GA42" s="167" t="s">
        <v>443</v>
      </c>
      <c r="GB42" s="382"/>
      <c r="GC42" s="167" t="s">
        <v>443</v>
      </c>
      <c r="GD42" s="167" t="s">
        <v>443</v>
      </c>
      <c r="GE42" s="167" t="s">
        <v>443</v>
      </c>
      <c r="GF42" s="167" t="s">
        <v>443</v>
      </c>
      <c r="GG42" s="167" t="s">
        <v>443</v>
      </c>
      <c r="GH42" s="167" t="s">
        <v>443</v>
      </c>
      <c r="GI42" s="382"/>
      <c r="GJ42" s="167" t="s">
        <v>443</v>
      </c>
      <c r="GK42" s="373">
        <v>22000</v>
      </c>
      <c r="GL42" s="167" t="s">
        <v>443</v>
      </c>
      <c r="GM42" s="167" t="s">
        <v>443</v>
      </c>
      <c r="GN42" s="167" t="s">
        <v>443</v>
      </c>
      <c r="GO42" s="167" t="s">
        <v>443</v>
      </c>
      <c r="GP42" s="167" t="s">
        <v>443</v>
      </c>
      <c r="GQ42" s="382"/>
      <c r="GR42" s="167" t="s">
        <v>443</v>
      </c>
      <c r="GS42" s="167" t="s">
        <v>443</v>
      </c>
      <c r="GT42" s="167" t="s">
        <v>443</v>
      </c>
      <c r="GU42" s="167" t="s">
        <v>443</v>
      </c>
      <c r="GV42" s="167" t="s">
        <v>443</v>
      </c>
      <c r="GW42" s="167" t="s">
        <v>443</v>
      </c>
      <c r="GX42" s="382"/>
      <c r="GY42" s="167" t="s">
        <v>443</v>
      </c>
      <c r="GZ42" s="167" t="s">
        <v>443</v>
      </c>
      <c r="HA42" s="167" t="s">
        <v>443</v>
      </c>
      <c r="HB42" s="167" t="s">
        <v>443</v>
      </c>
      <c r="HC42" s="167" t="s">
        <v>443</v>
      </c>
      <c r="HD42" s="167" t="s">
        <v>443</v>
      </c>
      <c r="HE42" s="382"/>
      <c r="HF42" s="167" t="s">
        <v>443</v>
      </c>
      <c r="HG42" s="167" t="s">
        <v>443</v>
      </c>
      <c r="HH42" s="167" t="s">
        <v>443</v>
      </c>
      <c r="HI42" s="167" t="s">
        <v>443</v>
      </c>
      <c r="HJ42" s="167" t="s">
        <v>443</v>
      </c>
      <c r="HK42" s="167" t="s">
        <v>443</v>
      </c>
      <c r="HL42" s="382"/>
      <c r="HM42" s="167" t="s">
        <v>443</v>
      </c>
      <c r="HN42" s="167" t="s">
        <v>443</v>
      </c>
      <c r="HO42" s="167" t="s">
        <v>443</v>
      </c>
      <c r="HP42" s="167" t="s">
        <v>443</v>
      </c>
      <c r="HQ42" s="373">
        <v>22000</v>
      </c>
      <c r="HR42" s="167" t="s">
        <v>443</v>
      </c>
      <c r="HS42" s="167" t="s">
        <v>443</v>
      </c>
      <c r="HT42" s="382"/>
      <c r="HU42" s="167" t="s">
        <v>443</v>
      </c>
      <c r="HV42" s="167" t="s">
        <v>443</v>
      </c>
      <c r="HW42" s="167" t="s">
        <v>443</v>
      </c>
      <c r="HX42" s="167" t="s">
        <v>443</v>
      </c>
      <c r="HY42" s="167" t="s">
        <v>443</v>
      </c>
      <c r="HZ42" s="167" t="s">
        <v>443</v>
      </c>
      <c r="IA42" s="382"/>
      <c r="IB42" s="167" t="s">
        <v>443</v>
      </c>
      <c r="IC42" s="167" t="s">
        <v>443</v>
      </c>
      <c r="ID42" s="167" t="s">
        <v>443</v>
      </c>
      <c r="IE42" s="167" t="s">
        <v>443</v>
      </c>
      <c r="IF42" s="167" t="s">
        <v>443</v>
      </c>
      <c r="IG42" s="167" t="s">
        <v>443</v>
      </c>
      <c r="IH42" s="382"/>
      <c r="II42" s="167" t="s">
        <v>443</v>
      </c>
      <c r="IJ42" s="167" t="s">
        <v>443</v>
      </c>
      <c r="IK42" s="167" t="s">
        <v>443</v>
      </c>
      <c r="IL42" s="167" t="s">
        <v>443</v>
      </c>
      <c r="IM42" s="167" t="s">
        <v>443</v>
      </c>
      <c r="IN42" s="167" t="s">
        <v>443</v>
      </c>
      <c r="IO42" s="382"/>
      <c r="IP42" s="167" t="s">
        <v>443</v>
      </c>
      <c r="IQ42" s="167" t="s">
        <v>443</v>
      </c>
      <c r="IR42" s="167" t="s">
        <v>443</v>
      </c>
      <c r="IS42" s="167" t="s">
        <v>443</v>
      </c>
      <c r="IT42" s="167" t="s">
        <v>443</v>
      </c>
      <c r="IU42" s="167" t="s">
        <v>443</v>
      </c>
      <c r="IV42" s="382"/>
      <c r="IW42" s="373">
        <v>22000</v>
      </c>
      <c r="IX42" s="167" t="s">
        <v>443</v>
      </c>
      <c r="IY42" s="167" t="s">
        <v>443</v>
      </c>
      <c r="IZ42" s="167" t="s">
        <v>443</v>
      </c>
      <c r="JA42" s="167" t="s">
        <v>443</v>
      </c>
      <c r="JB42" s="167" t="s">
        <v>443</v>
      </c>
      <c r="JC42" s="382" t="s">
        <v>443</v>
      </c>
      <c r="JD42" s="167" t="s">
        <v>443</v>
      </c>
      <c r="JE42" s="167" t="s">
        <v>443</v>
      </c>
      <c r="JF42" s="167" t="s">
        <v>443</v>
      </c>
      <c r="JG42" s="167" t="s">
        <v>443</v>
      </c>
      <c r="JH42" s="167" t="s">
        <v>443</v>
      </c>
      <c r="JI42" s="167" t="s">
        <v>443</v>
      </c>
      <c r="JJ42" s="352"/>
      <c r="JK42" s="167" t="s">
        <v>443</v>
      </c>
      <c r="JL42" s="167" t="s">
        <v>443</v>
      </c>
      <c r="JM42" s="167">
        <v>21000</v>
      </c>
      <c r="JN42" s="167" t="s">
        <v>443</v>
      </c>
      <c r="JO42" s="167" t="s">
        <v>443</v>
      </c>
      <c r="JP42" s="167" t="s">
        <v>443</v>
      </c>
      <c r="JQ42" s="352"/>
      <c r="JR42" s="167" t="s">
        <v>443</v>
      </c>
      <c r="JS42" s="167" t="s">
        <v>443</v>
      </c>
      <c r="JT42" s="167" t="s">
        <v>443</v>
      </c>
      <c r="JU42" s="167" t="s">
        <v>443</v>
      </c>
      <c r="JV42" s="167" t="s">
        <v>443</v>
      </c>
      <c r="JW42" s="167" t="s">
        <v>443</v>
      </c>
      <c r="JX42" s="352"/>
      <c r="JY42" s="167" t="s">
        <v>443</v>
      </c>
      <c r="JZ42" s="167" t="s">
        <v>443</v>
      </c>
      <c r="KA42" s="373" t="s">
        <v>94</v>
      </c>
      <c r="KB42" s="167" t="s">
        <v>443</v>
      </c>
      <c r="KC42" s="167" t="s">
        <v>443</v>
      </c>
      <c r="KD42" s="167" t="s">
        <v>443</v>
      </c>
      <c r="KE42" s="167" t="s">
        <v>443</v>
      </c>
      <c r="KF42" s="352"/>
      <c r="KG42" s="167" t="s">
        <v>443</v>
      </c>
      <c r="KH42" s="167" t="s">
        <v>443</v>
      </c>
      <c r="KI42" s="167" t="s">
        <v>443</v>
      </c>
      <c r="KJ42" s="167" t="s">
        <v>443</v>
      </c>
      <c r="KK42" s="167" t="s">
        <v>443</v>
      </c>
      <c r="KL42" s="167" t="s">
        <v>443</v>
      </c>
      <c r="KM42" s="352"/>
      <c r="KN42" s="167" t="s">
        <v>443</v>
      </c>
      <c r="KO42" s="167" t="s">
        <v>443</v>
      </c>
      <c r="KP42" s="167" t="s">
        <v>443</v>
      </c>
      <c r="KQ42" s="167" t="s">
        <v>443</v>
      </c>
      <c r="KR42" s="167" t="s">
        <v>443</v>
      </c>
      <c r="KS42" s="167" t="s">
        <v>443</v>
      </c>
      <c r="KT42" s="352"/>
      <c r="KU42" s="167" t="s">
        <v>443</v>
      </c>
      <c r="KV42" s="167" t="s">
        <v>443</v>
      </c>
      <c r="KW42" s="167" t="s">
        <v>443</v>
      </c>
      <c r="KX42" s="167" t="s">
        <v>443</v>
      </c>
      <c r="KY42" s="167" t="s">
        <v>443</v>
      </c>
      <c r="KZ42" s="167" t="s">
        <v>443</v>
      </c>
      <c r="LA42" s="352"/>
      <c r="LB42" s="167" t="s">
        <v>443</v>
      </c>
      <c r="LC42" s="167" t="s">
        <v>443</v>
      </c>
      <c r="LD42" s="167" t="s">
        <v>443</v>
      </c>
      <c r="LE42" s="167" t="s">
        <v>443</v>
      </c>
      <c r="LF42" s="167" t="s">
        <v>443</v>
      </c>
      <c r="LG42" s="373" t="s">
        <v>94</v>
      </c>
      <c r="LH42" s="167" t="s">
        <v>443</v>
      </c>
      <c r="LI42" s="352"/>
      <c r="LJ42" s="167" t="s">
        <v>443</v>
      </c>
      <c r="LK42" s="167" t="s">
        <v>443</v>
      </c>
      <c r="LL42" s="167" t="s">
        <v>443</v>
      </c>
      <c r="LM42" s="167" t="s">
        <v>443</v>
      </c>
      <c r="LN42" s="167" t="s">
        <v>443</v>
      </c>
      <c r="LO42" s="167" t="s">
        <v>443</v>
      </c>
      <c r="LP42" s="167" t="s">
        <v>443</v>
      </c>
      <c r="LQ42" s="167" t="s">
        <v>443</v>
      </c>
      <c r="LR42" s="167" t="s">
        <v>443</v>
      </c>
      <c r="LS42" s="167" t="s">
        <v>443</v>
      </c>
      <c r="LT42" s="167" t="s">
        <v>443</v>
      </c>
      <c r="LU42" s="167" t="s">
        <v>443</v>
      </c>
      <c r="LV42" s="167" t="s">
        <v>443</v>
      </c>
      <c r="LW42" s="167" t="s">
        <v>443</v>
      </c>
      <c r="LX42" s="167" t="s">
        <v>443</v>
      </c>
      <c r="LY42" s="167" t="s">
        <v>443</v>
      </c>
      <c r="LZ42" s="167" t="s">
        <v>443</v>
      </c>
      <c r="MA42" s="167" t="s">
        <v>443</v>
      </c>
      <c r="MB42" s="167" t="s">
        <v>443</v>
      </c>
      <c r="MC42" s="167" t="s">
        <v>443</v>
      </c>
      <c r="MD42" s="167" t="s">
        <v>443</v>
      </c>
      <c r="ME42" s="167" t="s">
        <v>443</v>
      </c>
      <c r="MF42" s="167" t="s">
        <v>443</v>
      </c>
      <c r="MG42" s="167" t="s">
        <v>443</v>
      </c>
      <c r="MH42" s="167" t="s">
        <v>443</v>
      </c>
      <c r="MI42" s="167" t="s">
        <v>443</v>
      </c>
      <c r="MJ42" s="167" t="s">
        <v>443</v>
      </c>
      <c r="MK42" s="374" t="s">
        <v>443</v>
      </c>
      <c r="ML42" s="373" t="s">
        <v>94</v>
      </c>
    </row>
    <row r="43" spans="1:350" s="9" customFormat="1" ht="24.65" customHeight="1" x14ac:dyDescent="0.35">
      <c r="A43" s="244"/>
      <c r="B43" s="371">
        <v>20</v>
      </c>
      <c r="C43" s="450" t="s">
        <v>100</v>
      </c>
      <c r="D43" s="368" t="s">
        <v>30</v>
      </c>
      <c r="E43" s="372" t="s">
        <v>32</v>
      </c>
      <c r="F43" s="373">
        <v>19500</v>
      </c>
      <c r="G43" s="374"/>
      <c r="H43" s="86" t="s">
        <v>443</v>
      </c>
      <c r="I43" s="86" t="s">
        <v>443</v>
      </c>
      <c r="J43" s="164" t="s">
        <v>443</v>
      </c>
      <c r="K43" s="375"/>
      <c r="L43" s="86" t="s">
        <v>443</v>
      </c>
      <c r="M43" s="86" t="s">
        <v>443</v>
      </c>
      <c r="N43" s="376" t="s">
        <v>443</v>
      </c>
      <c r="O43" s="86" t="s">
        <v>443</v>
      </c>
      <c r="P43" s="86" t="s">
        <v>443</v>
      </c>
      <c r="Q43" s="164" t="s">
        <v>443</v>
      </c>
      <c r="R43" s="375"/>
      <c r="S43" s="159" t="s">
        <v>443</v>
      </c>
      <c r="T43" s="86" t="s">
        <v>443</v>
      </c>
      <c r="U43" s="376" t="s">
        <v>443</v>
      </c>
      <c r="V43" s="86" t="s">
        <v>443</v>
      </c>
      <c r="W43" s="86" t="s">
        <v>443</v>
      </c>
      <c r="X43" s="164" t="s">
        <v>443</v>
      </c>
      <c r="Y43" s="375"/>
      <c r="Z43" s="159" t="s">
        <v>443</v>
      </c>
      <c r="AA43" s="86" t="s">
        <v>443</v>
      </c>
      <c r="AB43" s="376" t="s">
        <v>443</v>
      </c>
      <c r="AC43" s="86" t="s">
        <v>443</v>
      </c>
      <c r="AD43" s="86" t="s">
        <v>443</v>
      </c>
      <c r="AE43" s="86"/>
      <c r="AF43" s="377"/>
      <c r="AG43" s="159"/>
      <c r="AH43" s="164"/>
      <c r="AI43" s="376"/>
      <c r="AJ43" s="378"/>
      <c r="AK43" s="164"/>
      <c r="AL43" s="373"/>
      <c r="AM43" s="163"/>
      <c r="AN43" s="377"/>
      <c r="AO43" s="86" t="s">
        <v>443</v>
      </c>
      <c r="AP43" s="86" t="s">
        <v>443</v>
      </c>
      <c r="AQ43" s="376" t="s">
        <v>443</v>
      </c>
      <c r="AR43" s="86" t="s">
        <v>443</v>
      </c>
      <c r="AS43" s="86" t="s">
        <v>443</v>
      </c>
      <c r="AT43" s="164" t="s">
        <v>443</v>
      </c>
      <c r="AU43" s="375"/>
      <c r="AV43" s="86" t="s">
        <v>443</v>
      </c>
      <c r="AW43" s="86" t="s">
        <v>443</v>
      </c>
      <c r="AX43" s="376" t="s">
        <v>443</v>
      </c>
      <c r="AY43" s="86" t="s">
        <v>443</v>
      </c>
      <c r="AZ43" s="86" t="s">
        <v>443</v>
      </c>
      <c r="BA43" s="164" t="s">
        <v>443</v>
      </c>
      <c r="BB43" s="375"/>
      <c r="BC43" s="86" t="s">
        <v>443</v>
      </c>
      <c r="BD43" s="86" t="s">
        <v>443</v>
      </c>
      <c r="BE43" s="376" t="s">
        <v>443</v>
      </c>
      <c r="BF43" s="86" t="s">
        <v>443</v>
      </c>
      <c r="BG43" s="86" t="s">
        <v>443</v>
      </c>
      <c r="BH43" s="164" t="s">
        <v>443</v>
      </c>
      <c r="BI43" s="375"/>
      <c r="BJ43" s="86" t="s">
        <v>443</v>
      </c>
      <c r="BK43" s="86" t="s">
        <v>443</v>
      </c>
      <c r="BL43" s="376" t="s">
        <v>443</v>
      </c>
      <c r="BM43" s="86" t="s">
        <v>443</v>
      </c>
      <c r="BN43" s="86"/>
      <c r="BO43" s="379">
        <v>19500</v>
      </c>
      <c r="BP43" s="380" t="s">
        <v>443</v>
      </c>
      <c r="BQ43" s="381"/>
      <c r="BR43" s="167" t="s">
        <v>443</v>
      </c>
      <c r="BS43" s="103" t="s">
        <v>443</v>
      </c>
      <c r="BT43" s="103" t="s">
        <v>443</v>
      </c>
      <c r="BU43" s="103" t="s">
        <v>443</v>
      </c>
      <c r="BV43" s="103" t="s">
        <v>443</v>
      </c>
      <c r="BW43" s="160" t="s">
        <v>443</v>
      </c>
      <c r="BX43" s="382"/>
      <c r="BY43" s="167" t="s">
        <v>443</v>
      </c>
      <c r="BZ43" s="103" t="s">
        <v>443</v>
      </c>
      <c r="CA43" s="103" t="s">
        <v>443</v>
      </c>
      <c r="CB43" s="103" t="s">
        <v>443</v>
      </c>
      <c r="CC43" s="103" t="s">
        <v>443</v>
      </c>
      <c r="CD43" s="160" t="s">
        <v>443</v>
      </c>
      <c r="CE43" s="382"/>
      <c r="CF43" s="167" t="s">
        <v>443</v>
      </c>
      <c r="CG43" s="383" t="s">
        <v>443</v>
      </c>
      <c r="CH43" s="383" t="s">
        <v>443</v>
      </c>
      <c r="CI43" s="383" t="s">
        <v>443</v>
      </c>
      <c r="CJ43" s="383" t="s">
        <v>443</v>
      </c>
      <c r="CK43" s="160" t="s">
        <v>443</v>
      </c>
      <c r="CL43" s="382"/>
      <c r="CM43" s="167" t="s">
        <v>443</v>
      </c>
      <c r="CN43" s="103" t="s">
        <v>443</v>
      </c>
      <c r="CO43" s="103" t="s">
        <v>443</v>
      </c>
      <c r="CP43" s="103" t="s">
        <v>443</v>
      </c>
      <c r="CQ43" s="103" t="s">
        <v>443</v>
      </c>
      <c r="CR43" s="160" t="s">
        <v>443</v>
      </c>
      <c r="CS43" s="382"/>
      <c r="CT43" s="380" t="s">
        <v>443</v>
      </c>
      <c r="CU43" s="373">
        <v>19500</v>
      </c>
      <c r="CV43" s="383" t="s">
        <v>443</v>
      </c>
      <c r="CW43" s="103" t="s">
        <v>443</v>
      </c>
      <c r="CX43" s="103" t="s">
        <v>443</v>
      </c>
      <c r="CY43" s="103" t="s">
        <v>443</v>
      </c>
      <c r="CZ43" s="160" t="s">
        <v>443</v>
      </c>
      <c r="DA43" s="382"/>
      <c r="DB43" s="167" t="s">
        <v>443</v>
      </c>
      <c r="DC43" s="103" t="s">
        <v>443</v>
      </c>
      <c r="DD43" s="103" t="s">
        <v>443</v>
      </c>
      <c r="DE43" s="103" t="s">
        <v>443</v>
      </c>
      <c r="DF43" s="103" t="s">
        <v>443</v>
      </c>
      <c r="DG43" s="160" t="s">
        <v>443</v>
      </c>
      <c r="DH43" s="382"/>
      <c r="DI43" s="167"/>
      <c r="DJ43" s="103"/>
      <c r="DK43" s="103" t="s">
        <v>443</v>
      </c>
      <c r="DL43" s="103" t="s">
        <v>443</v>
      </c>
      <c r="DM43" s="103" t="s">
        <v>443</v>
      </c>
      <c r="DN43" s="103" t="s">
        <v>443</v>
      </c>
      <c r="DO43" s="384"/>
      <c r="DP43" s="385" t="s">
        <v>443</v>
      </c>
      <c r="DQ43" s="103" t="s">
        <v>443</v>
      </c>
      <c r="DR43" s="103" t="s">
        <v>443</v>
      </c>
      <c r="DS43" s="103" t="s">
        <v>443</v>
      </c>
      <c r="DT43" s="103" t="s">
        <v>443</v>
      </c>
      <c r="DU43" s="160" t="s">
        <v>443</v>
      </c>
      <c r="DV43" s="382"/>
      <c r="DW43" s="167" t="s">
        <v>443</v>
      </c>
      <c r="DX43" s="167" t="s">
        <v>443</v>
      </c>
      <c r="DY43" s="167" t="s">
        <v>443</v>
      </c>
      <c r="DZ43" s="373">
        <v>19500</v>
      </c>
      <c r="EA43" s="382"/>
      <c r="EB43" s="167" t="s">
        <v>443</v>
      </c>
      <c r="EC43" s="167" t="s">
        <v>443</v>
      </c>
      <c r="ED43" s="382"/>
      <c r="EE43" s="167" t="s">
        <v>443</v>
      </c>
      <c r="EF43" s="167" t="s">
        <v>443</v>
      </c>
      <c r="EG43" s="167" t="s">
        <v>443</v>
      </c>
      <c r="EH43" s="167"/>
      <c r="EI43" s="167" t="s">
        <v>443</v>
      </c>
      <c r="EJ43" s="167" t="s">
        <v>443</v>
      </c>
      <c r="EK43" s="382"/>
      <c r="EL43" s="167" t="s">
        <v>443</v>
      </c>
      <c r="EM43" s="167" t="s">
        <v>443</v>
      </c>
      <c r="EN43" s="167" t="s">
        <v>443</v>
      </c>
      <c r="EO43" s="167" t="s">
        <v>443</v>
      </c>
      <c r="EP43" s="167" t="s">
        <v>443</v>
      </c>
      <c r="EQ43" s="167" t="s">
        <v>443</v>
      </c>
      <c r="ER43" s="382"/>
      <c r="ES43" s="167" t="s">
        <v>443</v>
      </c>
      <c r="ET43" s="167" t="s">
        <v>443</v>
      </c>
      <c r="EU43" s="167" t="s">
        <v>443</v>
      </c>
      <c r="EV43" s="167" t="s">
        <v>443</v>
      </c>
      <c r="EW43" s="167" t="s">
        <v>443</v>
      </c>
      <c r="EX43" s="167" t="s">
        <v>443</v>
      </c>
      <c r="EY43" s="382"/>
      <c r="EZ43" s="167" t="s">
        <v>443</v>
      </c>
      <c r="FA43" s="167" t="s">
        <v>443</v>
      </c>
      <c r="FB43" s="167" t="s">
        <v>443</v>
      </c>
      <c r="FC43" s="167" t="s">
        <v>443</v>
      </c>
      <c r="FD43" s="167" t="s">
        <v>443</v>
      </c>
      <c r="FE43" s="167" t="s">
        <v>443</v>
      </c>
      <c r="FF43" s="373">
        <v>19500</v>
      </c>
      <c r="FG43" s="382"/>
      <c r="FH43" s="167" t="s">
        <v>443</v>
      </c>
      <c r="FI43" s="167" t="s">
        <v>443</v>
      </c>
      <c r="FJ43" s="167" t="s">
        <v>443</v>
      </c>
      <c r="FK43" s="167" t="s">
        <v>443</v>
      </c>
      <c r="FL43" s="167" t="s">
        <v>443</v>
      </c>
      <c r="FM43" s="167" t="s">
        <v>443</v>
      </c>
      <c r="FN43" s="382"/>
      <c r="FO43" s="167" t="s">
        <v>443</v>
      </c>
      <c r="FP43" s="167" t="s">
        <v>443</v>
      </c>
      <c r="FQ43" s="167" t="s">
        <v>443</v>
      </c>
      <c r="FR43" s="167" t="s">
        <v>443</v>
      </c>
      <c r="FS43" s="167" t="s">
        <v>443</v>
      </c>
      <c r="FT43" s="167" t="s">
        <v>443</v>
      </c>
      <c r="FU43" s="382"/>
      <c r="FV43" s="167" t="s">
        <v>443</v>
      </c>
      <c r="FW43" s="167" t="s">
        <v>443</v>
      </c>
      <c r="FX43" s="167" t="s">
        <v>443</v>
      </c>
      <c r="FY43" s="167" t="s">
        <v>443</v>
      </c>
      <c r="FZ43" s="167" t="s">
        <v>443</v>
      </c>
      <c r="GA43" s="167" t="s">
        <v>443</v>
      </c>
      <c r="GB43" s="382"/>
      <c r="GC43" s="167" t="s">
        <v>443</v>
      </c>
      <c r="GD43" s="167" t="s">
        <v>443</v>
      </c>
      <c r="GE43" s="167" t="s">
        <v>443</v>
      </c>
      <c r="GF43" s="167" t="s">
        <v>443</v>
      </c>
      <c r="GG43" s="167" t="s">
        <v>443</v>
      </c>
      <c r="GH43" s="167" t="s">
        <v>443</v>
      </c>
      <c r="GI43" s="382"/>
      <c r="GJ43" s="167" t="s">
        <v>443</v>
      </c>
      <c r="GK43" s="373">
        <v>19500</v>
      </c>
      <c r="GL43" s="167" t="s">
        <v>443</v>
      </c>
      <c r="GM43" s="167" t="s">
        <v>443</v>
      </c>
      <c r="GN43" s="167" t="s">
        <v>443</v>
      </c>
      <c r="GO43" s="167" t="s">
        <v>443</v>
      </c>
      <c r="GP43" s="167" t="s">
        <v>443</v>
      </c>
      <c r="GQ43" s="382"/>
      <c r="GR43" s="167" t="s">
        <v>443</v>
      </c>
      <c r="GS43" s="167" t="s">
        <v>443</v>
      </c>
      <c r="GT43" s="167" t="s">
        <v>443</v>
      </c>
      <c r="GU43" s="167" t="s">
        <v>443</v>
      </c>
      <c r="GV43" s="167" t="s">
        <v>443</v>
      </c>
      <c r="GW43" s="167" t="s">
        <v>443</v>
      </c>
      <c r="GX43" s="382"/>
      <c r="GY43" s="167" t="s">
        <v>443</v>
      </c>
      <c r="GZ43" s="167" t="s">
        <v>443</v>
      </c>
      <c r="HA43" s="167" t="s">
        <v>443</v>
      </c>
      <c r="HB43" s="167" t="s">
        <v>443</v>
      </c>
      <c r="HC43" s="167" t="s">
        <v>443</v>
      </c>
      <c r="HD43" s="167" t="s">
        <v>443</v>
      </c>
      <c r="HE43" s="382"/>
      <c r="HF43" s="167" t="s">
        <v>443</v>
      </c>
      <c r="HG43" s="167" t="s">
        <v>443</v>
      </c>
      <c r="HH43" s="167" t="s">
        <v>443</v>
      </c>
      <c r="HI43" s="167" t="s">
        <v>443</v>
      </c>
      <c r="HJ43" s="167" t="s">
        <v>443</v>
      </c>
      <c r="HK43" s="167" t="s">
        <v>443</v>
      </c>
      <c r="HL43" s="382"/>
      <c r="HM43" s="167" t="s">
        <v>443</v>
      </c>
      <c r="HN43" s="167" t="s">
        <v>443</v>
      </c>
      <c r="HO43" s="167" t="s">
        <v>443</v>
      </c>
      <c r="HP43" s="167" t="s">
        <v>443</v>
      </c>
      <c r="HQ43" s="373">
        <v>19500</v>
      </c>
      <c r="HR43" s="167" t="s">
        <v>443</v>
      </c>
      <c r="HS43" s="167" t="s">
        <v>443</v>
      </c>
      <c r="HT43" s="382"/>
      <c r="HU43" s="167" t="s">
        <v>443</v>
      </c>
      <c r="HV43" s="167" t="s">
        <v>443</v>
      </c>
      <c r="HW43" s="167" t="s">
        <v>443</v>
      </c>
      <c r="HX43" s="167" t="s">
        <v>443</v>
      </c>
      <c r="HY43" s="167" t="s">
        <v>443</v>
      </c>
      <c r="HZ43" s="167" t="s">
        <v>443</v>
      </c>
      <c r="IA43" s="382"/>
      <c r="IB43" s="167" t="s">
        <v>443</v>
      </c>
      <c r="IC43" s="167" t="s">
        <v>443</v>
      </c>
      <c r="ID43" s="167" t="s">
        <v>443</v>
      </c>
      <c r="IE43" s="167" t="s">
        <v>443</v>
      </c>
      <c r="IF43" s="167" t="s">
        <v>443</v>
      </c>
      <c r="IG43" s="167" t="s">
        <v>443</v>
      </c>
      <c r="IH43" s="382"/>
      <c r="II43" s="167" t="s">
        <v>443</v>
      </c>
      <c r="IJ43" s="167" t="s">
        <v>443</v>
      </c>
      <c r="IK43" s="167" t="s">
        <v>443</v>
      </c>
      <c r="IL43" s="167" t="s">
        <v>443</v>
      </c>
      <c r="IM43" s="167" t="s">
        <v>443</v>
      </c>
      <c r="IN43" s="167" t="s">
        <v>443</v>
      </c>
      <c r="IO43" s="382"/>
      <c r="IP43" s="167" t="s">
        <v>443</v>
      </c>
      <c r="IQ43" s="167" t="s">
        <v>443</v>
      </c>
      <c r="IR43" s="167" t="s">
        <v>443</v>
      </c>
      <c r="IS43" s="167" t="s">
        <v>443</v>
      </c>
      <c r="IT43" s="167" t="s">
        <v>443</v>
      </c>
      <c r="IU43" s="167" t="s">
        <v>443</v>
      </c>
      <c r="IV43" s="382"/>
      <c r="IW43" s="373">
        <v>19500</v>
      </c>
      <c r="IX43" s="167" t="s">
        <v>443</v>
      </c>
      <c r="IY43" s="167" t="s">
        <v>443</v>
      </c>
      <c r="IZ43" s="167" t="s">
        <v>443</v>
      </c>
      <c r="JA43" s="167" t="s">
        <v>443</v>
      </c>
      <c r="JB43" s="167" t="s">
        <v>443</v>
      </c>
      <c r="JC43" s="382" t="s">
        <v>443</v>
      </c>
      <c r="JD43" s="167" t="s">
        <v>443</v>
      </c>
      <c r="JE43" s="167" t="s">
        <v>443</v>
      </c>
      <c r="JF43" s="167" t="s">
        <v>443</v>
      </c>
      <c r="JG43" s="167" t="s">
        <v>443</v>
      </c>
      <c r="JH43" s="167" t="s">
        <v>443</v>
      </c>
      <c r="JI43" s="167" t="s">
        <v>443</v>
      </c>
      <c r="JJ43" s="352"/>
      <c r="JK43" s="167" t="s">
        <v>443</v>
      </c>
      <c r="JL43" s="167" t="s">
        <v>443</v>
      </c>
      <c r="JM43" s="167" t="s">
        <v>443</v>
      </c>
      <c r="JN43" s="167" t="s">
        <v>443</v>
      </c>
      <c r="JO43" s="167" t="s">
        <v>443</v>
      </c>
      <c r="JP43" s="167" t="s">
        <v>443</v>
      </c>
      <c r="JQ43" s="352"/>
      <c r="JR43" s="167" t="s">
        <v>443</v>
      </c>
      <c r="JS43" s="167" t="s">
        <v>443</v>
      </c>
      <c r="JT43" s="167" t="s">
        <v>443</v>
      </c>
      <c r="JU43" s="167" t="s">
        <v>443</v>
      </c>
      <c r="JV43" s="167" t="s">
        <v>443</v>
      </c>
      <c r="JW43" s="167" t="s">
        <v>443</v>
      </c>
      <c r="JX43" s="352"/>
      <c r="JY43" s="167" t="s">
        <v>443</v>
      </c>
      <c r="JZ43" s="167" t="s">
        <v>443</v>
      </c>
      <c r="KA43" s="373" t="s">
        <v>94</v>
      </c>
      <c r="KB43" s="167" t="s">
        <v>443</v>
      </c>
      <c r="KC43" s="167" t="s">
        <v>443</v>
      </c>
      <c r="KD43" s="167" t="s">
        <v>443</v>
      </c>
      <c r="KE43" s="167" t="s">
        <v>443</v>
      </c>
      <c r="KF43" s="352"/>
      <c r="KG43" s="167" t="s">
        <v>443</v>
      </c>
      <c r="KH43" s="167" t="s">
        <v>443</v>
      </c>
      <c r="KI43" s="167" t="s">
        <v>443</v>
      </c>
      <c r="KJ43" s="167" t="s">
        <v>443</v>
      </c>
      <c r="KK43" s="167" t="s">
        <v>443</v>
      </c>
      <c r="KL43" s="167" t="s">
        <v>443</v>
      </c>
      <c r="KM43" s="352"/>
      <c r="KN43" s="167" t="s">
        <v>443</v>
      </c>
      <c r="KO43" s="167" t="s">
        <v>443</v>
      </c>
      <c r="KP43" s="167" t="s">
        <v>443</v>
      </c>
      <c r="KQ43" s="167" t="s">
        <v>443</v>
      </c>
      <c r="KR43" s="167" t="s">
        <v>443</v>
      </c>
      <c r="KS43" s="167" t="s">
        <v>443</v>
      </c>
      <c r="KT43" s="352"/>
      <c r="KU43" s="167" t="s">
        <v>443</v>
      </c>
      <c r="KV43" s="167" t="s">
        <v>443</v>
      </c>
      <c r="KW43" s="167" t="s">
        <v>443</v>
      </c>
      <c r="KX43" s="167" t="s">
        <v>443</v>
      </c>
      <c r="KY43" s="167" t="s">
        <v>443</v>
      </c>
      <c r="KZ43" s="167" t="s">
        <v>443</v>
      </c>
      <c r="LA43" s="352"/>
      <c r="LB43" s="167" t="s">
        <v>443</v>
      </c>
      <c r="LC43" s="167" t="s">
        <v>443</v>
      </c>
      <c r="LD43" s="167" t="s">
        <v>443</v>
      </c>
      <c r="LE43" s="167" t="s">
        <v>443</v>
      </c>
      <c r="LF43" s="167" t="s">
        <v>443</v>
      </c>
      <c r="LG43" s="373" t="s">
        <v>94</v>
      </c>
      <c r="LH43" s="167" t="s">
        <v>443</v>
      </c>
      <c r="LI43" s="352"/>
      <c r="LJ43" s="167" t="s">
        <v>443</v>
      </c>
      <c r="LK43" s="167" t="s">
        <v>443</v>
      </c>
      <c r="LL43" s="167" t="s">
        <v>443</v>
      </c>
      <c r="LM43" s="167" t="s">
        <v>443</v>
      </c>
      <c r="LN43" s="167" t="s">
        <v>443</v>
      </c>
      <c r="LO43" s="167" t="s">
        <v>443</v>
      </c>
      <c r="LP43" s="167" t="s">
        <v>443</v>
      </c>
      <c r="LQ43" s="167" t="s">
        <v>443</v>
      </c>
      <c r="LR43" s="167" t="s">
        <v>443</v>
      </c>
      <c r="LS43" s="167" t="s">
        <v>443</v>
      </c>
      <c r="LT43" s="167" t="s">
        <v>443</v>
      </c>
      <c r="LU43" s="167" t="s">
        <v>443</v>
      </c>
      <c r="LV43" s="167" t="s">
        <v>443</v>
      </c>
      <c r="LW43" s="167" t="s">
        <v>443</v>
      </c>
      <c r="LX43" s="167" t="s">
        <v>443</v>
      </c>
      <c r="LY43" s="167" t="s">
        <v>443</v>
      </c>
      <c r="LZ43" s="167" t="s">
        <v>443</v>
      </c>
      <c r="MA43" s="167" t="s">
        <v>443</v>
      </c>
      <c r="MB43" s="167" t="s">
        <v>443</v>
      </c>
      <c r="MC43" s="167" t="s">
        <v>443</v>
      </c>
      <c r="MD43" s="167" t="s">
        <v>443</v>
      </c>
      <c r="ME43" s="167" t="s">
        <v>443</v>
      </c>
      <c r="MF43" s="167" t="s">
        <v>443</v>
      </c>
      <c r="MG43" s="167" t="s">
        <v>443</v>
      </c>
      <c r="MH43" s="167" t="s">
        <v>443</v>
      </c>
      <c r="MI43" s="167" t="s">
        <v>443</v>
      </c>
      <c r="MJ43" s="167" t="s">
        <v>443</v>
      </c>
      <c r="MK43" s="374" t="s">
        <v>443</v>
      </c>
      <c r="ML43" s="373" t="s">
        <v>94</v>
      </c>
    </row>
    <row r="44" spans="1:350" s="9" customFormat="1" ht="24.65" customHeight="1" x14ac:dyDescent="0.35">
      <c r="A44" s="244"/>
      <c r="B44" s="371">
        <v>21</v>
      </c>
      <c r="C44" s="450">
        <v>150000048</v>
      </c>
      <c r="D44" s="368" t="s">
        <v>31</v>
      </c>
      <c r="E44" s="372" t="s">
        <v>33</v>
      </c>
      <c r="F44" s="373">
        <v>18000</v>
      </c>
      <c r="G44" s="374"/>
      <c r="H44" s="86" t="s">
        <v>443</v>
      </c>
      <c r="I44" s="86" t="s">
        <v>443</v>
      </c>
      <c r="J44" s="164" t="s">
        <v>443</v>
      </c>
      <c r="K44" s="375"/>
      <c r="L44" s="86" t="s">
        <v>443</v>
      </c>
      <c r="M44" s="86" t="s">
        <v>443</v>
      </c>
      <c r="N44" s="376" t="s">
        <v>443</v>
      </c>
      <c r="O44" s="86" t="s">
        <v>443</v>
      </c>
      <c r="P44" s="86" t="s">
        <v>443</v>
      </c>
      <c r="Q44" s="164" t="s">
        <v>443</v>
      </c>
      <c r="R44" s="375"/>
      <c r="S44" s="159" t="s">
        <v>443</v>
      </c>
      <c r="T44" s="86" t="s">
        <v>443</v>
      </c>
      <c r="U44" s="376" t="s">
        <v>443</v>
      </c>
      <c r="V44" s="86" t="s">
        <v>443</v>
      </c>
      <c r="W44" s="86" t="s">
        <v>443</v>
      </c>
      <c r="X44" s="164" t="s">
        <v>443</v>
      </c>
      <c r="Y44" s="375"/>
      <c r="Z44" s="159" t="s">
        <v>443</v>
      </c>
      <c r="AA44" s="86" t="s">
        <v>443</v>
      </c>
      <c r="AB44" s="376" t="s">
        <v>443</v>
      </c>
      <c r="AC44" s="86" t="s">
        <v>443</v>
      </c>
      <c r="AD44" s="86" t="s">
        <v>443</v>
      </c>
      <c r="AE44" s="86"/>
      <c r="AF44" s="377"/>
      <c r="AG44" s="159"/>
      <c r="AH44" s="164"/>
      <c r="AI44" s="376"/>
      <c r="AJ44" s="378"/>
      <c r="AK44" s="164"/>
      <c r="AL44" s="373"/>
      <c r="AM44" s="163"/>
      <c r="AN44" s="377"/>
      <c r="AO44" s="86" t="s">
        <v>443</v>
      </c>
      <c r="AP44" s="86" t="s">
        <v>443</v>
      </c>
      <c r="AQ44" s="376" t="s">
        <v>443</v>
      </c>
      <c r="AR44" s="86" t="s">
        <v>443</v>
      </c>
      <c r="AS44" s="86" t="s">
        <v>443</v>
      </c>
      <c r="AT44" s="164" t="s">
        <v>443</v>
      </c>
      <c r="AU44" s="375"/>
      <c r="AV44" s="86" t="s">
        <v>443</v>
      </c>
      <c r="AW44" s="86" t="s">
        <v>443</v>
      </c>
      <c r="AX44" s="376" t="s">
        <v>443</v>
      </c>
      <c r="AY44" s="86" t="s">
        <v>443</v>
      </c>
      <c r="AZ44" s="86" t="s">
        <v>443</v>
      </c>
      <c r="BA44" s="164" t="s">
        <v>443</v>
      </c>
      <c r="BB44" s="375"/>
      <c r="BC44" s="86" t="s">
        <v>443</v>
      </c>
      <c r="BD44" s="86" t="s">
        <v>443</v>
      </c>
      <c r="BE44" s="376" t="s">
        <v>443</v>
      </c>
      <c r="BF44" s="86" t="s">
        <v>443</v>
      </c>
      <c r="BG44" s="86" t="s">
        <v>443</v>
      </c>
      <c r="BH44" s="164" t="s">
        <v>443</v>
      </c>
      <c r="BI44" s="375"/>
      <c r="BJ44" s="86" t="s">
        <v>443</v>
      </c>
      <c r="BK44" s="86" t="s">
        <v>443</v>
      </c>
      <c r="BL44" s="376" t="s">
        <v>443</v>
      </c>
      <c r="BM44" s="86" t="s">
        <v>443</v>
      </c>
      <c r="BN44" s="86"/>
      <c r="BO44" s="379">
        <v>18000</v>
      </c>
      <c r="BP44" s="380" t="s">
        <v>443</v>
      </c>
      <c r="BQ44" s="381"/>
      <c r="BR44" s="167" t="s">
        <v>443</v>
      </c>
      <c r="BS44" s="103" t="s">
        <v>443</v>
      </c>
      <c r="BT44" s="103" t="s">
        <v>443</v>
      </c>
      <c r="BU44" s="103" t="s">
        <v>443</v>
      </c>
      <c r="BV44" s="103" t="s">
        <v>443</v>
      </c>
      <c r="BW44" s="160" t="s">
        <v>443</v>
      </c>
      <c r="BX44" s="382"/>
      <c r="BY44" s="167" t="s">
        <v>443</v>
      </c>
      <c r="BZ44" s="103" t="s">
        <v>443</v>
      </c>
      <c r="CA44" s="103" t="s">
        <v>443</v>
      </c>
      <c r="CB44" s="103" t="s">
        <v>443</v>
      </c>
      <c r="CC44" s="103" t="s">
        <v>443</v>
      </c>
      <c r="CD44" s="160" t="s">
        <v>443</v>
      </c>
      <c r="CE44" s="382"/>
      <c r="CF44" s="167" t="s">
        <v>443</v>
      </c>
      <c r="CG44" s="383" t="s">
        <v>443</v>
      </c>
      <c r="CH44" s="383" t="s">
        <v>443</v>
      </c>
      <c r="CI44" s="383" t="s">
        <v>443</v>
      </c>
      <c r="CJ44" s="383" t="s">
        <v>443</v>
      </c>
      <c r="CK44" s="160" t="s">
        <v>443</v>
      </c>
      <c r="CL44" s="382"/>
      <c r="CM44" s="167" t="s">
        <v>443</v>
      </c>
      <c r="CN44" s="103" t="s">
        <v>443</v>
      </c>
      <c r="CO44" s="103" t="s">
        <v>443</v>
      </c>
      <c r="CP44" s="103" t="s">
        <v>443</v>
      </c>
      <c r="CQ44" s="103" t="s">
        <v>443</v>
      </c>
      <c r="CR44" s="160" t="s">
        <v>443</v>
      </c>
      <c r="CS44" s="382"/>
      <c r="CT44" s="380" t="s">
        <v>443</v>
      </c>
      <c r="CU44" s="373">
        <v>18000</v>
      </c>
      <c r="CV44" s="383" t="s">
        <v>443</v>
      </c>
      <c r="CW44" s="103" t="s">
        <v>443</v>
      </c>
      <c r="CX44" s="103" t="s">
        <v>443</v>
      </c>
      <c r="CY44" s="103" t="s">
        <v>443</v>
      </c>
      <c r="CZ44" s="160" t="s">
        <v>443</v>
      </c>
      <c r="DA44" s="382"/>
      <c r="DB44" s="167" t="s">
        <v>443</v>
      </c>
      <c r="DC44" s="103" t="s">
        <v>443</v>
      </c>
      <c r="DD44" s="103" t="s">
        <v>443</v>
      </c>
      <c r="DE44" s="103" t="s">
        <v>443</v>
      </c>
      <c r="DF44" s="103" t="s">
        <v>443</v>
      </c>
      <c r="DG44" s="160" t="s">
        <v>443</v>
      </c>
      <c r="DH44" s="382"/>
      <c r="DI44" s="167"/>
      <c r="DJ44" s="103"/>
      <c r="DK44" s="103" t="s">
        <v>443</v>
      </c>
      <c r="DL44" s="103" t="s">
        <v>443</v>
      </c>
      <c r="DM44" s="103" t="s">
        <v>443</v>
      </c>
      <c r="DN44" s="103" t="s">
        <v>443</v>
      </c>
      <c r="DO44" s="384"/>
      <c r="DP44" s="385" t="s">
        <v>443</v>
      </c>
      <c r="DQ44" s="103" t="s">
        <v>443</v>
      </c>
      <c r="DR44" s="103" t="s">
        <v>443</v>
      </c>
      <c r="DS44" s="103" t="s">
        <v>443</v>
      </c>
      <c r="DT44" s="103" t="s">
        <v>443</v>
      </c>
      <c r="DU44" s="160" t="s">
        <v>443</v>
      </c>
      <c r="DV44" s="382"/>
      <c r="DW44" s="167" t="s">
        <v>443</v>
      </c>
      <c r="DX44" s="167" t="s">
        <v>443</v>
      </c>
      <c r="DY44" s="167" t="s">
        <v>443</v>
      </c>
      <c r="DZ44" s="373">
        <v>18000</v>
      </c>
      <c r="EA44" s="382"/>
      <c r="EB44" s="167" t="s">
        <v>443</v>
      </c>
      <c r="EC44" s="167" t="s">
        <v>443</v>
      </c>
      <c r="ED44" s="382"/>
      <c r="EE44" s="167" t="s">
        <v>443</v>
      </c>
      <c r="EF44" s="167" t="s">
        <v>443</v>
      </c>
      <c r="EG44" s="167" t="s">
        <v>443</v>
      </c>
      <c r="EH44" s="167"/>
      <c r="EI44" s="167" t="s">
        <v>443</v>
      </c>
      <c r="EJ44" s="167" t="s">
        <v>443</v>
      </c>
      <c r="EK44" s="382"/>
      <c r="EL44" s="167" t="s">
        <v>443</v>
      </c>
      <c r="EM44" s="167" t="s">
        <v>443</v>
      </c>
      <c r="EN44" s="167" t="s">
        <v>443</v>
      </c>
      <c r="EO44" s="167" t="s">
        <v>443</v>
      </c>
      <c r="EP44" s="167" t="s">
        <v>443</v>
      </c>
      <c r="EQ44" s="167" t="s">
        <v>443</v>
      </c>
      <c r="ER44" s="382"/>
      <c r="ES44" s="167" t="s">
        <v>443</v>
      </c>
      <c r="ET44" s="167" t="s">
        <v>443</v>
      </c>
      <c r="EU44" s="167" t="s">
        <v>443</v>
      </c>
      <c r="EV44" s="167" t="s">
        <v>443</v>
      </c>
      <c r="EW44" s="167" t="s">
        <v>443</v>
      </c>
      <c r="EX44" s="167" t="s">
        <v>443</v>
      </c>
      <c r="EY44" s="382"/>
      <c r="EZ44" s="167" t="s">
        <v>443</v>
      </c>
      <c r="FA44" s="167" t="s">
        <v>443</v>
      </c>
      <c r="FB44" s="167" t="s">
        <v>443</v>
      </c>
      <c r="FC44" s="167" t="s">
        <v>443</v>
      </c>
      <c r="FD44" s="167" t="s">
        <v>443</v>
      </c>
      <c r="FE44" s="167" t="s">
        <v>443</v>
      </c>
      <c r="FF44" s="373">
        <v>18000</v>
      </c>
      <c r="FG44" s="382"/>
      <c r="FH44" s="167" t="s">
        <v>443</v>
      </c>
      <c r="FI44" s="167" t="s">
        <v>443</v>
      </c>
      <c r="FJ44" s="167" t="s">
        <v>443</v>
      </c>
      <c r="FK44" s="167" t="s">
        <v>443</v>
      </c>
      <c r="FL44" s="167" t="s">
        <v>443</v>
      </c>
      <c r="FM44" s="167" t="s">
        <v>443</v>
      </c>
      <c r="FN44" s="382"/>
      <c r="FO44" s="167" t="s">
        <v>443</v>
      </c>
      <c r="FP44" s="167" t="s">
        <v>443</v>
      </c>
      <c r="FQ44" s="167" t="s">
        <v>443</v>
      </c>
      <c r="FR44" s="167" t="s">
        <v>443</v>
      </c>
      <c r="FS44" s="167" t="s">
        <v>443</v>
      </c>
      <c r="FT44" s="167" t="s">
        <v>443</v>
      </c>
      <c r="FU44" s="382"/>
      <c r="FV44" s="167" t="s">
        <v>443</v>
      </c>
      <c r="FW44" s="167" t="s">
        <v>443</v>
      </c>
      <c r="FX44" s="167" t="s">
        <v>443</v>
      </c>
      <c r="FY44" s="167" t="s">
        <v>443</v>
      </c>
      <c r="FZ44" s="167" t="s">
        <v>443</v>
      </c>
      <c r="GA44" s="167" t="s">
        <v>443</v>
      </c>
      <c r="GB44" s="382"/>
      <c r="GC44" s="167" t="s">
        <v>443</v>
      </c>
      <c r="GD44" s="167" t="s">
        <v>443</v>
      </c>
      <c r="GE44" s="167" t="s">
        <v>443</v>
      </c>
      <c r="GF44" s="167" t="s">
        <v>443</v>
      </c>
      <c r="GG44" s="167" t="s">
        <v>443</v>
      </c>
      <c r="GH44" s="167" t="s">
        <v>443</v>
      </c>
      <c r="GI44" s="382"/>
      <c r="GJ44" s="167" t="s">
        <v>443</v>
      </c>
      <c r="GK44" s="373">
        <v>18000</v>
      </c>
      <c r="GL44" s="167" t="s">
        <v>443</v>
      </c>
      <c r="GM44" s="167" t="s">
        <v>443</v>
      </c>
      <c r="GN44" s="167" t="s">
        <v>443</v>
      </c>
      <c r="GO44" s="167" t="s">
        <v>443</v>
      </c>
      <c r="GP44" s="167" t="s">
        <v>443</v>
      </c>
      <c r="GQ44" s="382"/>
      <c r="GR44" s="167" t="s">
        <v>443</v>
      </c>
      <c r="GS44" s="167" t="s">
        <v>443</v>
      </c>
      <c r="GT44" s="167" t="s">
        <v>443</v>
      </c>
      <c r="GU44" s="167" t="s">
        <v>443</v>
      </c>
      <c r="GV44" s="167" t="s">
        <v>443</v>
      </c>
      <c r="GW44" s="167" t="s">
        <v>443</v>
      </c>
      <c r="GX44" s="382"/>
      <c r="GY44" s="167" t="s">
        <v>443</v>
      </c>
      <c r="GZ44" s="167" t="s">
        <v>443</v>
      </c>
      <c r="HA44" s="167" t="s">
        <v>443</v>
      </c>
      <c r="HB44" s="167" t="s">
        <v>443</v>
      </c>
      <c r="HC44" s="167" t="s">
        <v>443</v>
      </c>
      <c r="HD44" s="167" t="s">
        <v>443</v>
      </c>
      <c r="HE44" s="382"/>
      <c r="HF44" s="167" t="s">
        <v>443</v>
      </c>
      <c r="HG44" s="167" t="s">
        <v>443</v>
      </c>
      <c r="HH44" s="167" t="s">
        <v>443</v>
      </c>
      <c r="HI44" s="167" t="s">
        <v>443</v>
      </c>
      <c r="HJ44" s="167" t="s">
        <v>443</v>
      </c>
      <c r="HK44" s="167" t="s">
        <v>443</v>
      </c>
      <c r="HL44" s="382"/>
      <c r="HM44" s="167" t="s">
        <v>443</v>
      </c>
      <c r="HN44" s="167" t="s">
        <v>443</v>
      </c>
      <c r="HO44" s="167" t="s">
        <v>443</v>
      </c>
      <c r="HP44" s="167" t="s">
        <v>443</v>
      </c>
      <c r="HQ44" s="373">
        <v>18000</v>
      </c>
      <c r="HR44" s="167" t="s">
        <v>443</v>
      </c>
      <c r="HS44" s="167" t="s">
        <v>443</v>
      </c>
      <c r="HT44" s="382"/>
      <c r="HU44" s="167" t="s">
        <v>443</v>
      </c>
      <c r="HV44" s="167" t="s">
        <v>443</v>
      </c>
      <c r="HW44" s="167" t="s">
        <v>443</v>
      </c>
      <c r="HX44" s="167" t="s">
        <v>443</v>
      </c>
      <c r="HY44" s="167" t="s">
        <v>443</v>
      </c>
      <c r="HZ44" s="167" t="s">
        <v>443</v>
      </c>
      <c r="IA44" s="382"/>
      <c r="IB44" s="167" t="s">
        <v>443</v>
      </c>
      <c r="IC44" s="167" t="s">
        <v>443</v>
      </c>
      <c r="ID44" s="167" t="s">
        <v>443</v>
      </c>
      <c r="IE44" s="167" t="s">
        <v>443</v>
      </c>
      <c r="IF44" s="167" t="s">
        <v>443</v>
      </c>
      <c r="IG44" s="167" t="s">
        <v>443</v>
      </c>
      <c r="IH44" s="382"/>
      <c r="II44" s="167" t="s">
        <v>443</v>
      </c>
      <c r="IJ44" s="167" t="s">
        <v>443</v>
      </c>
      <c r="IK44" s="167" t="s">
        <v>443</v>
      </c>
      <c r="IL44" s="167" t="s">
        <v>443</v>
      </c>
      <c r="IM44" s="167" t="s">
        <v>443</v>
      </c>
      <c r="IN44" s="167" t="s">
        <v>443</v>
      </c>
      <c r="IO44" s="382"/>
      <c r="IP44" s="167" t="s">
        <v>443</v>
      </c>
      <c r="IQ44" s="167" t="s">
        <v>443</v>
      </c>
      <c r="IR44" s="167" t="s">
        <v>443</v>
      </c>
      <c r="IS44" s="167" t="s">
        <v>443</v>
      </c>
      <c r="IT44" s="167" t="s">
        <v>443</v>
      </c>
      <c r="IU44" s="167" t="s">
        <v>443</v>
      </c>
      <c r="IV44" s="382"/>
      <c r="IW44" s="373">
        <v>18000</v>
      </c>
      <c r="IX44" s="167" t="s">
        <v>443</v>
      </c>
      <c r="IY44" s="167" t="s">
        <v>443</v>
      </c>
      <c r="IZ44" s="167" t="s">
        <v>443</v>
      </c>
      <c r="JA44" s="167" t="s">
        <v>443</v>
      </c>
      <c r="JB44" s="167" t="s">
        <v>443</v>
      </c>
      <c r="JC44" s="382" t="s">
        <v>443</v>
      </c>
      <c r="JD44" s="167" t="s">
        <v>443</v>
      </c>
      <c r="JE44" s="167" t="s">
        <v>443</v>
      </c>
      <c r="JF44" s="167" t="s">
        <v>443</v>
      </c>
      <c r="JG44" s="167" t="s">
        <v>443</v>
      </c>
      <c r="JH44" s="167" t="s">
        <v>443</v>
      </c>
      <c r="JI44" s="167" t="s">
        <v>443</v>
      </c>
      <c r="JJ44" s="352"/>
      <c r="JK44" s="167" t="s">
        <v>443</v>
      </c>
      <c r="JL44" s="167" t="s">
        <v>443</v>
      </c>
      <c r="JM44" s="167" t="s">
        <v>443</v>
      </c>
      <c r="JN44" s="167" t="s">
        <v>443</v>
      </c>
      <c r="JO44" s="167" t="s">
        <v>443</v>
      </c>
      <c r="JP44" s="167" t="s">
        <v>443</v>
      </c>
      <c r="JQ44" s="352"/>
      <c r="JR44" s="167" t="s">
        <v>443</v>
      </c>
      <c r="JS44" s="167" t="s">
        <v>443</v>
      </c>
      <c r="JT44" s="167" t="s">
        <v>443</v>
      </c>
      <c r="JU44" s="167" t="s">
        <v>443</v>
      </c>
      <c r="JV44" s="167" t="s">
        <v>443</v>
      </c>
      <c r="JW44" s="167" t="s">
        <v>443</v>
      </c>
      <c r="JX44" s="352"/>
      <c r="JY44" s="167" t="s">
        <v>443</v>
      </c>
      <c r="JZ44" s="167" t="s">
        <v>443</v>
      </c>
      <c r="KA44" s="373" t="s">
        <v>94</v>
      </c>
      <c r="KB44" s="167" t="s">
        <v>443</v>
      </c>
      <c r="KC44" s="167" t="s">
        <v>443</v>
      </c>
      <c r="KD44" s="167" t="s">
        <v>443</v>
      </c>
      <c r="KE44" s="167" t="s">
        <v>443</v>
      </c>
      <c r="KF44" s="352"/>
      <c r="KG44" s="167" t="s">
        <v>443</v>
      </c>
      <c r="KH44" s="167" t="s">
        <v>443</v>
      </c>
      <c r="KI44" s="167" t="s">
        <v>443</v>
      </c>
      <c r="KJ44" s="167" t="s">
        <v>443</v>
      </c>
      <c r="KK44" s="167" t="s">
        <v>443</v>
      </c>
      <c r="KL44" s="167" t="s">
        <v>443</v>
      </c>
      <c r="KM44" s="352"/>
      <c r="KN44" s="167" t="s">
        <v>443</v>
      </c>
      <c r="KO44" s="167" t="s">
        <v>443</v>
      </c>
      <c r="KP44" s="167" t="s">
        <v>443</v>
      </c>
      <c r="KQ44" s="167" t="s">
        <v>443</v>
      </c>
      <c r="KR44" s="167" t="s">
        <v>443</v>
      </c>
      <c r="KS44" s="167" t="s">
        <v>443</v>
      </c>
      <c r="KT44" s="352"/>
      <c r="KU44" s="167" t="s">
        <v>443</v>
      </c>
      <c r="KV44" s="167" t="s">
        <v>443</v>
      </c>
      <c r="KW44" s="167" t="s">
        <v>443</v>
      </c>
      <c r="KX44" s="167" t="s">
        <v>443</v>
      </c>
      <c r="KY44" s="167" t="s">
        <v>443</v>
      </c>
      <c r="KZ44" s="167" t="s">
        <v>443</v>
      </c>
      <c r="LA44" s="352"/>
      <c r="LB44" s="167" t="s">
        <v>443</v>
      </c>
      <c r="LC44" s="167" t="s">
        <v>443</v>
      </c>
      <c r="LD44" s="167" t="s">
        <v>443</v>
      </c>
      <c r="LE44" s="167" t="s">
        <v>443</v>
      </c>
      <c r="LF44" s="167" t="s">
        <v>443</v>
      </c>
      <c r="LG44" s="373" t="s">
        <v>94</v>
      </c>
      <c r="LH44" s="167" t="s">
        <v>443</v>
      </c>
      <c r="LI44" s="352"/>
      <c r="LJ44" s="167" t="s">
        <v>443</v>
      </c>
      <c r="LK44" s="167" t="s">
        <v>443</v>
      </c>
      <c r="LL44" s="167" t="s">
        <v>443</v>
      </c>
      <c r="LM44" s="167" t="s">
        <v>443</v>
      </c>
      <c r="LN44" s="167" t="s">
        <v>443</v>
      </c>
      <c r="LO44" s="167" t="s">
        <v>443</v>
      </c>
      <c r="LP44" s="167" t="s">
        <v>443</v>
      </c>
      <c r="LQ44" s="167" t="s">
        <v>443</v>
      </c>
      <c r="LR44" s="167" t="s">
        <v>443</v>
      </c>
      <c r="LS44" s="167" t="s">
        <v>443</v>
      </c>
      <c r="LT44" s="167" t="s">
        <v>443</v>
      </c>
      <c r="LU44" s="167" t="s">
        <v>443</v>
      </c>
      <c r="LV44" s="167" t="s">
        <v>443</v>
      </c>
      <c r="LW44" s="167" t="s">
        <v>443</v>
      </c>
      <c r="LX44" s="167" t="s">
        <v>443</v>
      </c>
      <c r="LY44" s="167" t="s">
        <v>443</v>
      </c>
      <c r="LZ44" s="167" t="s">
        <v>443</v>
      </c>
      <c r="MA44" s="167" t="s">
        <v>443</v>
      </c>
      <c r="MB44" s="167" t="s">
        <v>443</v>
      </c>
      <c r="MC44" s="167" t="s">
        <v>443</v>
      </c>
      <c r="MD44" s="167" t="s">
        <v>443</v>
      </c>
      <c r="ME44" s="167" t="s">
        <v>443</v>
      </c>
      <c r="MF44" s="167" t="s">
        <v>443</v>
      </c>
      <c r="MG44" s="167" t="s">
        <v>443</v>
      </c>
      <c r="MH44" s="167" t="s">
        <v>443</v>
      </c>
      <c r="MI44" s="167" t="s">
        <v>443</v>
      </c>
      <c r="MJ44" s="167">
        <v>14920</v>
      </c>
      <c r="MK44" s="374" t="s">
        <v>443</v>
      </c>
      <c r="ML44" s="373" t="s">
        <v>94</v>
      </c>
    </row>
    <row r="45" spans="1:350" s="9" customFormat="1" ht="24.65" customHeight="1" x14ac:dyDescent="0.35">
      <c r="A45" s="244"/>
      <c r="B45" s="371">
        <v>5</v>
      </c>
      <c r="C45" s="450">
        <v>150000012</v>
      </c>
      <c r="D45" s="368" t="s">
        <v>19</v>
      </c>
      <c r="E45" s="372" t="s">
        <v>291</v>
      </c>
      <c r="F45" s="373">
        <v>19000</v>
      </c>
      <c r="G45" s="374"/>
      <c r="H45" s="86" t="s">
        <v>443</v>
      </c>
      <c r="I45" s="86" t="s">
        <v>443</v>
      </c>
      <c r="J45" s="164" t="s">
        <v>443</v>
      </c>
      <c r="K45" s="375"/>
      <c r="L45" s="86" t="s">
        <v>443</v>
      </c>
      <c r="M45" s="86" t="s">
        <v>443</v>
      </c>
      <c r="N45" s="376" t="s">
        <v>443</v>
      </c>
      <c r="O45" s="86" t="s">
        <v>443</v>
      </c>
      <c r="P45" s="86" t="s">
        <v>443</v>
      </c>
      <c r="Q45" s="164" t="s">
        <v>443</v>
      </c>
      <c r="R45" s="375"/>
      <c r="S45" s="159" t="s">
        <v>443</v>
      </c>
      <c r="T45" s="86" t="s">
        <v>443</v>
      </c>
      <c r="U45" s="376" t="s">
        <v>443</v>
      </c>
      <c r="V45" s="86" t="s">
        <v>443</v>
      </c>
      <c r="W45" s="86" t="s">
        <v>443</v>
      </c>
      <c r="X45" s="164" t="s">
        <v>443</v>
      </c>
      <c r="Y45" s="375"/>
      <c r="Z45" s="159" t="s">
        <v>443</v>
      </c>
      <c r="AA45" s="86" t="s">
        <v>443</v>
      </c>
      <c r="AB45" s="376" t="s">
        <v>443</v>
      </c>
      <c r="AC45" s="86">
        <v>19000</v>
      </c>
      <c r="AD45" s="86" t="s">
        <v>443</v>
      </c>
      <c r="AE45" s="86"/>
      <c r="AF45" s="377"/>
      <c r="AG45" s="159"/>
      <c r="AH45" s="164"/>
      <c r="AI45" s="376"/>
      <c r="AJ45" s="378"/>
      <c r="AK45" s="164"/>
      <c r="AL45" s="373">
        <v>19000</v>
      </c>
      <c r="AM45" s="163"/>
      <c r="AN45" s="377"/>
      <c r="AO45" s="86" t="s">
        <v>443</v>
      </c>
      <c r="AP45" s="86" t="s">
        <v>443</v>
      </c>
      <c r="AQ45" s="376" t="s">
        <v>443</v>
      </c>
      <c r="AR45" s="86" t="s">
        <v>443</v>
      </c>
      <c r="AS45" s="86" t="s">
        <v>443</v>
      </c>
      <c r="AT45" s="164" t="s">
        <v>443</v>
      </c>
      <c r="AU45" s="375"/>
      <c r="AV45" s="86" t="s">
        <v>443</v>
      </c>
      <c r="AW45" s="86" t="s">
        <v>443</v>
      </c>
      <c r="AX45" s="376" t="s">
        <v>443</v>
      </c>
      <c r="AY45" s="86" t="s">
        <v>443</v>
      </c>
      <c r="AZ45" s="86" t="s">
        <v>443</v>
      </c>
      <c r="BA45" s="164" t="s">
        <v>443</v>
      </c>
      <c r="BB45" s="375"/>
      <c r="BC45" s="86" t="s">
        <v>443</v>
      </c>
      <c r="BD45" s="86" t="s">
        <v>443</v>
      </c>
      <c r="BE45" s="376" t="s">
        <v>443</v>
      </c>
      <c r="BF45" s="86" t="s">
        <v>443</v>
      </c>
      <c r="BG45" s="86" t="s">
        <v>443</v>
      </c>
      <c r="BH45" s="164" t="s">
        <v>443</v>
      </c>
      <c r="BI45" s="375"/>
      <c r="BJ45" s="86" t="s">
        <v>443</v>
      </c>
      <c r="BK45" s="86" t="s">
        <v>443</v>
      </c>
      <c r="BL45" s="376" t="s">
        <v>443</v>
      </c>
      <c r="BM45" s="86" t="s">
        <v>443</v>
      </c>
      <c r="BN45" s="86">
        <v>19475</v>
      </c>
      <c r="BO45" s="379">
        <v>19000</v>
      </c>
      <c r="BP45" s="380" t="s">
        <v>443</v>
      </c>
      <c r="BQ45" s="381"/>
      <c r="BR45" s="167" t="s">
        <v>443</v>
      </c>
      <c r="BS45" s="103" t="s">
        <v>443</v>
      </c>
      <c r="BT45" s="103" t="s">
        <v>443</v>
      </c>
      <c r="BU45" s="103" t="s">
        <v>443</v>
      </c>
      <c r="BV45" s="103" t="s">
        <v>443</v>
      </c>
      <c r="BW45" s="160" t="s">
        <v>443</v>
      </c>
      <c r="BX45" s="382"/>
      <c r="BY45" s="167" t="s">
        <v>443</v>
      </c>
      <c r="BZ45" s="103" t="s">
        <v>443</v>
      </c>
      <c r="CA45" s="103" t="s">
        <v>443</v>
      </c>
      <c r="CB45" s="103" t="s">
        <v>443</v>
      </c>
      <c r="CC45" s="103" t="s">
        <v>443</v>
      </c>
      <c r="CD45" s="160" t="s">
        <v>443</v>
      </c>
      <c r="CE45" s="382"/>
      <c r="CF45" s="167" t="s">
        <v>443</v>
      </c>
      <c r="CG45" s="383" t="s">
        <v>443</v>
      </c>
      <c r="CH45" s="383" t="s">
        <v>443</v>
      </c>
      <c r="CI45" s="383" t="s">
        <v>443</v>
      </c>
      <c r="CJ45" s="383" t="s">
        <v>443</v>
      </c>
      <c r="CK45" s="160" t="s">
        <v>443</v>
      </c>
      <c r="CL45" s="382"/>
      <c r="CM45" s="167" t="s">
        <v>443</v>
      </c>
      <c r="CN45" s="103" t="s">
        <v>443</v>
      </c>
      <c r="CO45" s="103" t="s">
        <v>443</v>
      </c>
      <c r="CP45" s="103" t="s">
        <v>443</v>
      </c>
      <c r="CQ45" s="103" t="s">
        <v>443</v>
      </c>
      <c r="CR45" s="160" t="s">
        <v>443</v>
      </c>
      <c r="CS45" s="382"/>
      <c r="CT45" s="380" t="s">
        <v>443</v>
      </c>
      <c r="CU45" s="373">
        <v>19500</v>
      </c>
      <c r="CV45" s="383" t="s">
        <v>443</v>
      </c>
      <c r="CW45" s="103" t="s">
        <v>443</v>
      </c>
      <c r="CX45" s="103" t="s">
        <v>443</v>
      </c>
      <c r="CY45" s="103" t="s">
        <v>443</v>
      </c>
      <c r="CZ45" s="160" t="s">
        <v>443</v>
      </c>
      <c r="DA45" s="382">
        <v>19500</v>
      </c>
      <c r="DB45" s="167" t="s">
        <v>443</v>
      </c>
      <c r="DC45" s="103" t="s">
        <v>443</v>
      </c>
      <c r="DD45" s="103" t="s">
        <v>443</v>
      </c>
      <c r="DE45" s="103" t="s">
        <v>443</v>
      </c>
      <c r="DF45" s="103" t="s">
        <v>443</v>
      </c>
      <c r="DG45" s="160" t="s">
        <v>443</v>
      </c>
      <c r="DH45" s="382">
        <v>19500</v>
      </c>
      <c r="DI45" s="167">
        <v>19500</v>
      </c>
      <c r="DJ45" s="103">
        <v>19500</v>
      </c>
      <c r="DK45" s="103" t="s">
        <v>443</v>
      </c>
      <c r="DL45" s="103" t="s">
        <v>443</v>
      </c>
      <c r="DM45" s="103" t="s">
        <v>443</v>
      </c>
      <c r="DN45" s="103" t="s">
        <v>443</v>
      </c>
      <c r="DO45" s="384">
        <v>19500</v>
      </c>
      <c r="DP45" s="385" t="s">
        <v>443</v>
      </c>
      <c r="DQ45" s="103" t="s">
        <v>443</v>
      </c>
      <c r="DR45" s="103" t="s">
        <v>443</v>
      </c>
      <c r="DS45" s="103" t="s">
        <v>443</v>
      </c>
      <c r="DT45" s="103" t="s">
        <v>443</v>
      </c>
      <c r="DU45" s="160" t="s">
        <v>443</v>
      </c>
      <c r="DV45" s="382">
        <v>19500</v>
      </c>
      <c r="DW45" s="167" t="s">
        <v>443</v>
      </c>
      <c r="DX45" s="167" t="s">
        <v>443</v>
      </c>
      <c r="DY45" s="167" t="s">
        <v>443</v>
      </c>
      <c r="DZ45" s="373">
        <v>19500</v>
      </c>
      <c r="EA45" s="382"/>
      <c r="EB45" s="167" t="s">
        <v>443</v>
      </c>
      <c r="EC45" s="167" t="s">
        <v>443</v>
      </c>
      <c r="ED45" s="382"/>
      <c r="EE45" s="167" t="s">
        <v>443</v>
      </c>
      <c r="EF45" s="167" t="s">
        <v>443</v>
      </c>
      <c r="EG45" s="167" t="s">
        <v>443</v>
      </c>
      <c r="EH45" s="167">
        <v>19745</v>
      </c>
      <c r="EI45" s="167" t="s">
        <v>443</v>
      </c>
      <c r="EJ45" s="167" t="s">
        <v>443</v>
      </c>
      <c r="EK45" s="382"/>
      <c r="EL45" s="167" t="s">
        <v>443</v>
      </c>
      <c r="EM45" s="167" t="s">
        <v>443</v>
      </c>
      <c r="EN45" s="167" t="s">
        <v>443</v>
      </c>
      <c r="EO45" s="167" t="s">
        <v>443</v>
      </c>
      <c r="EP45" s="167" t="s">
        <v>443</v>
      </c>
      <c r="EQ45" s="167" t="s">
        <v>443</v>
      </c>
      <c r="ER45" s="382"/>
      <c r="ES45" s="167" t="s">
        <v>443</v>
      </c>
      <c r="ET45" s="167" t="s">
        <v>443</v>
      </c>
      <c r="EU45" s="167" t="s">
        <v>443</v>
      </c>
      <c r="EV45" s="167" t="s">
        <v>443</v>
      </c>
      <c r="EW45" s="167" t="s">
        <v>443</v>
      </c>
      <c r="EX45" s="167" t="s">
        <v>443</v>
      </c>
      <c r="EY45" s="382"/>
      <c r="EZ45" s="167" t="s">
        <v>443</v>
      </c>
      <c r="FA45" s="167" t="s">
        <v>443</v>
      </c>
      <c r="FB45" s="167" t="s">
        <v>443</v>
      </c>
      <c r="FC45" s="167" t="s">
        <v>443</v>
      </c>
      <c r="FD45" s="167" t="s">
        <v>443</v>
      </c>
      <c r="FE45" s="167" t="s">
        <v>443</v>
      </c>
      <c r="FF45" s="373">
        <v>19500</v>
      </c>
      <c r="FG45" s="382"/>
      <c r="FH45" s="167" t="s">
        <v>443</v>
      </c>
      <c r="FI45" s="167" t="s">
        <v>443</v>
      </c>
      <c r="FJ45" s="167" t="s">
        <v>443</v>
      </c>
      <c r="FK45" s="167" t="s">
        <v>443</v>
      </c>
      <c r="FL45" s="167" t="s">
        <v>443</v>
      </c>
      <c r="FM45" s="167" t="s">
        <v>443</v>
      </c>
      <c r="FN45" s="382"/>
      <c r="FO45" s="167" t="s">
        <v>443</v>
      </c>
      <c r="FP45" s="167" t="s">
        <v>443</v>
      </c>
      <c r="FQ45" s="167" t="s">
        <v>443</v>
      </c>
      <c r="FR45" s="167" t="s">
        <v>443</v>
      </c>
      <c r="FS45" s="167" t="s">
        <v>443</v>
      </c>
      <c r="FT45" s="167" t="s">
        <v>443</v>
      </c>
      <c r="FU45" s="382"/>
      <c r="FV45" s="167" t="s">
        <v>443</v>
      </c>
      <c r="FW45" s="167" t="s">
        <v>443</v>
      </c>
      <c r="FX45" s="167" t="s">
        <v>443</v>
      </c>
      <c r="FY45" s="167" t="s">
        <v>443</v>
      </c>
      <c r="FZ45" s="167" t="s">
        <v>443</v>
      </c>
      <c r="GA45" s="167" t="s">
        <v>443</v>
      </c>
      <c r="GB45" s="382"/>
      <c r="GC45" s="167" t="s">
        <v>443</v>
      </c>
      <c r="GD45" s="167" t="s">
        <v>443</v>
      </c>
      <c r="GE45" s="167" t="s">
        <v>443</v>
      </c>
      <c r="GF45" s="167" t="s">
        <v>443</v>
      </c>
      <c r="GG45" s="167" t="s">
        <v>443</v>
      </c>
      <c r="GH45" s="167" t="s">
        <v>443</v>
      </c>
      <c r="GI45" s="382"/>
      <c r="GJ45" s="167" t="s">
        <v>443</v>
      </c>
      <c r="GK45" s="373">
        <v>19500</v>
      </c>
      <c r="GL45" s="167" t="s">
        <v>443</v>
      </c>
      <c r="GM45" s="167" t="s">
        <v>443</v>
      </c>
      <c r="GN45" s="167" t="s">
        <v>443</v>
      </c>
      <c r="GO45" s="167" t="s">
        <v>443</v>
      </c>
      <c r="GP45" s="167" t="s">
        <v>443</v>
      </c>
      <c r="GQ45" s="382"/>
      <c r="GR45" s="167" t="s">
        <v>443</v>
      </c>
      <c r="GS45" s="167" t="s">
        <v>443</v>
      </c>
      <c r="GT45" s="167" t="s">
        <v>443</v>
      </c>
      <c r="GU45" s="167" t="s">
        <v>443</v>
      </c>
      <c r="GV45" s="167" t="s">
        <v>443</v>
      </c>
      <c r="GW45" s="167" t="s">
        <v>443</v>
      </c>
      <c r="GX45" s="382"/>
      <c r="GY45" s="167" t="s">
        <v>443</v>
      </c>
      <c r="GZ45" s="167" t="s">
        <v>443</v>
      </c>
      <c r="HA45" s="167" t="s">
        <v>443</v>
      </c>
      <c r="HB45" s="167" t="s">
        <v>443</v>
      </c>
      <c r="HC45" s="167" t="s">
        <v>443</v>
      </c>
      <c r="HD45" s="167" t="s">
        <v>443</v>
      </c>
      <c r="HE45" s="382"/>
      <c r="HF45" s="167" t="s">
        <v>443</v>
      </c>
      <c r="HG45" s="167" t="s">
        <v>443</v>
      </c>
      <c r="HH45" s="167" t="s">
        <v>443</v>
      </c>
      <c r="HI45" s="167" t="s">
        <v>443</v>
      </c>
      <c r="HJ45" s="167">
        <v>19475</v>
      </c>
      <c r="HK45" s="167" t="s">
        <v>443</v>
      </c>
      <c r="HL45" s="382"/>
      <c r="HM45" s="167" t="s">
        <v>443</v>
      </c>
      <c r="HN45" s="167" t="s">
        <v>443</v>
      </c>
      <c r="HO45" s="167" t="s">
        <v>443</v>
      </c>
      <c r="HP45" s="167" t="s">
        <v>443</v>
      </c>
      <c r="HQ45" s="373">
        <v>19500</v>
      </c>
      <c r="HR45" s="167" t="s">
        <v>443</v>
      </c>
      <c r="HS45" s="167" t="s">
        <v>443</v>
      </c>
      <c r="HT45" s="382"/>
      <c r="HU45" s="167" t="s">
        <v>443</v>
      </c>
      <c r="HV45" s="167" t="s">
        <v>443</v>
      </c>
      <c r="HW45" s="167" t="s">
        <v>443</v>
      </c>
      <c r="HX45" s="167" t="s">
        <v>443</v>
      </c>
      <c r="HY45" s="167" t="s">
        <v>443</v>
      </c>
      <c r="HZ45" s="167" t="s">
        <v>443</v>
      </c>
      <c r="IA45" s="382"/>
      <c r="IB45" s="167" t="s">
        <v>443</v>
      </c>
      <c r="IC45" s="167" t="s">
        <v>443</v>
      </c>
      <c r="ID45" s="167" t="s">
        <v>443</v>
      </c>
      <c r="IE45" s="167" t="s">
        <v>443</v>
      </c>
      <c r="IF45" s="167" t="s">
        <v>443</v>
      </c>
      <c r="IG45" s="167" t="s">
        <v>443</v>
      </c>
      <c r="IH45" s="382"/>
      <c r="II45" s="167" t="s">
        <v>443</v>
      </c>
      <c r="IJ45" s="167">
        <v>19500</v>
      </c>
      <c r="IK45" s="167" t="s">
        <v>443</v>
      </c>
      <c r="IL45" s="167" t="s">
        <v>443</v>
      </c>
      <c r="IM45" s="167" t="s">
        <v>443</v>
      </c>
      <c r="IN45" s="167" t="s">
        <v>443</v>
      </c>
      <c r="IO45" s="382"/>
      <c r="IP45" s="167" t="s">
        <v>443</v>
      </c>
      <c r="IQ45" s="167" t="s">
        <v>443</v>
      </c>
      <c r="IR45" s="167" t="s">
        <v>443</v>
      </c>
      <c r="IS45" s="167" t="s">
        <v>443</v>
      </c>
      <c r="IT45" s="167" t="s">
        <v>443</v>
      </c>
      <c r="IU45" s="167" t="s">
        <v>443</v>
      </c>
      <c r="IV45" s="382"/>
      <c r="IW45" s="373">
        <v>19500</v>
      </c>
      <c r="IX45" s="167" t="s">
        <v>443</v>
      </c>
      <c r="IY45" s="167" t="s">
        <v>443</v>
      </c>
      <c r="IZ45" s="167" t="s">
        <v>443</v>
      </c>
      <c r="JA45" s="167" t="s">
        <v>443</v>
      </c>
      <c r="JB45" s="167" t="s">
        <v>443</v>
      </c>
      <c r="JC45" s="382" t="s">
        <v>443</v>
      </c>
      <c r="JD45" s="167" t="s">
        <v>443</v>
      </c>
      <c r="JE45" s="167" t="s">
        <v>443</v>
      </c>
      <c r="JF45" s="167" t="s">
        <v>443</v>
      </c>
      <c r="JG45" s="167" t="s">
        <v>443</v>
      </c>
      <c r="JH45" s="167" t="s">
        <v>443</v>
      </c>
      <c r="JI45" s="167" t="s">
        <v>443</v>
      </c>
      <c r="JJ45" s="352"/>
      <c r="JK45" s="167" t="s">
        <v>443</v>
      </c>
      <c r="JL45" s="167" t="s">
        <v>443</v>
      </c>
      <c r="JM45" s="167" t="s">
        <v>443</v>
      </c>
      <c r="JN45" s="167" t="s">
        <v>443</v>
      </c>
      <c r="JO45" s="167" t="s">
        <v>443</v>
      </c>
      <c r="JP45" s="167" t="s">
        <v>443</v>
      </c>
      <c r="JQ45" s="352"/>
      <c r="JR45" s="167" t="s">
        <v>443</v>
      </c>
      <c r="JS45" s="167" t="s">
        <v>443</v>
      </c>
      <c r="JT45" s="167" t="s">
        <v>443</v>
      </c>
      <c r="JU45" s="167" t="s">
        <v>443</v>
      </c>
      <c r="JV45" s="167" t="s">
        <v>443</v>
      </c>
      <c r="JW45" s="167" t="s">
        <v>443</v>
      </c>
      <c r="JX45" s="352"/>
      <c r="JY45" s="167" t="s">
        <v>443</v>
      </c>
      <c r="JZ45" s="167">
        <v>18963</v>
      </c>
      <c r="KA45" s="373" t="s">
        <v>94</v>
      </c>
      <c r="KB45" s="167" t="s">
        <v>443</v>
      </c>
      <c r="KC45" s="167" t="s">
        <v>443</v>
      </c>
      <c r="KD45" s="167" t="s">
        <v>443</v>
      </c>
      <c r="KE45" s="167" t="s">
        <v>443</v>
      </c>
      <c r="KF45" s="352"/>
      <c r="KG45" s="167" t="s">
        <v>443</v>
      </c>
      <c r="KH45" s="167" t="s">
        <v>443</v>
      </c>
      <c r="KI45" s="167" t="s">
        <v>443</v>
      </c>
      <c r="KJ45" s="167" t="s">
        <v>443</v>
      </c>
      <c r="KK45" s="167" t="s">
        <v>443</v>
      </c>
      <c r="KL45" s="167" t="s">
        <v>443</v>
      </c>
      <c r="KM45" s="352"/>
      <c r="KN45" s="167" t="s">
        <v>443</v>
      </c>
      <c r="KO45" s="167" t="s">
        <v>443</v>
      </c>
      <c r="KP45" s="167" t="s">
        <v>443</v>
      </c>
      <c r="KQ45" s="167" t="s">
        <v>443</v>
      </c>
      <c r="KR45" s="167" t="s">
        <v>443</v>
      </c>
      <c r="KS45" s="167" t="s">
        <v>443</v>
      </c>
      <c r="KT45" s="352"/>
      <c r="KU45" s="167" t="s">
        <v>443</v>
      </c>
      <c r="KV45" s="167" t="s">
        <v>443</v>
      </c>
      <c r="KW45" s="167" t="s">
        <v>443</v>
      </c>
      <c r="KX45" s="167" t="s">
        <v>443</v>
      </c>
      <c r="KY45" s="167" t="s">
        <v>443</v>
      </c>
      <c r="KZ45" s="167" t="s">
        <v>443</v>
      </c>
      <c r="LA45" s="352"/>
      <c r="LB45" s="167" t="s">
        <v>443</v>
      </c>
      <c r="LC45" s="167" t="s">
        <v>443</v>
      </c>
      <c r="LD45" s="167" t="s">
        <v>443</v>
      </c>
      <c r="LE45" s="167" t="s">
        <v>443</v>
      </c>
      <c r="LF45" s="167" t="s">
        <v>443</v>
      </c>
      <c r="LG45" s="373" t="s">
        <v>94</v>
      </c>
      <c r="LH45" s="167" t="s">
        <v>443</v>
      </c>
      <c r="LI45" s="352"/>
      <c r="LJ45" s="167">
        <v>19475</v>
      </c>
      <c r="LK45" s="167" t="s">
        <v>443</v>
      </c>
      <c r="LL45" s="167" t="s">
        <v>443</v>
      </c>
      <c r="LM45" s="167" t="s">
        <v>443</v>
      </c>
      <c r="LN45" s="167" t="s">
        <v>443</v>
      </c>
      <c r="LO45" s="167" t="s">
        <v>443</v>
      </c>
      <c r="LP45" s="167" t="s">
        <v>443</v>
      </c>
      <c r="LQ45" s="167" t="s">
        <v>443</v>
      </c>
      <c r="LR45" s="167" t="s">
        <v>443</v>
      </c>
      <c r="LS45" s="167" t="s">
        <v>443</v>
      </c>
      <c r="LT45" s="167" t="s">
        <v>443</v>
      </c>
      <c r="LU45" s="167" t="s">
        <v>443</v>
      </c>
      <c r="LV45" s="167" t="s">
        <v>443</v>
      </c>
      <c r="LW45" s="167" t="s">
        <v>443</v>
      </c>
      <c r="LX45" s="167" t="s">
        <v>443</v>
      </c>
      <c r="LY45" s="167" t="s">
        <v>443</v>
      </c>
      <c r="LZ45" s="167" t="s">
        <v>443</v>
      </c>
      <c r="MA45" s="167" t="s">
        <v>443</v>
      </c>
      <c r="MB45" s="167" t="s">
        <v>443</v>
      </c>
      <c r="MC45" s="167" t="s">
        <v>443</v>
      </c>
      <c r="MD45" s="167" t="s">
        <v>443</v>
      </c>
      <c r="ME45" s="167" t="s">
        <v>443</v>
      </c>
      <c r="MF45" s="167" t="s">
        <v>443</v>
      </c>
      <c r="MG45" s="167" t="s">
        <v>443</v>
      </c>
      <c r="MH45" s="167" t="s">
        <v>443</v>
      </c>
      <c r="MI45" s="167">
        <v>19475</v>
      </c>
      <c r="MJ45" s="167" t="s">
        <v>443</v>
      </c>
      <c r="MK45" s="374" t="s">
        <v>443</v>
      </c>
      <c r="ML45" s="373">
        <v>19000</v>
      </c>
    </row>
    <row r="46" spans="1:350" s="9" customFormat="1" ht="24.65" customHeight="1" x14ac:dyDescent="0.35">
      <c r="A46" s="244"/>
      <c r="B46" s="371">
        <v>6</v>
      </c>
      <c r="C46" s="450">
        <v>150000179</v>
      </c>
      <c r="D46" s="368" t="s">
        <v>459</v>
      </c>
      <c r="E46" s="372" t="s">
        <v>461</v>
      </c>
      <c r="F46" s="373">
        <v>19000</v>
      </c>
      <c r="G46" s="374"/>
      <c r="H46" s="86" t="s">
        <v>443</v>
      </c>
      <c r="I46" s="86" t="s">
        <v>443</v>
      </c>
      <c r="J46" s="164" t="s">
        <v>443</v>
      </c>
      <c r="K46" s="375" t="s">
        <v>443</v>
      </c>
      <c r="L46" s="86" t="s">
        <v>443</v>
      </c>
      <c r="M46" s="86" t="s">
        <v>443</v>
      </c>
      <c r="N46" s="376" t="s">
        <v>443</v>
      </c>
      <c r="O46" s="86" t="s">
        <v>443</v>
      </c>
      <c r="P46" s="86" t="s">
        <v>443</v>
      </c>
      <c r="Q46" s="164" t="s">
        <v>443</v>
      </c>
      <c r="R46" s="375" t="s">
        <v>443</v>
      </c>
      <c r="S46" s="159" t="s">
        <v>443</v>
      </c>
      <c r="T46" s="86" t="s">
        <v>443</v>
      </c>
      <c r="U46" s="376" t="s">
        <v>443</v>
      </c>
      <c r="V46" s="86" t="s">
        <v>443</v>
      </c>
      <c r="W46" s="86" t="s">
        <v>443</v>
      </c>
      <c r="X46" s="164" t="s">
        <v>443</v>
      </c>
      <c r="Y46" s="375" t="s">
        <v>443</v>
      </c>
      <c r="Z46" s="159" t="s">
        <v>443</v>
      </c>
      <c r="AA46" s="86" t="s">
        <v>443</v>
      </c>
      <c r="AB46" s="376" t="s">
        <v>443</v>
      </c>
      <c r="AC46" s="86" t="s">
        <v>443</v>
      </c>
      <c r="AD46" s="86" t="s">
        <v>443</v>
      </c>
      <c r="AE46" s="86"/>
      <c r="AF46" s="377"/>
      <c r="AG46" s="159"/>
      <c r="AH46" s="164"/>
      <c r="AI46" s="376"/>
      <c r="AJ46" s="378"/>
      <c r="AK46" s="164"/>
      <c r="AL46" s="373">
        <v>19000</v>
      </c>
      <c r="AM46" s="163"/>
      <c r="AN46" s="377"/>
      <c r="AO46" s="86" t="s">
        <v>443</v>
      </c>
      <c r="AP46" s="86" t="s">
        <v>443</v>
      </c>
      <c r="AQ46" s="376" t="s">
        <v>443</v>
      </c>
      <c r="AR46" s="86" t="s">
        <v>443</v>
      </c>
      <c r="AS46" s="86" t="s">
        <v>443</v>
      </c>
      <c r="AT46" s="164" t="s">
        <v>443</v>
      </c>
      <c r="AU46" s="375"/>
      <c r="AV46" s="86" t="s">
        <v>443</v>
      </c>
      <c r="AW46" s="86" t="s">
        <v>443</v>
      </c>
      <c r="AX46" s="376" t="s">
        <v>443</v>
      </c>
      <c r="AY46" s="86" t="s">
        <v>443</v>
      </c>
      <c r="AZ46" s="86" t="s">
        <v>443</v>
      </c>
      <c r="BA46" s="164" t="s">
        <v>443</v>
      </c>
      <c r="BB46" s="375"/>
      <c r="BC46" s="86" t="s">
        <v>443</v>
      </c>
      <c r="BD46" s="86" t="s">
        <v>443</v>
      </c>
      <c r="BE46" s="376" t="s">
        <v>443</v>
      </c>
      <c r="BF46" s="86" t="s">
        <v>443</v>
      </c>
      <c r="BG46" s="86" t="s">
        <v>443</v>
      </c>
      <c r="BH46" s="164" t="s">
        <v>443</v>
      </c>
      <c r="BI46" s="375"/>
      <c r="BJ46" s="86" t="s">
        <v>443</v>
      </c>
      <c r="BK46" s="86" t="s">
        <v>443</v>
      </c>
      <c r="BL46" s="376" t="s">
        <v>443</v>
      </c>
      <c r="BM46" s="86" t="s">
        <v>443</v>
      </c>
      <c r="BN46" s="86" t="s">
        <v>443</v>
      </c>
      <c r="BO46" s="379">
        <v>19000</v>
      </c>
      <c r="BP46" s="380" t="s">
        <v>443</v>
      </c>
      <c r="BQ46" s="381"/>
      <c r="BR46" s="167" t="s">
        <v>443</v>
      </c>
      <c r="BS46" s="103" t="s">
        <v>443</v>
      </c>
      <c r="BT46" s="103" t="s">
        <v>443</v>
      </c>
      <c r="BU46" s="103" t="s">
        <v>443</v>
      </c>
      <c r="BV46" s="103" t="s">
        <v>443</v>
      </c>
      <c r="BW46" s="160" t="s">
        <v>443</v>
      </c>
      <c r="BX46" s="382"/>
      <c r="BY46" s="167" t="s">
        <v>443</v>
      </c>
      <c r="BZ46" s="103" t="s">
        <v>443</v>
      </c>
      <c r="CA46" s="103" t="s">
        <v>443</v>
      </c>
      <c r="CB46" s="103" t="s">
        <v>443</v>
      </c>
      <c r="CC46" s="103" t="s">
        <v>443</v>
      </c>
      <c r="CD46" s="160" t="s">
        <v>443</v>
      </c>
      <c r="CE46" s="382"/>
      <c r="CF46" s="167" t="s">
        <v>443</v>
      </c>
      <c r="CG46" s="383" t="s">
        <v>443</v>
      </c>
      <c r="CH46" s="383" t="s">
        <v>443</v>
      </c>
      <c r="CI46" s="383" t="s">
        <v>443</v>
      </c>
      <c r="CJ46" s="383" t="s">
        <v>443</v>
      </c>
      <c r="CK46" s="160" t="s">
        <v>443</v>
      </c>
      <c r="CL46" s="382"/>
      <c r="CM46" s="167" t="s">
        <v>443</v>
      </c>
      <c r="CN46" s="103" t="s">
        <v>443</v>
      </c>
      <c r="CO46" s="103" t="s">
        <v>443</v>
      </c>
      <c r="CP46" s="103" t="s">
        <v>443</v>
      </c>
      <c r="CQ46" s="103" t="s">
        <v>443</v>
      </c>
      <c r="CR46" s="160" t="s">
        <v>443</v>
      </c>
      <c r="CS46" s="382"/>
      <c r="CT46" s="380" t="s">
        <v>443</v>
      </c>
      <c r="CU46" s="373">
        <v>19500</v>
      </c>
      <c r="CV46" s="383" t="s">
        <v>443</v>
      </c>
      <c r="CW46" s="103" t="s">
        <v>443</v>
      </c>
      <c r="CX46" s="103" t="s">
        <v>443</v>
      </c>
      <c r="CY46" s="103" t="s">
        <v>443</v>
      </c>
      <c r="CZ46" s="160" t="s">
        <v>443</v>
      </c>
      <c r="DA46" s="382" t="s">
        <v>443</v>
      </c>
      <c r="DB46" s="167" t="s">
        <v>443</v>
      </c>
      <c r="DC46" s="103" t="s">
        <v>443</v>
      </c>
      <c r="DD46" s="103" t="s">
        <v>443</v>
      </c>
      <c r="DE46" s="103" t="s">
        <v>443</v>
      </c>
      <c r="DF46" s="103" t="s">
        <v>443</v>
      </c>
      <c r="DG46" s="160" t="s">
        <v>443</v>
      </c>
      <c r="DH46" s="382" t="s">
        <v>443</v>
      </c>
      <c r="DI46" s="167" t="s">
        <v>443</v>
      </c>
      <c r="DJ46" s="103" t="s">
        <v>443</v>
      </c>
      <c r="DK46" s="103" t="s">
        <v>443</v>
      </c>
      <c r="DL46" s="103" t="s">
        <v>443</v>
      </c>
      <c r="DM46" s="103" t="s">
        <v>443</v>
      </c>
      <c r="DN46" s="103" t="s">
        <v>443</v>
      </c>
      <c r="DO46" s="384" t="s">
        <v>443</v>
      </c>
      <c r="DP46" s="385" t="s">
        <v>443</v>
      </c>
      <c r="DQ46" s="103" t="s">
        <v>443</v>
      </c>
      <c r="DR46" s="103" t="s">
        <v>443</v>
      </c>
      <c r="DS46" s="103" t="s">
        <v>443</v>
      </c>
      <c r="DT46" s="103" t="s">
        <v>443</v>
      </c>
      <c r="DU46" s="160" t="s">
        <v>443</v>
      </c>
      <c r="DV46" s="382" t="s">
        <v>443</v>
      </c>
      <c r="DW46" s="167" t="s">
        <v>443</v>
      </c>
      <c r="DX46" s="167" t="s">
        <v>443</v>
      </c>
      <c r="DY46" s="167" t="s">
        <v>443</v>
      </c>
      <c r="DZ46" s="373">
        <v>19500</v>
      </c>
      <c r="EA46" s="382"/>
      <c r="EB46" s="167" t="s">
        <v>443</v>
      </c>
      <c r="EC46" s="167" t="s">
        <v>443</v>
      </c>
      <c r="ED46" s="382"/>
      <c r="EE46" s="167" t="s">
        <v>443</v>
      </c>
      <c r="EF46" s="167" t="s">
        <v>443</v>
      </c>
      <c r="EG46" s="167" t="s">
        <v>443</v>
      </c>
      <c r="EH46" s="167" t="s">
        <v>443</v>
      </c>
      <c r="EI46" s="167" t="s">
        <v>443</v>
      </c>
      <c r="EJ46" s="167" t="s">
        <v>443</v>
      </c>
      <c r="EK46" s="382"/>
      <c r="EL46" s="167" t="s">
        <v>443</v>
      </c>
      <c r="EM46" s="167" t="s">
        <v>443</v>
      </c>
      <c r="EN46" s="167">
        <v>19500</v>
      </c>
      <c r="EO46" s="167" t="s">
        <v>443</v>
      </c>
      <c r="EP46" s="167" t="s">
        <v>443</v>
      </c>
      <c r="EQ46" s="167" t="s">
        <v>443</v>
      </c>
      <c r="ER46" s="382"/>
      <c r="ES46" s="167" t="s">
        <v>443</v>
      </c>
      <c r="ET46" s="167" t="s">
        <v>443</v>
      </c>
      <c r="EU46" s="167" t="s">
        <v>443</v>
      </c>
      <c r="EV46" s="167" t="s">
        <v>443</v>
      </c>
      <c r="EW46" s="167" t="s">
        <v>443</v>
      </c>
      <c r="EX46" s="167" t="s">
        <v>443</v>
      </c>
      <c r="EY46" s="382"/>
      <c r="EZ46" s="167" t="s">
        <v>443</v>
      </c>
      <c r="FA46" s="167" t="s">
        <v>443</v>
      </c>
      <c r="FB46" s="167" t="s">
        <v>443</v>
      </c>
      <c r="FC46" s="167" t="s">
        <v>443</v>
      </c>
      <c r="FD46" s="167">
        <v>19500</v>
      </c>
      <c r="FE46" s="167">
        <v>19500</v>
      </c>
      <c r="FF46" s="373">
        <v>19500</v>
      </c>
      <c r="FG46" s="382"/>
      <c r="FH46" s="167" t="s">
        <v>443</v>
      </c>
      <c r="FI46" s="167" t="s">
        <v>443</v>
      </c>
      <c r="FJ46" s="167" t="s">
        <v>443</v>
      </c>
      <c r="FK46" s="167">
        <v>19500</v>
      </c>
      <c r="FL46" s="167" t="s">
        <v>443</v>
      </c>
      <c r="FM46" s="167" t="s">
        <v>443</v>
      </c>
      <c r="FN46" s="382"/>
      <c r="FO46" s="167">
        <v>19500</v>
      </c>
      <c r="FP46" s="167" t="s">
        <v>443</v>
      </c>
      <c r="FQ46" s="167" t="s">
        <v>443</v>
      </c>
      <c r="FR46" s="167">
        <v>19500</v>
      </c>
      <c r="FS46" s="167">
        <v>19500</v>
      </c>
      <c r="FT46" s="167" t="s">
        <v>443</v>
      </c>
      <c r="FU46" s="382"/>
      <c r="FV46" s="167" t="s">
        <v>443</v>
      </c>
      <c r="FW46" s="167" t="s">
        <v>443</v>
      </c>
      <c r="FX46" s="167" t="s">
        <v>443</v>
      </c>
      <c r="FY46" s="167" t="s">
        <v>443</v>
      </c>
      <c r="FZ46" s="167" t="s">
        <v>443</v>
      </c>
      <c r="GA46" s="167">
        <v>19500</v>
      </c>
      <c r="GB46" s="382"/>
      <c r="GC46" s="167">
        <v>19500</v>
      </c>
      <c r="GD46" s="167" t="s">
        <v>443</v>
      </c>
      <c r="GE46" s="167" t="s">
        <v>443</v>
      </c>
      <c r="GF46" s="167" t="s">
        <v>443</v>
      </c>
      <c r="GG46" s="167" t="s">
        <v>443</v>
      </c>
      <c r="GH46" s="167">
        <v>19500</v>
      </c>
      <c r="GI46" s="382"/>
      <c r="GJ46" s="167">
        <v>19500</v>
      </c>
      <c r="GK46" s="373">
        <v>19500</v>
      </c>
      <c r="GL46" s="167" t="s">
        <v>443</v>
      </c>
      <c r="GM46" s="167" t="s">
        <v>443</v>
      </c>
      <c r="GN46" s="167" t="s">
        <v>443</v>
      </c>
      <c r="GO46" s="167" t="s">
        <v>443</v>
      </c>
      <c r="GP46" s="167" t="s">
        <v>443</v>
      </c>
      <c r="GQ46" s="382"/>
      <c r="GR46" s="167" t="s">
        <v>443</v>
      </c>
      <c r="GS46" s="167" t="s">
        <v>443</v>
      </c>
      <c r="GT46" s="167" t="s">
        <v>443</v>
      </c>
      <c r="GU46" s="167" t="s">
        <v>443</v>
      </c>
      <c r="GV46" s="167" t="s">
        <v>443</v>
      </c>
      <c r="GW46" s="167" t="s">
        <v>443</v>
      </c>
      <c r="GX46" s="382"/>
      <c r="GY46" s="167" t="s">
        <v>443</v>
      </c>
      <c r="GZ46" s="167" t="s">
        <v>443</v>
      </c>
      <c r="HA46" s="167" t="s">
        <v>443</v>
      </c>
      <c r="HB46" s="167" t="s">
        <v>443</v>
      </c>
      <c r="HC46" s="167" t="s">
        <v>443</v>
      </c>
      <c r="HD46" s="167" t="s">
        <v>443</v>
      </c>
      <c r="HE46" s="382"/>
      <c r="HF46" s="167" t="s">
        <v>443</v>
      </c>
      <c r="HG46" s="167">
        <v>19500</v>
      </c>
      <c r="HH46" s="167" t="s">
        <v>443</v>
      </c>
      <c r="HI46" s="167" t="s">
        <v>443</v>
      </c>
      <c r="HJ46" s="167">
        <v>19500</v>
      </c>
      <c r="HK46" s="167">
        <v>19500</v>
      </c>
      <c r="HL46" s="382"/>
      <c r="HM46" s="167" t="s">
        <v>443</v>
      </c>
      <c r="HN46" s="167" t="s">
        <v>443</v>
      </c>
      <c r="HO46" s="167">
        <v>19500</v>
      </c>
      <c r="HP46" s="167" t="s">
        <v>443</v>
      </c>
      <c r="HQ46" s="373">
        <v>19500</v>
      </c>
      <c r="HR46" s="167" t="s">
        <v>443</v>
      </c>
      <c r="HS46" s="167" t="s">
        <v>443</v>
      </c>
      <c r="HT46" s="382"/>
      <c r="HU46" s="167" t="s">
        <v>443</v>
      </c>
      <c r="HV46" s="167" t="s">
        <v>443</v>
      </c>
      <c r="HW46" s="167" t="s">
        <v>443</v>
      </c>
      <c r="HX46" s="167" t="s">
        <v>443</v>
      </c>
      <c r="HY46" s="167" t="s">
        <v>443</v>
      </c>
      <c r="HZ46" s="167" t="s">
        <v>443</v>
      </c>
      <c r="IA46" s="382"/>
      <c r="IB46" s="167">
        <v>19500</v>
      </c>
      <c r="IC46" s="167" t="s">
        <v>443</v>
      </c>
      <c r="ID46" s="167" t="s">
        <v>443</v>
      </c>
      <c r="IE46" s="167" t="s">
        <v>443</v>
      </c>
      <c r="IF46" s="167" t="s">
        <v>443</v>
      </c>
      <c r="IG46" s="167" t="s">
        <v>443</v>
      </c>
      <c r="IH46" s="382"/>
      <c r="II46" s="167">
        <v>19500</v>
      </c>
      <c r="IJ46" s="167" t="s">
        <v>443</v>
      </c>
      <c r="IK46" s="167" t="s">
        <v>443</v>
      </c>
      <c r="IL46" s="167">
        <v>19500</v>
      </c>
      <c r="IM46" s="167" t="s">
        <v>443</v>
      </c>
      <c r="IN46" s="167" t="s">
        <v>443</v>
      </c>
      <c r="IO46" s="382"/>
      <c r="IP46" s="167" t="s">
        <v>443</v>
      </c>
      <c r="IQ46" s="167">
        <v>19500</v>
      </c>
      <c r="IR46" s="167">
        <v>19500</v>
      </c>
      <c r="IS46" s="167" t="s">
        <v>443</v>
      </c>
      <c r="IT46" s="167" t="s">
        <v>443</v>
      </c>
      <c r="IU46" s="167" t="s">
        <v>443</v>
      </c>
      <c r="IV46" s="382"/>
      <c r="IW46" s="373">
        <v>19500</v>
      </c>
      <c r="IX46" s="167" t="s">
        <v>443</v>
      </c>
      <c r="IY46" s="167" t="s">
        <v>443</v>
      </c>
      <c r="IZ46" s="167" t="s">
        <v>443</v>
      </c>
      <c r="JA46" s="167" t="s">
        <v>443</v>
      </c>
      <c r="JB46" s="167" t="s">
        <v>443</v>
      </c>
      <c r="JC46" s="382" t="s">
        <v>443</v>
      </c>
      <c r="JD46" s="167" t="s">
        <v>443</v>
      </c>
      <c r="JE46" s="167" t="s">
        <v>443</v>
      </c>
      <c r="JF46" s="167" t="s">
        <v>443</v>
      </c>
      <c r="JG46" s="167" t="s">
        <v>443</v>
      </c>
      <c r="JH46" s="167" t="s">
        <v>443</v>
      </c>
      <c r="JI46" s="167" t="s">
        <v>443</v>
      </c>
      <c r="JJ46" s="352"/>
      <c r="JK46" s="167" t="s">
        <v>443</v>
      </c>
      <c r="JL46" s="167" t="s">
        <v>443</v>
      </c>
      <c r="JM46" s="167">
        <v>19000</v>
      </c>
      <c r="JN46" s="167">
        <v>19000</v>
      </c>
      <c r="JO46" s="167" t="s">
        <v>443</v>
      </c>
      <c r="JP46" s="167" t="s">
        <v>443</v>
      </c>
      <c r="JQ46" s="352"/>
      <c r="JR46" s="167" t="s">
        <v>443</v>
      </c>
      <c r="JS46" s="167" t="s">
        <v>443</v>
      </c>
      <c r="JT46" s="167" t="s">
        <v>443</v>
      </c>
      <c r="JU46" s="167" t="s">
        <v>443</v>
      </c>
      <c r="JV46" s="167">
        <v>19307.786312849163</v>
      </c>
      <c r="JW46" s="167" t="s">
        <v>443</v>
      </c>
      <c r="JX46" s="352"/>
      <c r="JY46" s="167" t="s">
        <v>443</v>
      </c>
      <c r="JZ46" s="167">
        <v>19000</v>
      </c>
      <c r="KA46" s="373" t="s">
        <v>94</v>
      </c>
      <c r="KB46" s="167" t="s">
        <v>443</v>
      </c>
      <c r="KC46" s="167" t="s">
        <v>443</v>
      </c>
      <c r="KD46" s="167" t="s">
        <v>443</v>
      </c>
      <c r="KE46" s="167" t="s">
        <v>443</v>
      </c>
      <c r="KF46" s="352"/>
      <c r="KG46" s="167" t="s">
        <v>443</v>
      </c>
      <c r="KH46" s="167" t="s">
        <v>443</v>
      </c>
      <c r="KI46" s="167" t="s">
        <v>443</v>
      </c>
      <c r="KJ46" s="167" t="s">
        <v>443</v>
      </c>
      <c r="KK46" s="167" t="s">
        <v>443</v>
      </c>
      <c r="KL46" s="167" t="s">
        <v>443</v>
      </c>
      <c r="KM46" s="352"/>
      <c r="KN46" s="167" t="s">
        <v>443</v>
      </c>
      <c r="KO46" s="167" t="s">
        <v>443</v>
      </c>
      <c r="KP46" s="167" t="s">
        <v>443</v>
      </c>
      <c r="KQ46" s="167" t="s">
        <v>443</v>
      </c>
      <c r="KR46" s="167" t="s">
        <v>443</v>
      </c>
      <c r="KS46" s="167" t="s">
        <v>443</v>
      </c>
      <c r="KT46" s="352"/>
      <c r="KU46" s="167" t="s">
        <v>443</v>
      </c>
      <c r="KV46" s="167" t="s">
        <v>443</v>
      </c>
      <c r="KW46" s="167" t="s">
        <v>443</v>
      </c>
      <c r="KX46" s="167" t="s">
        <v>443</v>
      </c>
      <c r="KY46" s="167" t="s">
        <v>443</v>
      </c>
      <c r="KZ46" s="167" t="s">
        <v>443</v>
      </c>
      <c r="LA46" s="352"/>
      <c r="LB46" s="167" t="s">
        <v>443</v>
      </c>
      <c r="LC46" s="167" t="s">
        <v>443</v>
      </c>
      <c r="LD46" s="167" t="s">
        <v>443</v>
      </c>
      <c r="LE46" s="167">
        <v>18500</v>
      </c>
      <c r="LF46" s="167" t="s">
        <v>443</v>
      </c>
      <c r="LG46" s="373" t="s">
        <v>94</v>
      </c>
      <c r="LH46" s="167" t="s">
        <v>443</v>
      </c>
      <c r="LI46" s="352"/>
      <c r="LJ46" s="167" t="s">
        <v>443</v>
      </c>
      <c r="LK46" s="167" t="s">
        <v>443</v>
      </c>
      <c r="LL46" s="167" t="s">
        <v>443</v>
      </c>
      <c r="LM46" s="167" t="s">
        <v>443</v>
      </c>
      <c r="LN46" s="167" t="s">
        <v>443</v>
      </c>
      <c r="LO46" s="167" t="s">
        <v>443</v>
      </c>
      <c r="LP46" s="167" t="s">
        <v>443</v>
      </c>
      <c r="LQ46" s="167" t="s">
        <v>443</v>
      </c>
      <c r="LR46" s="167" t="s">
        <v>443</v>
      </c>
      <c r="LS46" s="167" t="s">
        <v>443</v>
      </c>
      <c r="LT46" s="167" t="s">
        <v>443</v>
      </c>
      <c r="LU46" s="167" t="s">
        <v>443</v>
      </c>
      <c r="LV46" s="167" t="s">
        <v>443</v>
      </c>
      <c r="LW46" s="167" t="s">
        <v>443</v>
      </c>
      <c r="LX46" s="167" t="s">
        <v>443</v>
      </c>
      <c r="LY46" s="167" t="s">
        <v>443</v>
      </c>
      <c r="LZ46" s="167" t="s">
        <v>443</v>
      </c>
      <c r="MA46" s="167" t="s">
        <v>443</v>
      </c>
      <c r="MB46" s="167" t="s">
        <v>443</v>
      </c>
      <c r="MC46" s="167" t="s">
        <v>443</v>
      </c>
      <c r="MD46" s="167" t="s">
        <v>443</v>
      </c>
      <c r="ME46" s="167" t="s">
        <v>443</v>
      </c>
      <c r="MF46" s="167" t="s">
        <v>443</v>
      </c>
      <c r="MG46" s="167" t="s">
        <v>443</v>
      </c>
      <c r="MH46" s="167" t="s">
        <v>443</v>
      </c>
      <c r="MI46" s="167" t="s">
        <v>443</v>
      </c>
      <c r="MJ46" s="167" t="s">
        <v>443</v>
      </c>
      <c r="MK46" s="374" t="s">
        <v>443</v>
      </c>
      <c r="ML46" s="373" t="s">
        <v>94</v>
      </c>
    </row>
    <row r="47" spans="1:350" s="9" customFormat="1" ht="24.65" customHeight="1" x14ac:dyDescent="0.35">
      <c r="A47" s="244"/>
      <c r="B47" s="371">
        <v>7</v>
      </c>
      <c r="C47" s="450">
        <v>150000038</v>
      </c>
      <c r="D47" s="368" t="s">
        <v>29</v>
      </c>
      <c r="E47" s="372" t="s">
        <v>290</v>
      </c>
      <c r="F47" s="373">
        <v>18000</v>
      </c>
      <c r="G47" s="374"/>
      <c r="H47" s="86" t="s">
        <v>443</v>
      </c>
      <c r="I47" s="86" t="s">
        <v>443</v>
      </c>
      <c r="J47" s="164" t="s">
        <v>443</v>
      </c>
      <c r="K47" s="375"/>
      <c r="L47" s="86" t="s">
        <v>443</v>
      </c>
      <c r="M47" s="86" t="s">
        <v>443</v>
      </c>
      <c r="N47" s="376" t="s">
        <v>443</v>
      </c>
      <c r="O47" s="86" t="s">
        <v>443</v>
      </c>
      <c r="P47" s="86" t="s">
        <v>443</v>
      </c>
      <c r="Q47" s="164" t="s">
        <v>443</v>
      </c>
      <c r="R47" s="375"/>
      <c r="S47" s="159" t="s">
        <v>443</v>
      </c>
      <c r="T47" s="86" t="s">
        <v>443</v>
      </c>
      <c r="U47" s="376" t="s">
        <v>443</v>
      </c>
      <c r="V47" s="86" t="s">
        <v>443</v>
      </c>
      <c r="W47" s="86" t="s">
        <v>443</v>
      </c>
      <c r="X47" s="164" t="s">
        <v>443</v>
      </c>
      <c r="Y47" s="375"/>
      <c r="Z47" s="159" t="s">
        <v>443</v>
      </c>
      <c r="AA47" s="86" t="s">
        <v>443</v>
      </c>
      <c r="AB47" s="376" t="s">
        <v>443</v>
      </c>
      <c r="AC47" s="86" t="s">
        <v>443</v>
      </c>
      <c r="AD47" s="86" t="s">
        <v>443</v>
      </c>
      <c r="AE47" s="86"/>
      <c r="AF47" s="377"/>
      <c r="AG47" s="159"/>
      <c r="AH47" s="164"/>
      <c r="AI47" s="376"/>
      <c r="AJ47" s="378"/>
      <c r="AK47" s="164"/>
      <c r="AL47" s="373">
        <v>18200</v>
      </c>
      <c r="AM47" s="163"/>
      <c r="AN47" s="377"/>
      <c r="AO47" s="86" t="s">
        <v>443</v>
      </c>
      <c r="AP47" s="86" t="s">
        <v>443</v>
      </c>
      <c r="AQ47" s="376" t="s">
        <v>443</v>
      </c>
      <c r="AR47" s="86" t="s">
        <v>443</v>
      </c>
      <c r="AS47" s="86" t="s">
        <v>443</v>
      </c>
      <c r="AT47" s="164" t="s">
        <v>443</v>
      </c>
      <c r="AU47" s="375"/>
      <c r="AV47" s="86" t="s">
        <v>443</v>
      </c>
      <c r="AW47" s="86" t="s">
        <v>443</v>
      </c>
      <c r="AX47" s="376" t="s">
        <v>443</v>
      </c>
      <c r="AY47" s="86" t="s">
        <v>443</v>
      </c>
      <c r="AZ47" s="86" t="s">
        <v>443</v>
      </c>
      <c r="BA47" s="164" t="s">
        <v>443</v>
      </c>
      <c r="BB47" s="375"/>
      <c r="BC47" s="86" t="s">
        <v>443</v>
      </c>
      <c r="BD47" s="86" t="s">
        <v>443</v>
      </c>
      <c r="BE47" s="376" t="s">
        <v>443</v>
      </c>
      <c r="BF47" s="86" t="s">
        <v>443</v>
      </c>
      <c r="BG47" s="86" t="s">
        <v>443</v>
      </c>
      <c r="BH47" s="164" t="s">
        <v>443</v>
      </c>
      <c r="BI47" s="375"/>
      <c r="BJ47" s="86" t="s">
        <v>443</v>
      </c>
      <c r="BK47" s="86" t="s">
        <v>443</v>
      </c>
      <c r="BL47" s="376" t="s">
        <v>443</v>
      </c>
      <c r="BM47" s="86" t="s">
        <v>443</v>
      </c>
      <c r="BN47" s="86" t="s">
        <v>443</v>
      </c>
      <c r="BO47" s="379">
        <v>18000</v>
      </c>
      <c r="BP47" s="380" t="s">
        <v>443</v>
      </c>
      <c r="BQ47" s="381"/>
      <c r="BR47" s="167" t="s">
        <v>443</v>
      </c>
      <c r="BS47" s="103" t="s">
        <v>443</v>
      </c>
      <c r="BT47" s="103" t="s">
        <v>443</v>
      </c>
      <c r="BU47" s="103" t="s">
        <v>443</v>
      </c>
      <c r="BV47" s="103" t="s">
        <v>443</v>
      </c>
      <c r="BW47" s="160" t="s">
        <v>443</v>
      </c>
      <c r="BX47" s="382"/>
      <c r="BY47" s="167" t="s">
        <v>443</v>
      </c>
      <c r="BZ47" s="103" t="s">
        <v>443</v>
      </c>
      <c r="CA47" s="103" t="s">
        <v>443</v>
      </c>
      <c r="CB47" s="103" t="s">
        <v>443</v>
      </c>
      <c r="CC47" s="103" t="s">
        <v>443</v>
      </c>
      <c r="CD47" s="160" t="s">
        <v>443</v>
      </c>
      <c r="CE47" s="382"/>
      <c r="CF47" s="167" t="s">
        <v>443</v>
      </c>
      <c r="CG47" s="383" t="s">
        <v>443</v>
      </c>
      <c r="CH47" s="383" t="s">
        <v>443</v>
      </c>
      <c r="CI47" s="383" t="s">
        <v>443</v>
      </c>
      <c r="CJ47" s="383" t="s">
        <v>443</v>
      </c>
      <c r="CK47" s="160" t="s">
        <v>443</v>
      </c>
      <c r="CL47" s="382"/>
      <c r="CM47" s="167" t="s">
        <v>443</v>
      </c>
      <c r="CN47" s="103" t="s">
        <v>443</v>
      </c>
      <c r="CO47" s="103" t="s">
        <v>443</v>
      </c>
      <c r="CP47" s="103" t="s">
        <v>443</v>
      </c>
      <c r="CQ47" s="103" t="s">
        <v>443</v>
      </c>
      <c r="CR47" s="160" t="s">
        <v>443</v>
      </c>
      <c r="CS47" s="382"/>
      <c r="CT47" s="380" t="s">
        <v>443</v>
      </c>
      <c r="CU47" s="373">
        <v>18500</v>
      </c>
      <c r="CV47" s="383" t="s">
        <v>443</v>
      </c>
      <c r="CW47" s="103" t="s">
        <v>443</v>
      </c>
      <c r="CX47" s="103" t="s">
        <v>443</v>
      </c>
      <c r="CY47" s="103" t="s">
        <v>443</v>
      </c>
      <c r="CZ47" s="160" t="s">
        <v>443</v>
      </c>
      <c r="DA47" s="382" t="s">
        <v>443</v>
      </c>
      <c r="DB47" s="167" t="s">
        <v>443</v>
      </c>
      <c r="DC47" s="103" t="s">
        <v>443</v>
      </c>
      <c r="DD47" s="103" t="s">
        <v>443</v>
      </c>
      <c r="DE47" s="103" t="s">
        <v>443</v>
      </c>
      <c r="DF47" s="103" t="s">
        <v>443</v>
      </c>
      <c r="DG47" s="160" t="s">
        <v>443</v>
      </c>
      <c r="DH47" s="382" t="s">
        <v>443</v>
      </c>
      <c r="DI47" s="167" t="s">
        <v>443</v>
      </c>
      <c r="DJ47" s="103" t="s">
        <v>443</v>
      </c>
      <c r="DK47" s="103" t="s">
        <v>443</v>
      </c>
      <c r="DL47" s="103" t="s">
        <v>443</v>
      </c>
      <c r="DM47" s="103" t="s">
        <v>443</v>
      </c>
      <c r="DN47" s="103" t="s">
        <v>443</v>
      </c>
      <c r="DO47" s="384" t="s">
        <v>443</v>
      </c>
      <c r="DP47" s="385" t="s">
        <v>443</v>
      </c>
      <c r="DQ47" s="103" t="s">
        <v>443</v>
      </c>
      <c r="DR47" s="103" t="s">
        <v>443</v>
      </c>
      <c r="DS47" s="103" t="s">
        <v>443</v>
      </c>
      <c r="DT47" s="103" t="s">
        <v>443</v>
      </c>
      <c r="DU47" s="160" t="s">
        <v>443</v>
      </c>
      <c r="DV47" s="382" t="s">
        <v>443</v>
      </c>
      <c r="DW47" s="167" t="s">
        <v>443</v>
      </c>
      <c r="DX47" s="167" t="s">
        <v>443</v>
      </c>
      <c r="DY47" s="167" t="s">
        <v>443</v>
      </c>
      <c r="DZ47" s="373">
        <v>18500</v>
      </c>
      <c r="EA47" s="382"/>
      <c r="EB47" s="167" t="s">
        <v>443</v>
      </c>
      <c r="EC47" s="167" t="s">
        <v>443</v>
      </c>
      <c r="ED47" s="382"/>
      <c r="EE47" s="167" t="s">
        <v>443</v>
      </c>
      <c r="EF47" s="167" t="s">
        <v>443</v>
      </c>
      <c r="EG47" s="167" t="s">
        <v>443</v>
      </c>
      <c r="EH47" s="167" t="s">
        <v>443</v>
      </c>
      <c r="EI47" s="167" t="s">
        <v>443</v>
      </c>
      <c r="EJ47" s="167" t="s">
        <v>443</v>
      </c>
      <c r="EK47" s="382"/>
      <c r="EL47" s="167" t="s">
        <v>443</v>
      </c>
      <c r="EM47" s="167" t="s">
        <v>443</v>
      </c>
      <c r="EN47" s="167" t="s">
        <v>443</v>
      </c>
      <c r="EO47" s="167" t="s">
        <v>443</v>
      </c>
      <c r="EP47" s="167" t="s">
        <v>443</v>
      </c>
      <c r="EQ47" s="167" t="s">
        <v>443</v>
      </c>
      <c r="ER47" s="382"/>
      <c r="ES47" s="167" t="s">
        <v>443</v>
      </c>
      <c r="ET47" s="167" t="s">
        <v>443</v>
      </c>
      <c r="EU47" s="167" t="s">
        <v>443</v>
      </c>
      <c r="EV47" s="167" t="s">
        <v>443</v>
      </c>
      <c r="EW47" s="167" t="s">
        <v>443</v>
      </c>
      <c r="EX47" s="167" t="s">
        <v>443</v>
      </c>
      <c r="EY47" s="382"/>
      <c r="EZ47" s="167" t="s">
        <v>443</v>
      </c>
      <c r="FA47" s="167" t="s">
        <v>443</v>
      </c>
      <c r="FB47" s="167" t="s">
        <v>443</v>
      </c>
      <c r="FC47" s="167" t="s">
        <v>443</v>
      </c>
      <c r="FD47" s="167" t="s">
        <v>443</v>
      </c>
      <c r="FE47" s="167" t="s">
        <v>443</v>
      </c>
      <c r="FF47" s="373">
        <v>18500</v>
      </c>
      <c r="FG47" s="382"/>
      <c r="FH47" s="167" t="s">
        <v>443</v>
      </c>
      <c r="FI47" s="167" t="s">
        <v>443</v>
      </c>
      <c r="FJ47" s="167" t="s">
        <v>443</v>
      </c>
      <c r="FK47" s="167" t="s">
        <v>443</v>
      </c>
      <c r="FL47" s="167" t="s">
        <v>443</v>
      </c>
      <c r="FM47" s="167" t="s">
        <v>443</v>
      </c>
      <c r="FN47" s="382"/>
      <c r="FO47" s="167" t="s">
        <v>443</v>
      </c>
      <c r="FP47" s="167" t="s">
        <v>443</v>
      </c>
      <c r="FQ47" s="167" t="s">
        <v>443</v>
      </c>
      <c r="FR47" s="167" t="s">
        <v>443</v>
      </c>
      <c r="FS47" s="167" t="s">
        <v>443</v>
      </c>
      <c r="FT47" s="167" t="s">
        <v>443</v>
      </c>
      <c r="FU47" s="382"/>
      <c r="FV47" s="167" t="s">
        <v>443</v>
      </c>
      <c r="FW47" s="167" t="s">
        <v>443</v>
      </c>
      <c r="FX47" s="167" t="s">
        <v>443</v>
      </c>
      <c r="FY47" s="167" t="s">
        <v>443</v>
      </c>
      <c r="FZ47" s="167" t="s">
        <v>443</v>
      </c>
      <c r="GA47" s="167" t="s">
        <v>443</v>
      </c>
      <c r="GB47" s="382"/>
      <c r="GC47" s="167" t="s">
        <v>443</v>
      </c>
      <c r="GD47" s="167" t="s">
        <v>443</v>
      </c>
      <c r="GE47" s="167" t="s">
        <v>443</v>
      </c>
      <c r="GF47" s="167" t="s">
        <v>443</v>
      </c>
      <c r="GG47" s="167" t="s">
        <v>443</v>
      </c>
      <c r="GH47" s="167" t="s">
        <v>443</v>
      </c>
      <c r="GI47" s="382"/>
      <c r="GJ47" s="167" t="s">
        <v>443</v>
      </c>
      <c r="GK47" s="373">
        <v>18500</v>
      </c>
      <c r="GL47" s="167" t="s">
        <v>443</v>
      </c>
      <c r="GM47" s="167" t="s">
        <v>443</v>
      </c>
      <c r="GN47" s="167" t="s">
        <v>443</v>
      </c>
      <c r="GO47" s="167" t="s">
        <v>443</v>
      </c>
      <c r="GP47" s="167" t="s">
        <v>443</v>
      </c>
      <c r="GQ47" s="382"/>
      <c r="GR47" s="167" t="s">
        <v>443</v>
      </c>
      <c r="GS47" s="167" t="s">
        <v>443</v>
      </c>
      <c r="GT47" s="167" t="s">
        <v>443</v>
      </c>
      <c r="GU47" s="167" t="s">
        <v>443</v>
      </c>
      <c r="GV47" s="167" t="s">
        <v>443</v>
      </c>
      <c r="GW47" s="167" t="s">
        <v>443</v>
      </c>
      <c r="GX47" s="382"/>
      <c r="GY47" s="167" t="s">
        <v>443</v>
      </c>
      <c r="GZ47" s="167" t="s">
        <v>443</v>
      </c>
      <c r="HA47" s="167" t="s">
        <v>443</v>
      </c>
      <c r="HB47" s="167" t="s">
        <v>443</v>
      </c>
      <c r="HC47" s="167" t="s">
        <v>443</v>
      </c>
      <c r="HD47" s="167" t="s">
        <v>443</v>
      </c>
      <c r="HE47" s="382"/>
      <c r="HF47" s="167" t="s">
        <v>443</v>
      </c>
      <c r="HG47" s="167" t="s">
        <v>443</v>
      </c>
      <c r="HH47" s="167" t="s">
        <v>443</v>
      </c>
      <c r="HI47" s="167" t="s">
        <v>443</v>
      </c>
      <c r="HJ47" s="167" t="s">
        <v>443</v>
      </c>
      <c r="HK47" s="167" t="s">
        <v>443</v>
      </c>
      <c r="HL47" s="382"/>
      <c r="HM47" s="167" t="s">
        <v>443</v>
      </c>
      <c r="HN47" s="167" t="s">
        <v>443</v>
      </c>
      <c r="HO47" s="167" t="s">
        <v>443</v>
      </c>
      <c r="HP47" s="167" t="s">
        <v>443</v>
      </c>
      <c r="HQ47" s="373">
        <v>18500</v>
      </c>
      <c r="HR47" s="167" t="s">
        <v>443</v>
      </c>
      <c r="HS47" s="167" t="s">
        <v>443</v>
      </c>
      <c r="HT47" s="382"/>
      <c r="HU47" s="167" t="s">
        <v>443</v>
      </c>
      <c r="HV47" s="167" t="s">
        <v>443</v>
      </c>
      <c r="HW47" s="167" t="s">
        <v>443</v>
      </c>
      <c r="HX47" s="167" t="s">
        <v>443</v>
      </c>
      <c r="HY47" s="167" t="s">
        <v>443</v>
      </c>
      <c r="HZ47" s="167" t="s">
        <v>443</v>
      </c>
      <c r="IA47" s="382"/>
      <c r="IB47" s="167" t="s">
        <v>443</v>
      </c>
      <c r="IC47" s="167" t="s">
        <v>443</v>
      </c>
      <c r="ID47" s="167" t="s">
        <v>443</v>
      </c>
      <c r="IE47" s="167" t="s">
        <v>443</v>
      </c>
      <c r="IF47" s="167" t="s">
        <v>443</v>
      </c>
      <c r="IG47" s="167" t="s">
        <v>443</v>
      </c>
      <c r="IH47" s="382"/>
      <c r="II47" s="167" t="s">
        <v>443</v>
      </c>
      <c r="IJ47" s="167" t="s">
        <v>443</v>
      </c>
      <c r="IK47" s="167" t="s">
        <v>443</v>
      </c>
      <c r="IL47" s="167" t="s">
        <v>443</v>
      </c>
      <c r="IM47" s="167" t="s">
        <v>443</v>
      </c>
      <c r="IN47" s="167" t="s">
        <v>443</v>
      </c>
      <c r="IO47" s="382"/>
      <c r="IP47" s="167" t="s">
        <v>443</v>
      </c>
      <c r="IQ47" s="167" t="s">
        <v>443</v>
      </c>
      <c r="IR47" s="167" t="s">
        <v>443</v>
      </c>
      <c r="IS47" s="167" t="s">
        <v>443</v>
      </c>
      <c r="IT47" s="167" t="s">
        <v>443</v>
      </c>
      <c r="IU47" s="167" t="s">
        <v>443</v>
      </c>
      <c r="IV47" s="382"/>
      <c r="IW47" s="373">
        <v>18500</v>
      </c>
      <c r="IX47" s="167" t="s">
        <v>443</v>
      </c>
      <c r="IY47" s="167" t="s">
        <v>443</v>
      </c>
      <c r="IZ47" s="167" t="s">
        <v>443</v>
      </c>
      <c r="JA47" s="167" t="s">
        <v>443</v>
      </c>
      <c r="JB47" s="167" t="s">
        <v>443</v>
      </c>
      <c r="JC47" s="382" t="s">
        <v>443</v>
      </c>
      <c r="JD47" s="167" t="s">
        <v>443</v>
      </c>
      <c r="JE47" s="167" t="s">
        <v>443</v>
      </c>
      <c r="JF47" s="167" t="s">
        <v>443</v>
      </c>
      <c r="JG47" s="167" t="s">
        <v>443</v>
      </c>
      <c r="JH47" s="167" t="s">
        <v>443</v>
      </c>
      <c r="JI47" s="167" t="s">
        <v>443</v>
      </c>
      <c r="JJ47" s="352"/>
      <c r="JK47" s="167" t="s">
        <v>443</v>
      </c>
      <c r="JL47" s="167" t="s">
        <v>443</v>
      </c>
      <c r="JM47" s="167" t="s">
        <v>443</v>
      </c>
      <c r="JN47" s="167" t="s">
        <v>443</v>
      </c>
      <c r="JO47" s="167" t="s">
        <v>443</v>
      </c>
      <c r="JP47" s="167" t="s">
        <v>443</v>
      </c>
      <c r="JQ47" s="352"/>
      <c r="JR47" s="167" t="s">
        <v>443</v>
      </c>
      <c r="JS47" s="167" t="s">
        <v>443</v>
      </c>
      <c r="JT47" s="167" t="s">
        <v>443</v>
      </c>
      <c r="JU47" s="167" t="s">
        <v>443</v>
      </c>
      <c r="JV47" s="167" t="s">
        <v>443</v>
      </c>
      <c r="JW47" s="167" t="s">
        <v>443</v>
      </c>
      <c r="JX47" s="352"/>
      <c r="JY47" s="167" t="s">
        <v>443</v>
      </c>
      <c r="JZ47" s="167" t="s">
        <v>443</v>
      </c>
      <c r="KA47" s="373" t="s">
        <v>94</v>
      </c>
      <c r="KB47" s="167" t="s">
        <v>443</v>
      </c>
      <c r="KC47" s="167" t="s">
        <v>443</v>
      </c>
      <c r="KD47" s="167" t="s">
        <v>443</v>
      </c>
      <c r="KE47" s="167" t="s">
        <v>443</v>
      </c>
      <c r="KF47" s="352"/>
      <c r="KG47" s="167" t="s">
        <v>443</v>
      </c>
      <c r="KH47" s="167" t="s">
        <v>443</v>
      </c>
      <c r="KI47" s="167" t="s">
        <v>443</v>
      </c>
      <c r="KJ47" s="167" t="s">
        <v>443</v>
      </c>
      <c r="KK47" s="167" t="s">
        <v>443</v>
      </c>
      <c r="KL47" s="167" t="s">
        <v>443</v>
      </c>
      <c r="KM47" s="352"/>
      <c r="KN47" s="167" t="s">
        <v>443</v>
      </c>
      <c r="KO47" s="167" t="s">
        <v>443</v>
      </c>
      <c r="KP47" s="167" t="s">
        <v>443</v>
      </c>
      <c r="KQ47" s="167" t="s">
        <v>443</v>
      </c>
      <c r="KR47" s="167" t="s">
        <v>443</v>
      </c>
      <c r="KS47" s="167" t="s">
        <v>443</v>
      </c>
      <c r="KT47" s="352"/>
      <c r="KU47" s="167" t="s">
        <v>443</v>
      </c>
      <c r="KV47" s="167" t="s">
        <v>443</v>
      </c>
      <c r="KW47" s="167" t="s">
        <v>443</v>
      </c>
      <c r="KX47" s="167" t="s">
        <v>443</v>
      </c>
      <c r="KY47" s="167" t="s">
        <v>443</v>
      </c>
      <c r="KZ47" s="167" t="s">
        <v>443</v>
      </c>
      <c r="LA47" s="352"/>
      <c r="LB47" s="167" t="s">
        <v>443</v>
      </c>
      <c r="LC47" s="167" t="s">
        <v>443</v>
      </c>
      <c r="LD47" s="167" t="s">
        <v>443</v>
      </c>
      <c r="LE47" s="167" t="s">
        <v>443</v>
      </c>
      <c r="LF47" s="167" t="s">
        <v>443</v>
      </c>
      <c r="LG47" s="373" t="s">
        <v>94</v>
      </c>
      <c r="LH47" s="167" t="s">
        <v>443</v>
      </c>
      <c r="LI47" s="352"/>
      <c r="LJ47" s="167" t="s">
        <v>443</v>
      </c>
      <c r="LK47" s="167" t="s">
        <v>443</v>
      </c>
      <c r="LL47" s="167" t="s">
        <v>443</v>
      </c>
      <c r="LM47" s="167" t="s">
        <v>443</v>
      </c>
      <c r="LN47" s="167" t="s">
        <v>443</v>
      </c>
      <c r="LO47" s="167" t="s">
        <v>443</v>
      </c>
      <c r="LP47" s="167" t="s">
        <v>443</v>
      </c>
      <c r="LQ47" s="167" t="s">
        <v>443</v>
      </c>
      <c r="LR47" s="167" t="s">
        <v>443</v>
      </c>
      <c r="LS47" s="167" t="s">
        <v>443</v>
      </c>
      <c r="LT47" s="167" t="s">
        <v>443</v>
      </c>
      <c r="LU47" s="167" t="s">
        <v>443</v>
      </c>
      <c r="LV47" s="167" t="s">
        <v>443</v>
      </c>
      <c r="LW47" s="167" t="s">
        <v>443</v>
      </c>
      <c r="LX47" s="167" t="s">
        <v>443</v>
      </c>
      <c r="LY47" s="167" t="s">
        <v>443</v>
      </c>
      <c r="LZ47" s="167" t="s">
        <v>443</v>
      </c>
      <c r="MA47" s="167" t="s">
        <v>443</v>
      </c>
      <c r="MB47" s="167" t="s">
        <v>443</v>
      </c>
      <c r="MC47" s="167" t="s">
        <v>443</v>
      </c>
      <c r="MD47" s="167" t="s">
        <v>443</v>
      </c>
      <c r="ME47" s="167" t="s">
        <v>443</v>
      </c>
      <c r="MF47" s="167" t="s">
        <v>443</v>
      </c>
      <c r="MG47" s="167" t="s">
        <v>443</v>
      </c>
      <c r="MH47" s="167" t="s">
        <v>443</v>
      </c>
      <c r="MI47" s="167" t="s">
        <v>443</v>
      </c>
      <c r="MJ47" s="167" t="s">
        <v>443</v>
      </c>
      <c r="MK47" s="374" t="s">
        <v>443</v>
      </c>
      <c r="ML47" s="373" t="s">
        <v>94</v>
      </c>
    </row>
    <row r="48" spans="1:350" s="9" customFormat="1" ht="15.65" hidden="1" customHeight="1" x14ac:dyDescent="0.35">
      <c r="A48" s="244"/>
      <c r="B48" s="371">
        <f t="shared" ref="B48:B60" si="118">ROW()-ROW($B$36)</f>
        <v>12</v>
      </c>
      <c r="C48" s="450" t="s">
        <v>101</v>
      </c>
      <c r="D48" s="368" t="s">
        <v>21</v>
      </c>
      <c r="E48" s="372" t="s">
        <v>102</v>
      </c>
      <c r="F48" s="373"/>
      <c r="G48" s="374"/>
      <c r="H48" s="86" t="s">
        <v>443</v>
      </c>
      <c r="I48" s="86" t="s">
        <v>443</v>
      </c>
      <c r="J48" s="164" t="s">
        <v>443</v>
      </c>
      <c r="K48" s="375"/>
      <c r="L48" s="86" t="s">
        <v>443</v>
      </c>
      <c r="M48" s="86" t="s">
        <v>443</v>
      </c>
      <c r="N48" s="376" t="s">
        <v>443</v>
      </c>
      <c r="O48" s="86" t="s">
        <v>443</v>
      </c>
      <c r="P48" s="86" t="s">
        <v>443</v>
      </c>
      <c r="Q48" s="164" t="s">
        <v>443</v>
      </c>
      <c r="R48" s="375"/>
      <c r="S48" s="159" t="s">
        <v>443</v>
      </c>
      <c r="T48" s="86" t="s">
        <v>443</v>
      </c>
      <c r="U48" s="376" t="s">
        <v>443</v>
      </c>
      <c r="V48" s="86" t="s">
        <v>443</v>
      </c>
      <c r="W48" s="86" t="s">
        <v>443</v>
      </c>
      <c r="X48" s="164" t="s">
        <v>443</v>
      </c>
      <c r="Y48" s="375"/>
      <c r="Z48" s="159" t="s">
        <v>443</v>
      </c>
      <c r="AA48" s="86" t="s">
        <v>443</v>
      </c>
      <c r="AB48" s="376" t="s">
        <v>443</v>
      </c>
      <c r="AC48" s="86" t="s">
        <v>443</v>
      </c>
      <c r="AD48" s="86" t="s">
        <v>443</v>
      </c>
      <c r="AE48" s="86"/>
      <c r="AF48" s="377"/>
      <c r="AG48" s="159"/>
      <c r="AH48" s="164"/>
      <c r="AI48" s="376"/>
      <c r="AJ48" s="378"/>
      <c r="AK48" s="164"/>
      <c r="AL48" s="373"/>
      <c r="AM48" s="163"/>
      <c r="AN48" s="377"/>
      <c r="AO48" s="86" t="s">
        <v>443</v>
      </c>
      <c r="AP48" s="86" t="s">
        <v>443</v>
      </c>
      <c r="AQ48" s="376"/>
      <c r="AR48" s="86"/>
      <c r="AS48" s="86"/>
      <c r="AT48" s="164" t="s">
        <v>443</v>
      </c>
      <c r="AU48" s="375"/>
      <c r="AV48" s="86" t="s">
        <v>443</v>
      </c>
      <c r="AW48" s="86"/>
      <c r="AX48" s="376" t="s">
        <v>443</v>
      </c>
      <c r="AY48" s="86" t="s">
        <v>443</v>
      </c>
      <c r="AZ48" s="86" t="s">
        <v>443</v>
      </c>
      <c r="BA48" s="164" t="s">
        <v>443</v>
      </c>
      <c r="BB48" s="375"/>
      <c r="BC48" s="86" t="s">
        <v>443</v>
      </c>
      <c r="BD48" s="86"/>
      <c r="BE48" s="376"/>
      <c r="BF48" s="86"/>
      <c r="BG48" s="86" t="s">
        <v>443</v>
      </c>
      <c r="BH48" s="164" t="s">
        <v>443</v>
      </c>
      <c r="BI48" s="375"/>
      <c r="BJ48" s="86" t="s">
        <v>443</v>
      </c>
      <c r="BK48" s="86" t="s">
        <v>443</v>
      </c>
      <c r="BL48" s="376"/>
      <c r="BM48" s="86" t="s">
        <v>443</v>
      </c>
      <c r="BN48" s="86" t="s">
        <v>443</v>
      </c>
      <c r="BO48" s="379"/>
      <c r="BP48" s="380" t="s">
        <v>443</v>
      </c>
      <c r="BQ48" s="381"/>
      <c r="BR48" s="167" t="s">
        <v>443</v>
      </c>
      <c r="BS48" s="103" t="s">
        <v>443</v>
      </c>
      <c r="BT48" s="103" t="s">
        <v>443</v>
      </c>
      <c r="BU48" s="103" t="s">
        <v>443</v>
      </c>
      <c r="BV48" s="103" t="s">
        <v>443</v>
      </c>
      <c r="BW48" s="160" t="s">
        <v>443</v>
      </c>
      <c r="BX48" s="382"/>
      <c r="BY48" s="167" t="s">
        <v>443</v>
      </c>
      <c r="BZ48" s="103" t="s">
        <v>443</v>
      </c>
      <c r="CA48" s="103" t="s">
        <v>443</v>
      </c>
      <c r="CB48" s="103" t="s">
        <v>443</v>
      </c>
      <c r="CC48" s="103" t="s">
        <v>443</v>
      </c>
      <c r="CD48" s="160" t="s">
        <v>443</v>
      </c>
      <c r="CE48" s="382"/>
      <c r="CF48" s="167" t="s">
        <v>443</v>
      </c>
      <c r="CG48" s="383" t="s">
        <v>443</v>
      </c>
      <c r="CH48" s="383" t="s">
        <v>443</v>
      </c>
      <c r="CI48" s="383" t="s">
        <v>443</v>
      </c>
      <c r="CJ48" s="383" t="s">
        <v>443</v>
      </c>
      <c r="CK48" s="160" t="s">
        <v>443</v>
      </c>
      <c r="CL48" s="382"/>
      <c r="CM48" s="167" t="s">
        <v>443</v>
      </c>
      <c r="CN48" s="103" t="s">
        <v>443</v>
      </c>
      <c r="CO48" s="103"/>
      <c r="CP48" s="103" t="s">
        <v>443</v>
      </c>
      <c r="CQ48" s="103" t="s">
        <v>443</v>
      </c>
      <c r="CR48" s="160" t="s">
        <v>443</v>
      </c>
      <c r="CS48" s="382"/>
      <c r="CT48" s="380" t="s">
        <v>443</v>
      </c>
      <c r="CU48" s="373"/>
      <c r="CV48" s="383" t="s">
        <v>443</v>
      </c>
      <c r="CW48" s="103" t="s">
        <v>443</v>
      </c>
      <c r="CX48" s="103" t="s">
        <v>443</v>
      </c>
      <c r="CY48" s="103" t="s">
        <v>443</v>
      </c>
      <c r="CZ48" s="160" t="s">
        <v>443</v>
      </c>
      <c r="DA48" s="382" t="s">
        <v>443</v>
      </c>
      <c r="DB48" s="167" t="s">
        <v>443</v>
      </c>
      <c r="DC48" s="103" t="s">
        <v>443</v>
      </c>
      <c r="DD48" s="103" t="s">
        <v>443</v>
      </c>
      <c r="DE48" s="103" t="s">
        <v>443</v>
      </c>
      <c r="DF48" s="103" t="s">
        <v>443</v>
      </c>
      <c r="DG48" s="160" t="s">
        <v>443</v>
      </c>
      <c r="DH48" s="382" t="s">
        <v>443</v>
      </c>
      <c r="DI48" s="167" t="s">
        <v>443</v>
      </c>
      <c r="DJ48" s="103" t="s">
        <v>443</v>
      </c>
      <c r="DK48" s="103" t="s">
        <v>443</v>
      </c>
      <c r="DL48" s="103" t="s">
        <v>443</v>
      </c>
      <c r="DM48" s="103" t="s">
        <v>443</v>
      </c>
      <c r="DN48" s="103" t="s">
        <v>443</v>
      </c>
      <c r="DO48" s="384" t="s">
        <v>443</v>
      </c>
      <c r="DP48" s="385" t="s">
        <v>443</v>
      </c>
      <c r="DQ48" s="103" t="s">
        <v>443</v>
      </c>
      <c r="DR48" s="103" t="s">
        <v>443</v>
      </c>
      <c r="DS48" s="103" t="s">
        <v>443</v>
      </c>
      <c r="DT48" s="103" t="s">
        <v>443</v>
      </c>
      <c r="DU48" s="160" t="s">
        <v>443</v>
      </c>
      <c r="DV48" s="382" t="s">
        <v>443</v>
      </c>
      <c r="DW48" s="167" t="s">
        <v>443</v>
      </c>
      <c r="DX48" s="167" t="s">
        <v>443</v>
      </c>
      <c r="DY48" s="167" t="s">
        <v>443</v>
      </c>
      <c r="DZ48" s="373"/>
      <c r="EA48" s="382"/>
      <c r="EB48" s="167" t="s">
        <v>443</v>
      </c>
      <c r="EC48" s="167" t="s">
        <v>443</v>
      </c>
      <c r="ED48" s="382"/>
      <c r="EE48" s="167" t="s">
        <v>443</v>
      </c>
      <c r="EF48" s="167" t="s">
        <v>443</v>
      </c>
      <c r="EG48" s="167" t="s">
        <v>443</v>
      </c>
      <c r="EH48" s="167" t="s">
        <v>443</v>
      </c>
      <c r="EI48" s="167" t="s">
        <v>443</v>
      </c>
      <c r="EJ48" s="167" t="s">
        <v>443</v>
      </c>
      <c r="EK48" s="382"/>
      <c r="EL48" s="167" t="s">
        <v>443</v>
      </c>
      <c r="EM48" s="167" t="s">
        <v>443</v>
      </c>
      <c r="EN48" s="167" t="s">
        <v>443</v>
      </c>
      <c r="EO48" s="167" t="s">
        <v>443</v>
      </c>
      <c r="EP48" s="167" t="s">
        <v>443</v>
      </c>
      <c r="EQ48" s="167" t="s">
        <v>443</v>
      </c>
      <c r="ER48" s="382"/>
      <c r="ES48" s="167" t="s">
        <v>443</v>
      </c>
      <c r="ET48" s="167" t="s">
        <v>443</v>
      </c>
      <c r="EU48" s="167" t="s">
        <v>443</v>
      </c>
      <c r="EV48" s="167" t="s">
        <v>443</v>
      </c>
      <c r="EW48" s="167" t="s">
        <v>443</v>
      </c>
      <c r="EX48" s="167" t="s">
        <v>443</v>
      </c>
      <c r="EY48" s="382"/>
      <c r="EZ48" s="167" t="s">
        <v>443</v>
      </c>
      <c r="FA48" s="167" t="s">
        <v>443</v>
      </c>
      <c r="FB48" s="167" t="s">
        <v>443</v>
      </c>
      <c r="FC48" s="167" t="s">
        <v>443</v>
      </c>
      <c r="FD48" s="167" t="s">
        <v>443</v>
      </c>
      <c r="FE48" s="167" t="s">
        <v>443</v>
      </c>
      <c r="FF48" s="373"/>
      <c r="FG48" s="382"/>
      <c r="FH48" s="167" t="s">
        <v>443</v>
      </c>
      <c r="FI48" s="167" t="s">
        <v>443</v>
      </c>
      <c r="FJ48" s="167" t="s">
        <v>443</v>
      </c>
      <c r="FK48" s="167" t="s">
        <v>443</v>
      </c>
      <c r="FL48" s="167" t="s">
        <v>443</v>
      </c>
      <c r="FM48" s="167" t="s">
        <v>443</v>
      </c>
      <c r="FN48" s="382"/>
      <c r="FO48" s="167" t="s">
        <v>443</v>
      </c>
      <c r="FP48" s="167" t="s">
        <v>443</v>
      </c>
      <c r="FQ48" s="167" t="s">
        <v>443</v>
      </c>
      <c r="FR48" s="167" t="s">
        <v>443</v>
      </c>
      <c r="FS48" s="167" t="s">
        <v>443</v>
      </c>
      <c r="FT48" s="167" t="s">
        <v>443</v>
      </c>
      <c r="FU48" s="382"/>
      <c r="FV48" s="167" t="s">
        <v>443</v>
      </c>
      <c r="FW48" s="167" t="s">
        <v>443</v>
      </c>
      <c r="FX48" s="167" t="s">
        <v>443</v>
      </c>
      <c r="FY48" s="167" t="s">
        <v>443</v>
      </c>
      <c r="FZ48" s="167" t="s">
        <v>443</v>
      </c>
      <c r="GA48" s="167" t="s">
        <v>443</v>
      </c>
      <c r="GB48" s="382"/>
      <c r="GC48" s="167" t="s">
        <v>443</v>
      </c>
      <c r="GD48" s="167" t="s">
        <v>443</v>
      </c>
      <c r="GE48" s="167" t="s">
        <v>443</v>
      </c>
      <c r="GF48" s="167" t="s">
        <v>443</v>
      </c>
      <c r="GG48" s="167" t="s">
        <v>443</v>
      </c>
      <c r="GH48" s="167" t="s">
        <v>443</v>
      </c>
      <c r="GI48" s="382"/>
      <c r="GJ48" s="167" t="s">
        <v>443</v>
      </c>
      <c r="GK48" s="373"/>
      <c r="GL48" s="167" t="s">
        <v>443</v>
      </c>
      <c r="GM48" s="167" t="s">
        <v>443</v>
      </c>
      <c r="GN48" s="167" t="s">
        <v>443</v>
      </c>
      <c r="GO48" s="167" t="s">
        <v>443</v>
      </c>
      <c r="GP48" s="167" t="s">
        <v>443</v>
      </c>
      <c r="GQ48" s="382"/>
      <c r="GR48" s="167" t="s">
        <v>443</v>
      </c>
      <c r="GS48" s="167"/>
      <c r="GT48" s="167" t="s">
        <v>443</v>
      </c>
      <c r="GU48" s="167" t="s">
        <v>443</v>
      </c>
      <c r="GV48" s="167"/>
      <c r="GW48" s="167" t="s">
        <v>443</v>
      </c>
      <c r="GX48" s="382"/>
      <c r="GY48" s="167" t="s">
        <v>443</v>
      </c>
      <c r="GZ48" s="167" t="s">
        <v>443</v>
      </c>
      <c r="HA48" s="167" t="s">
        <v>443</v>
      </c>
      <c r="HB48" s="167" t="s">
        <v>443</v>
      </c>
      <c r="HC48" s="167" t="s">
        <v>443</v>
      </c>
      <c r="HD48" s="167" t="s">
        <v>443</v>
      </c>
      <c r="HE48" s="382"/>
      <c r="HF48" s="167" t="s">
        <v>443</v>
      </c>
      <c r="HG48" s="167"/>
      <c r="HH48" s="167" t="s">
        <v>443</v>
      </c>
      <c r="HI48" s="167" t="s">
        <v>443</v>
      </c>
      <c r="HJ48" s="167" t="s">
        <v>443</v>
      </c>
      <c r="HK48" s="167"/>
      <c r="HL48" s="382"/>
      <c r="HM48" s="167"/>
      <c r="HN48" s="167" t="s">
        <v>443</v>
      </c>
      <c r="HO48" s="167"/>
      <c r="HP48" s="167" t="s">
        <v>443</v>
      </c>
      <c r="HQ48" s="373"/>
      <c r="HR48" s="167" t="s">
        <v>443</v>
      </c>
      <c r="HS48" s="167" t="s">
        <v>443</v>
      </c>
      <c r="HT48" s="382"/>
      <c r="HU48" s="167" t="s">
        <v>443</v>
      </c>
      <c r="HV48" s="167" t="s">
        <v>443</v>
      </c>
      <c r="HW48" s="167"/>
      <c r="HX48" s="167" t="s">
        <v>443</v>
      </c>
      <c r="HY48" s="167"/>
      <c r="HZ48" s="167" t="s">
        <v>443</v>
      </c>
      <c r="IA48" s="382"/>
      <c r="IB48" s="167" t="s">
        <v>443</v>
      </c>
      <c r="IC48" s="167" t="s">
        <v>443</v>
      </c>
      <c r="ID48" s="167" t="s">
        <v>443</v>
      </c>
      <c r="IE48" s="167" t="s">
        <v>443</v>
      </c>
      <c r="IF48" s="167" t="s">
        <v>443</v>
      </c>
      <c r="IG48" s="167" t="s">
        <v>443</v>
      </c>
      <c r="IH48" s="382"/>
      <c r="II48" s="167"/>
      <c r="IJ48" s="167" t="s">
        <v>443</v>
      </c>
      <c r="IK48" s="167" t="s">
        <v>443</v>
      </c>
      <c r="IL48" s="167" t="s">
        <v>443</v>
      </c>
      <c r="IM48" s="167" t="s">
        <v>443</v>
      </c>
      <c r="IN48" s="167" t="s">
        <v>443</v>
      </c>
      <c r="IO48" s="382"/>
      <c r="IP48" s="167" t="s">
        <v>443</v>
      </c>
      <c r="IQ48" s="167" t="s">
        <v>443</v>
      </c>
      <c r="IR48" s="167"/>
      <c r="IS48" s="167" t="s">
        <v>443</v>
      </c>
      <c r="IT48" s="167" t="s">
        <v>443</v>
      </c>
      <c r="IU48" s="167" t="s">
        <v>443</v>
      </c>
      <c r="IV48" s="382"/>
      <c r="IW48" s="373"/>
      <c r="IX48" s="167" t="s">
        <v>443</v>
      </c>
      <c r="IY48" s="167" t="s">
        <v>443</v>
      </c>
      <c r="IZ48" s="167" t="s">
        <v>443</v>
      </c>
      <c r="JA48" s="167" t="s">
        <v>443</v>
      </c>
      <c r="JB48" s="167" t="s">
        <v>443</v>
      </c>
      <c r="JC48" s="382" t="s">
        <v>443</v>
      </c>
      <c r="JD48" s="167" t="s">
        <v>443</v>
      </c>
      <c r="JE48" s="167"/>
      <c r="JF48" s="167" t="s">
        <v>443</v>
      </c>
      <c r="JG48" s="167" t="s">
        <v>443</v>
      </c>
      <c r="JH48" s="167"/>
      <c r="JI48" s="167" t="s">
        <v>443</v>
      </c>
      <c r="JJ48" s="352"/>
      <c r="JK48" s="167"/>
      <c r="JL48" s="167" t="s">
        <v>443</v>
      </c>
      <c r="JM48" s="167" t="s">
        <v>443</v>
      </c>
      <c r="JN48" s="167" t="s">
        <v>443</v>
      </c>
      <c r="JO48" s="167"/>
      <c r="JP48" s="167" t="s">
        <v>443</v>
      </c>
      <c r="JQ48" s="352"/>
      <c r="JR48" s="167" t="s">
        <v>443</v>
      </c>
      <c r="JS48" s="167" t="s">
        <v>443</v>
      </c>
      <c r="JT48" s="167"/>
      <c r="JU48" s="167" t="s">
        <v>443</v>
      </c>
      <c r="JV48" s="167" t="s">
        <v>443</v>
      </c>
      <c r="JW48" s="167" t="s">
        <v>443</v>
      </c>
      <c r="JX48" s="352"/>
      <c r="JY48" s="167" t="s">
        <v>443</v>
      </c>
      <c r="JZ48" s="167"/>
      <c r="KA48" s="373"/>
      <c r="KB48" s="167" t="s">
        <v>443</v>
      </c>
      <c r="KC48" s="167" t="s">
        <v>443</v>
      </c>
      <c r="KD48" s="167"/>
      <c r="KE48" s="167"/>
      <c r="KF48" s="352"/>
      <c r="KG48" s="167" t="s">
        <v>443</v>
      </c>
      <c r="KH48" s="167" t="s">
        <v>443</v>
      </c>
      <c r="KI48" s="167" t="s">
        <v>443</v>
      </c>
      <c r="KJ48" s="167" t="s">
        <v>443</v>
      </c>
      <c r="KK48" s="167" t="s">
        <v>443</v>
      </c>
      <c r="KL48" s="167" t="s">
        <v>443</v>
      </c>
      <c r="KM48" s="352"/>
      <c r="KN48" s="167" t="s">
        <v>443</v>
      </c>
      <c r="KO48" s="167" t="s">
        <v>443</v>
      </c>
      <c r="KP48" s="167" t="s">
        <v>443</v>
      </c>
      <c r="KQ48" s="167" t="s">
        <v>443</v>
      </c>
      <c r="KR48" s="167" t="s">
        <v>443</v>
      </c>
      <c r="KS48" s="167"/>
      <c r="KT48" s="352"/>
      <c r="KU48" s="167" t="s">
        <v>443</v>
      </c>
      <c r="KV48" s="167" t="s">
        <v>443</v>
      </c>
      <c r="KW48" s="167" t="s">
        <v>443</v>
      </c>
      <c r="KX48" s="167" t="s">
        <v>443</v>
      </c>
      <c r="KY48" s="167" t="s">
        <v>443</v>
      </c>
      <c r="KZ48" s="167" t="s">
        <v>443</v>
      </c>
      <c r="LA48" s="352"/>
      <c r="LB48" s="167" t="s">
        <v>443</v>
      </c>
      <c r="LC48" s="167" t="s">
        <v>443</v>
      </c>
      <c r="LD48" s="167" t="s">
        <v>443</v>
      </c>
      <c r="LE48" s="167"/>
      <c r="LF48" s="167"/>
      <c r="LG48" s="373"/>
      <c r="LH48" s="167" t="s">
        <v>443</v>
      </c>
      <c r="LI48" s="352"/>
      <c r="LJ48" s="167" t="s">
        <v>443</v>
      </c>
      <c r="LK48" s="167" t="s">
        <v>443</v>
      </c>
      <c r="LL48" s="167" t="s">
        <v>443</v>
      </c>
      <c r="LM48" s="167" t="s">
        <v>443</v>
      </c>
      <c r="LN48" s="167" t="s">
        <v>443</v>
      </c>
      <c r="LO48" s="167" t="s">
        <v>443</v>
      </c>
      <c r="LP48" s="167" t="s">
        <v>443</v>
      </c>
      <c r="LQ48" s="167" t="s">
        <v>443</v>
      </c>
      <c r="LR48" s="167" t="s">
        <v>443</v>
      </c>
      <c r="LS48" s="167" t="s">
        <v>443</v>
      </c>
      <c r="LT48" s="167" t="s">
        <v>443</v>
      </c>
      <c r="LU48" s="167" t="s">
        <v>443</v>
      </c>
      <c r="LV48" s="167" t="s">
        <v>443</v>
      </c>
      <c r="LW48" s="167" t="s">
        <v>443</v>
      </c>
      <c r="LX48" s="167" t="s">
        <v>443</v>
      </c>
      <c r="LY48" s="167" t="s">
        <v>443</v>
      </c>
      <c r="LZ48" s="167" t="s">
        <v>443</v>
      </c>
      <c r="MA48" s="167" t="s">
        <v>443</v>
      </c>
      <c r="MB48" s="167" t="s">
        <v>443</v>
      </c>
      <c r="MC48" s="167" t="s">
        <v>443</v>
      </c>
      <c r="MD48" s="167" t="s">
        <v>443</v>
      </c>
      <c r="ME48" s="167"/>
      <c r="MF48" s="167" t="s">
        <v>443</v>
      </c>
      <c r="MG48" s="167" t="s">
        <v>443</v>
      </c>
      <c r="MH48" s="167" t="s">
        <v>443</v>
      </c>
      <c r="MI48" s="167" t="s">
        <v>443</v>
      </c>
      <c r="MJ48" s="167" t="s">
        <v>443</v>
      </c>
      <c r="MK48" s="374" t="s">
        <v>443</v>
      </c>
      <c r="ML48" s="373"/>
    </row>
    <row r="49" spans="1:350" s="9" customFormat="1" ht="15.65" hidden="1" customHeight="1" x14ac:dyDescent="0.35">
      <c r="A49" s="244"/>
      <c r="B49" s="371">
        <f t="shared" si="118"/>
        <v>13</v>
      </c>
      <c r="C49" s="450" t="s">
        <v>103</v>
      </c>
      <c r="D49" s="368" t="s">
        <v>20</v>
      </c>
      <c r="E49" s="372" t="s">
        <v>104</v>
      </c>
      <c r="F49" s="373"/>
      <c r="G49" s="374"/>
      <c r="H49" s="86" t="s">
        <v>443</v>
      </c>
      <c r="I49" s="86" t="s">
        <v>443</v>
      </c>
      <c r="J49" s="164" t="s">
        <v>443</v>
      </c>
      <c r="K49" s="375"/>
      <c r="L49" s="86" t="s">
        <v>443</v>
      </c>
      <c r="M49" s="86" t="s">
        <v>443</v>
      </c>
      <c r="N49" s="376" t="s">
        <v>443</v>
      </c>
      <c r="O49" s="86" t="s">
        <v>443</v>
      </c>
      <c r="P49" s="86" t="s">
        <v>443</v>
      </c>
      <c r="Q49" s="164" t="s">
        <v>443</v>
      </c>
      <c r="R49" s="375"/>
      <c r="S49" s="159" t="s">
        <v>443</v>
      </c>
      <c r="T49" s="86" t="s">
        <v>443</v>
      </c>
      <c r="U49" s="376" t="s">
        <v>443</v>
      </c>
      <c r="V49" s="86" t="s">
        <v>443</v>
      </c>
      <c r="W49" s="86" t="s">
        <v>443</v>
      </c>
      <c r="X49" s="164" t="s">
        <v>443</v>
      </c>
      <c r="Y49" s="375"/>
      <c r="Z49" s="159" t="s">
        <v>443</v>
      </c>
      <c r="AA49" s="86" t="s">
        <v>443</v>
      </c>
      <c r="AB49" s="376" t="s">
        <v>443</v>
      </c>
      <c r="AC49" s="86" t="s">
        <v>443</v>
      </c>
      <c r="AD49" s="86" t="s">
        <v>443</v>
      </c>
      <c r="AE49" s="86"/>
      <c r="AF49" s="377"/>
      <c r="AG49" s="159"/>
      <c r="AH49" s="164"/>
      <c r="AI49" s="376"/>
      <c r="AJ49" s="378"/>
      <c r="AK49" s="164"/>
      <c r="AL49" s="373"/>
      <c r="AM49" s="163"/>
      <c r="AN49" s="377"/>
      <c r="AO49" s="86" t="s">
        <v>443</v>
      </c>
      <c r="AP49" s="86" t="s">
        <v>443</v>
      </c>
      <c r="AQ49" s="376"/>
      <c r="AR49" s="86"/>
      <c r="AS49" s="86"/>
      <c r="AT49" s="164" t="s">
        <v>443</v>
      </c>
      <c r="AU49" s="375"/>
      <c r="AV49" s="86" t="s">
        <v>443</v>
      </c>
      <c r="AW49" s="86"/>
      <c r="AX49" s="376" t="s">
        <v>443</v>
      </c>
      <c r="AY49" s="86" t="s">
        <v>443</v>
      </c>
      <c r="AZ49" s="86" t="s">
        <v>443</v>
      </c>
      <c r="BA49" s="164" t="s">
        <v>443</v>
      </c>
      <c r="BB49" s="375"/>
      <c r="BC49" s="86" t="s">
        <v>443</v>
      </c>
      <c r="BD49" s="86"/>
      <c r="BE49" s="376"/>
      <c r="BF49" s="86"/>
      <c r="BG49" s="86" t="s">
        <v>443</v>
      </c>
      <c r="BH49" s="164" t="s">
        <v>443</v>
      </c>
      <c r="BI49" s="375"/>
      <c r="BJ49" s="86" t="s">
        <v>443</v>
      </c>
      <c r="BK49" s="86" t="s">
        <v>443</v>
      </c>
      <c r="BL49" s="376"/>
      <c r="BM49" s="86" t="s">
        <v>443</v>
      </c>
      <c r="BN49" s="86" t="s">
        <v>443</v>
      </c>
      <c r="BO49" s="379"/>
      <c r="BP49" s="380" t="s">
        <v>443</v>
      </c>
      <c r="BQ49" s="381"/>
      <c r="BR49" s="167" t="s">
        <v>443</v>
      </c>
      <c r="BS49" s="103" t="s">
        <v>443</v>
      </c>
      <c r="BT49" s="103" t="s">
        <v>443</v>
      </c>
      <c r="BU49" s="103" t="s">
        <v>443</v>
      </c>
      <c r="BV49" s="103" t="s">
        <v>443</v>
      </c>
      <c r="BW49" s="160" t="s">
        <v>443</v>
      </c>
      <c r="BX49" s="382"/>
      <c r="BY49" s="167" t="s">
        <v>443</v>
      </c>
      <c r="BZ49" s="103" t="s">
        <v>443</v>
      </c>
      <c r="CA49" s="103" t="s">
        <v>443</v>
      </c>
      <c r="CB49" s="103" t="s">
        <v>443</v>
      </c>
      <c r="CC49" s="103" t="s">
        <v>443</v>
      </c>
      <c r="CD49" s="160" t="s">
        <v>443</v>
      </c>
      <c r="CE49" s="382"/>
      <c r="CF49" s="167" t="s">
        <v>443</v>
      </c>
      <c r="CG49" s="383" t="s">
        <v>443</v>
      </c>
      <c r="CH49" s="383" t="s">
        <v>443</v>
      </c>
      <c r="CI49" s="383" t="s">
        <v>443</v>
      </c>
      <c r="CJ49" s="383" t="s">
        <v>443</v>
      </c>
      <c r="CK49" s="160" t="s">
        <v>443</v>
      </c>
      <c r="CL49" s="382"/>
      <c r="CM49" s="167" t="s">
        <v>443</v>
      </c>
      <c r="CN49" s="103" t="s">
        <v>443</v>
      </c>
      <c r="CO49" s="103"/>
      <c r="CP49" s="103" t="s">
        <v>443</v>
      </c>
      <c r="CQ49" s="103" t="s">
        <v>443</v>
      </c>
      <c r="CR49" s="160" t="s">
        <v>443</v>
      </c>
      <c r="CS49" s="382"/>
      <c r="CT49" s="380" t="s">
        <v>443</v>
      </c>
      <c r="CU49" s="373"/>
      <c r="CV49" s="383" t="s">
        <v>443</v>
      </c>
      <c r="CW49" s="103" t="s">
        <v>443</v>
      </c>
      <c r="CX49" s="103" t="s">
        <v>443</v>
      </c>
      <c r="CY49" s="103" t="s">
        <v>443</v>
      </c>
      <c r="CZ49" s="160" t="s">
        <v>443</v>
      </c>
      <c r="DA49" s="382" t="s">
        <v>443</v>
      </c>
      <c r="DB49" s="167" t="s">
        <v>443</v>
      </c>
      <c r="DC49" s="103" t="s">
        <v>443</v>
      </c>
      <c r="DD49" s="103" t="s">
        <v>443</v>
      </c>
      <c r="DE49" s="103" t="s">
        <v>443</v>
      </c>
      <c r="DF49" s="103" t="s">
        <v>443</v>
      </c>
      <c r="DG49" s="160" t="s">
        <v>443</v>
      </c>
      <c r="DH49" s="382" t="s">
        <v>443</v>
      </c>
      <c r="DI49" s="167" t="s">
        <v>443</v>
      </c>
      <c r="DJ49" s="103" t="s">
        <v>443</v>
      </c>
      <c r="DK49" s="103" t="s">
        <v>443</v>
      </c>
      <c r="DL49" s="103" t="s">
        <v>443</v>
      </c>
      <c r="DM49" s="103" t="s">
        <v>443</v>
      </c>
      <c r="DN49" s="103" t="s">
        <v>443</v>
      </c>
      <c r="DO49" s="384" t="s">
        <v>443</v>
      </c>
      <c r="DP49" s="385" t="s">
        <v>443</v>
      </c>
      <c r="DQ49" s="103" t="s">
        <v>443</v>
      </c>
      <c r="DR49" s="103" t="s">
        <v>443</v>
      </c>
      <c r="DS49" s="103" t="s">
        <v>443</v>
      </c>
      <c r="DT49" s="103" t="s">
        <v>443</v>
      </c>
      <c r="DU49" s="160" t="s">
        <v>443</v>
      </c>
      <c r="DV49" s="382" t="s">
        <v>443</v>
      </c>
      <c r="DW49" s="167" t="s">
        <v>443</v>
      </c>
      <c r="DX49" s="167" t="s">
        <v>443</v>
      </c>
      <c r="DY49" s="167" t="s">
        <v>443</v>
      </c>
      <c r="DZ49" s="373"/>
      <c r="EA49" s="382"/>
      <c r="EB49" s="167" t="s">
        <v>443</v>
      </c>
      <c r="EC49" s="167" t="s">
        <v>443</v>
      </c>
      <c r="ED49" s="382"/>
      <c r="EE49" s="167" t="s">
        <v>443</v>
      </c>
      <c r="EF49" s="167" t="s">
        <v>443</v>
      </c>
      <c r="EG49" s="167" t="s">
        <v>443</v>
      </c>
      <c r="EH49" s="167" t="s">
        <v>443</v>
      </c>
      <c r="EI49" s="167" t="s">
        <v>443</v>
      </c>
      <c r="EJ49" s="167" t="s">
        <v>443</v>
      </c>
      <c r="EK49" s="382"/>
      <c r="EL49" s="167" t="s">
        <v>443</v>
      </c>
      <c r="EM49" s="167" t="s">
        <v>443</v>
      </c>
      <c r="EN49" s="167" t="s">
        <v>443</v>
      </c>
      <c r="EO49" s="167" t="s">
        <v>443</v>
      </c>
      <c r="EP49" s="167" t="s">
        <v>443</v>
      </c>
      <c r="EQ49" s="167" t="s">
        <v>443</v>
      </c>
      <c r="ER49" s="382"/>
      <c r="ES49" s="167" t="s">
        <v>443</v>
      </c>
      <c r="ET49" s="167" t="s">
        <v>443</v>
      </c>
      <c r="EU49" s="167" t="s">
        <v>443</v>
      </c>
      <c r="EV49" s="167" t="s">
        <v>443</v>
      </c>
      <c r="EW49" s="167" t="s">
        <v>443</v>
      </c>
      <c r="EX49" s="167" t="s">
        <v>443</v>
      </c>
      <c r="EY49" s="382"/>
      <c r="EZ49" s="167" t="s">
        <v>443</v>
      </c>
      <c r="FA49" s="167" t="s">
        <v>443</v>
      </c>
      <c r="FB49" s="167" t="s">
        <v>443</v>
      </c>
      <c r="FC49" s="167" t="s">
        <v>443</v>
      </c>
      <c r="FD49" s="167" t="s">
        <v>443</v>
      </c>
      <c r="FE49" s="167" t="s">
        <v>443</v>
      </c>
      <c r="FF49" s="373"/>
      <c r="FG49" s="382"/>
      <c r="FH49" s="167" t="s">
        <v>443</v>
      </c>
      <c r="FI49" s="167" t="s">
        <v>443</v>
      </c>
      <c r="FJ49" s="167" t="s">
        <v>443</v>
      </c>
      <c r="FK49" s="167" t="s">
        <v>443</v>
      </c>
      <c r="FL49" s="167" t="s">
        <v>443</v>
      </c>
      <c r="FM49" s="167" t="s">
        <v>443</v>
      </c>
      <c r="FN49" s="382"/>
      <c r="FO49" s="167" t="s">
        <v>443</v>
      </c>
      <c r="FP49" s="167" t="s">
        <v>443</v>
      </c>
      <c r="FQ49" s="167" t="s">
        <v>443</v>
      </c>
      <c r="FR49" s="167" t="s">
        <v>443</v>
      </c>
      <c r="FS49" s="167" t="s">
        <v>443</v>
      </c>
      <c r="FT49" s="167" t="s">
        <v>443</v>
      </c>
      <c r="FU49" s="382"/>
      <c r="FV49" s="167" t="s">
        <v>443</v>
      </c>
      <c r="FW49" s="167" t="s">
        <v>443</v>
      </c>
      <c r="FX49" s="167" t="s">
        <v>443</v>
      </c>
      <c r="FY49" s="167" t="s">
        <v>443</v>
      </c>
      <c r="FZ49" s="167" t="s">
        <v>443</v>
      </c>
      <c r="GA49" s="167" t="s">
        <v>443</v>
      </c>
      <c r="GB49" s="382"/>
      <c r="GC49" s="167" t="s">
        <v>443</v>
      </c>
      <c r="GD49" s="167" t="s">
        <v>443</v>
      </c>
      <c r="GE49" s="167" t="s">
        <v>443</v>
      </c>
      <c r="GF49" s="167" t="s">
        <v>443</v>
      </c>
      <c r="GG49" s="167" t="s">
        <v>443</v>
      </c>
      <c r="GH49" s="167" t="s">
        <v>443</v>
      </c>
      <c r="GI49" s="382"/>
      <c r="GJ49" s="167" t="s">
        <v>443</v>
      </c>
      <c r="GK49" s="373"/>
      <c r="GL49" s="167" t="s">
        <v>443</v>
      </c>
      <c r="GM49" s="167" t="s">
        <v>443</v>
      </c>
      <c r="GN49" s="167" t="s">
        <v>443</v>
      </c>
      <c r="GO49" s="167" t="s">
        <v>443</v>
      </c>
      <c r="GP49" s="167" t="s">
        <v>443</v>
      </c>
      <c r="GQ49" s="382"/>
      <c r="GR49" s="167" t="s">
        <v>443</v>
      </c>
      <c r="GS49" s="167"/>
      <c r="GT49" s="167" t="s">
        <v>443</v>
      </c>
      <c r="GU49" s="167" t="s">
        <v>443</v>
      </c>
      <c r="GV49" s="167"/>
      <c r="GW49" s="167" t="s">
        <v>443</v>
      </c>
      <c r="GX49" s="382"/>
      <c r="GY49" s="167" t="s">
        <v>443</v>
      </c>
      <c r="GZ49" s="167" t="s">
        <v>443</v>
      </c>
      <c r="HA49" s="167" t="s">
        <v>443</v>
      </c>
      <c r="HB49" s="167" t="s">
        <v>443</v>
      </c>
      <c r="HC49" s="167" t="s">
        <v>443</v>
      </c>
      <c r="HD49" s="167" t="s">
        <v>443</v>
      </c>
      <c r="HE49" s="382"/>
      <c r="HF49" s="167" t="s">
        <v>443</v>
      </c>
      <c r="HG49" s="167"/>
      <c r="HH49" s="167" t="s">
        <v>443</v>
      </c>
      <c r="HI49" s="167" t="s">
        <v>443</v>
      </c>
      <c r="HJ49" s="167" t="s">
        <v>443</v>
      </c>
      <c r="HK49" s="167"/>
      <c r="HL49" s="382"/>
      <c r="HM49" s="167"/>
      <c r="HN49" s="167" t="s">
        <v>443</v>
      </c>
      <c r="HO49" s="167"/>
      <c r="HP49" s="167" t="s">
        <v>443</v>
      </c>
      <c r="HQ49" s="373"/>
      <c r="HR49" s="167" t="s">
        <v>443</v>
      </c>
      <c r="HS49" s="167" t="s">
        <v>443</v>
      </c>
      <c r="HT49" s="382"/>
      <c r="HU49" s="167" t="s">
        <v>443</v>
      </c>
      <c r="HV49" s="167" t="s">
        <v>443</v>
      </c>
      <c r="HW49" s="167"/>
      <c r="HX49" s="167" t="s">
        <v>443</v>
      </c>
      <c r="HY49" s="167"/>
      <c r="HZ49" s="167" t="s">
        <v>443</v>
      </c>
      <c r="IA49" s="382"/>
      <c r="IB49" s="167" t="s">
        <v>443</v>
      </c>
      <c r="IC49" s="167" t="s">
        <v>443</v>
      </c>
      <c r="ID49" s="167" t="s">
        <v>443</v>
      </c>
      <c r="IE49" s="167" t="s">
        <v>443</v>
      </c>
      <c r="IF49" s="167" t="s">
        <v>443</v>
      </c>
      <c r="IG49" s="167" t="s">
        <v>443</v>
      </c>
      <c r="IH49" s="382"/>
      <c r="II49" s="167"/>
      <c r="IJ49" s="167" t="s">
        <v>443</v>
      </c>
      <c r="IK49" s="167" t="s">
        <v>443</v>
      </c>
      <c r="IL49" s="167" t="s">
        <v>443</v>
      </c>
      <c r="IM49" s="167" t="s">
        <v>443</v>
      </c>
      <c r="IN49" s="167" t="s">
        <v>443</v>
      </c>
      <c r="IO49" s="382"/>
      <c r="IP49" s="167" t="s">
        <v>443</v>
      </c>
      <c r="IQ49" s="167" t="s">
        <v>443</v>
      </c>
      <c r="IR49" s="167"/>
      <c r="IS49" s="167" t="s">
        <v>443</v>
      </c>
      <c r="IT49" s="167" t="s">
        <v>443</v>
      </c>
      <c r="IU49" s="167" t="s">
        <v>443</v>
      </c>
      <c r="IV49" s="382"/>
      <c r="IW49" s="373"/>
      <c r="IX49" s="167" t="s">
        <v>443</v>
      </c>
      <c r="IY49" s="167" t="s">
        <v>443</v>
      </c>
      <c r="IZ49" s="167" t="s">
        <v>443</v>
      </c>
      <c r="JA49" s="167" t="s">
        <v>443</v>
      </c>
      <c r="JB49" s="167" t="s">
        <v>443</v>
      </c>
      <c r="JC49" s="382" t="s">
        <v>443</v>
      </c>
      <c r="JD49" s="167" t="s">
        <v>443</v>
      </c>
      <c r="JE49" s="167"/>
      <c r="JF49" s="167" t="s">
        <v>443</v>
      </c>
      <c r="JG49" s="167" t="s">
        <v>443</v>
      </c>
      <c r="JH49" s="167"/>
      <c r="JI49" s="167" t="s">
        <v>443</v>
      </c>
      <c r="JJ49" s="352"/>
      <c r="JK49" s="167"/>
      <c r="JL49" s="167" t="s">
        <v>443</v>
      </c>
      <c r="JM49" s="167" t="s">
        <v>443</v>
      </c>
      <c r="JN49" s="167" t="s">
        <v>443</v>
      </c>
      <c r="JO49" s="167"/>
      <c r="JP49" s="167" t="s">
        <v>443</v>
      </c>
      <c r="JQ49" s="352"/>
      <c r="JR49" s="167" t="s">
        <v>443</v>
      </c>
      <c r="JS49" s="167" t="s">
        <v>443</v>
      </c>
      <c r="JT49" s="167"/>
      <c r="JU49" s="167" t="s">
        <v>443</v>
      </c>
      <c r="JV49" s="167" t="s">
        <v>443</v>
      </c>
      <c r="JW49" s="167" t="s">
        <v>443</v>
      </c>
      <c r="JX49" s="352"/>
      <c r="JY49" s="167" t="s">
        <v>443</v>
      </c>
      <c r="JZ49" s="167"/>
      <c r="KA49" s="373"/>
      <c r="KB49" s="167" t="s">
        <v>443</v>
      </c>
      <c r="KC49" s="167" t="s">
        <v>443</v>
      </c>
      <c r="KD49" s="167"/>
      <c r="KE49" s="167"/>
      <c r="KF49" s="352"/>
      <c r="KG49" s="167" t="s">
        <v>443</v>
      </c>
      <c r="KH49" s="167" t="s">
        <v>443</v>
      </c>
      <c r="KI49" s="167" t="s">
        <v>443</v>
      </c>
      <c r="KJ49" s="167" t="s">
        <v>443</v>
      </c>
      <c r="KK49" s="167" t="s">
        <v>443</v>
      </c>
      <c r="KL49" s="167" t="s">
        <v>443</v>
      </c>
      <c r="KM49" s="352"/>
      <c r="KN49" s="167" t="s">
        <v>443</v>
      </c>
      <c r="KO49" s="167" t="s">
        <v>443</v>
      </c>
      <c r="KP49" s="167" t="s">
        <v>443</v>
      </c>
      <c r="KQ49" s="167" t="s">
        <v>443</v>
      </c>
      <c r="KR49" s="167" t="s">
        <v>443</v>
      </c>
      <c r="KS49" s="167"/>
      <c r="KT49" s="352"/>
      <c r="KU49" s="167" t="s">
        <v>443</v>
      </c>
      <c r="KV49" s="167" t="s">
        <v>443</v>
      </c>
      <c r="KW49" s="167" t="s">
        <v>443</v>
      </c>
      <c r="KX49" s="167" t="s">
        <v>443</v>
      </c>
      <c r="KY49" s="167" t="s">
        <v>443</v>
      </c>
      <c r="KZ49" s="167" t="s">
        <v>443</v>
      </c>
      <c r="LA49" s="352"/>
      <c r="LB49" s="167" t="s">
        <v>443</v>
      </c>
      <c r="LC49" s="167" t="s">
        <v>443</v>
      </c>
      <c r="LD49" s="167" t="s">
        <v>443</v>
      </c>
      <c r="LE49" s="167"/>
      <c r="LF49" s="167"/>
      <c r="LG49" s="373"/>
      <c r="LH49" s="167" t="s">
        <v>443</v>
      </c>
      <c r="LI49" s="352"/>
      <c r="LJ49" s="167" t="s">
        <v>443</v>
      </c>
      <c r="LK49" s="167" t="s">
        <v>443</v>
      </c>
      <c r="LL49" s="167" t="s">
        <v>443</v>
      </c>
      <c r="LM49" s="167" t="s">
        <v>443</v>
      </c>
      <c r="LN49" s="167" t="s">
        <v>443</v>
      </c>
      <c r="LO49" s="167" t="s">
        <v>443</v>
      </c>
      <c r="LP49" s="167" t="s">
        <v>443</v>
      </c>
      <c r="LQ49" s="167" t="s">
        <v>443</v>
      </c>
      <c r="LR49" s="167" t="s">
        <v>443</v>
      </c>
      <c r="LS49" s="167" t="s">
        <v>443</v>
      </c>
      <c r="LT49" s="167" t="s">
        <v>443</v>
      </c>
      <c r="LU49" s="167" t="s">
        <v>443</v>
      </c>
      <c r="LV49" s="167" t="s">
        <v>443</v>
      </c>
      <c r="LW49" s="167" t="s">
        <v>443</v>
      </c>
      <c r="LX49" s="167" t="s">
        <v>443</v>
      </c>
      <c r="LY49" s="167" t="s">
        <v>443</v>
      </c>
      <c r="LZ49" s="167" t="s">
        <v>443</v>
      </c>
      <c r="MA49" s="167" t="s">
        <v>443</v>
      </c>
      <c r="MB49" s="167" t="s">
        <v>443</v>
      </c>
      <c r="MC49" s="167" t="s">
        <v>443</v>
      </c>
      <c r="MD49" s="167" t="s">
        <v>443</v>
      </c>
      <c r="ME49" s="167"/>
      <c r="MF49" s="167" t="s">
        <v>443</v>
      </c>
      <c r="MG49" s="167" t="s">
        <v>443</v>
      </c>
      <c r="MH49" s="167" t="s">
        <v>443</v>
      </c>
      <c r="MI49" s="167" t="s">
        <v>443</v>
      </c>
      <c r="MJ49" s="167" t="s">
        <v>443</v>
      </c>
      <c r="MK49" s="374" t="s">
        <v>443</v>
      </c>
      <c r="ML49" s="373"/>
    </row>
    <row r="50" spans="1:350" s="9" customFormat="1" ht="15.65" hidden="1" customHeight="1" x14ac:dyDescent="0.35">
      <c r="A50" s="244"/>
      <c r="B50" s="371">
        <f t="shared" si="118"/>
        <v>14</v>
      </c>
      <c r="C50" s="450" t="s">
        <v>105</v>
      </c>
      <c r="D50" s="368" t="s">
        <v>22</v>
      </c>
      <c r="E50" s="372" t="s">
        <v>106</v>
      </c>
      <c r="F50" s="373"/>
      <c r="G50" s="374"/>
      <c r="H50" s="86" t="s">
        <v>443</v>
      </c>
      <c r="I50" s="86" t="s">
        <v>443</v>
      </c>
      <c r="J50" s="164" t="s">
        <v>443</v>
      </c>
      <c r="K50" s="375"/>
      <c r="L50" s="86" t="s">
        <v>443</v>
      </c>
      <c r="M50" s="86" t="s">
        <v>443</v>
      </c>
      <c r="N50" s="376" t="s">
        <v>443</v>
      </c>
      <c r="O50" s="86" t="s">
        <v>443</v>
      </c>
      <c r="P50" s="86" t="s">
        <v>443</v>
      </c>
      <c r="Q50" s="164" t="s">
        <v>443</v>
      </c>
      <c r="R50" s="375"/>
      <c r="S50" s="159" t="s">
        <v>443</v>
      </c>
      <c r="T50" s="86" t="s">
        <v>443</v>
      </c>
      <c r="U50" s="376" t="s">
        <v>443</v>
      </c>
      <c r="V50" s="86" t="s">
        <v>443</v>
      </c>
      <c r="W50" s="86" t="s">
        <v>443</v>
      </c>
      <c r="X50" s="164" t="s">
        <v>443</v>
      </c>
      <c r="Y50" s="375"/>
      <c r="Z50" s="159" t="s">
        <v>443</v>
      </c>
      <c r="AA50" s="86" t="s">
        <v>443</v>
      </c>
      <c r="AB50" s="376" t="s">
        <v>443</v>
      </c>
      <c r="AC50" s="86" t="s">
        <v>443</v>
      </c>
      <c r="AD50" s="86" t="s">
        <v>443</v>
      </c>
      <c r="AE50" s="86"/>
      <c r="AF50" s="377"/>
      <c r="AG50" s="159"/>
      <c r="AH50" s="164"/>
      <c r="AI50" s="376"/>
      <c r="AJ50" s="378"/>
      <c r="AK50" s="164"/>
      <c r="AL50" s="373"/>
      <c r="AM50" s="163"/>
      <c r="AN50" s="377"/>
      <c r="AO50" s="86" t="s">
        <v>443</v>
      </c>
      <c r="AP50" s="86" t="s">
        <v>443</v>
      </c>
      <c r="AQ50" s="376"/>
      <c r="AR50" s="86"/>
      <c r="AS50" s="86"/>
      <c r="AT50" s="164" t="s">
        <v>443</v>
      </c>
      <c r="AU50" s="375"/>
      <c r="AV50" s="86" t="s">
        <v>443</v>
      </c>
      <c r="AW50" s="86"/>
      <c r="AX50" s="376" t="s">
        <v>443</v>
      </c>
      <c r="AY50" s="86" t="s">
        <v>443</v>
      </c>
      <c r="AZ50" s="86" t="s">
        <v>443</v>
      </c>
      <c r="BA50" s="164" t="s">
        <v>443</v>
      </c>
      <c r="BB50" s="375"/>
      <c r="BC50" s="86" t="s">
        <v>443</v>
      </c>
      <c r="BD50" s="86"/>
      <c r="BE50" s="376"/>
      <c r="BF50" s="86"/>
      <c r="BG50" s="86" t="s">
        <v>443</v>
      </c>
      <c r="BH50" s="164" t="s">
        <v>443</v>
      </c>
      <c r="BI50" s="375"/>
      <c r="BJ50" s="86" t="s">
        <v>443</v>
      </c>
      <c r="BK50" s="86" t="s">
        <v>443</v>
      </c>
      <c r="BL50" s="376"/>
      <c r="BM50" s="86" t="s">
        <v>443</v>
      </c>
      <c r="BN50" s="86" t="s">
        <v>443</v>
      </c>
      <c r="BO50" s="379"/>
      <c r="BP50" s="380" t="s">
        <v>443</v>
      </c>
      <c r="BQ50" s="381"/>
      <c r="BR50" s="167" t="s">
        <v>443</v>
      </c>
      <c r="BS50" s="103" t="s">
        <v>443</v>
      </c>
      <c r="BT50" s="103" t="s">
        <v>443</v>
      </c>
      <c r="BU50" s="103" t="s">
        <v>443</v>
      </c>
      <c r="BV50" s="103" t="s">
        <v>443</v>
      </c>
      <c r="BW50" s="160" t="s">
        <v>443</v>
      </c>
      <c r="BX50" s="382"/>
      <c r="BY50" s="167" t="s">
        <v>443</v>
      </c>
      <c r="BZ50" s="103" t="s">
        <v>443</v>
      </c>
      <c r="CA50" s="103" t="s">
        <v>443</v>
      </c>
      <c r="CB50" s="103" t="s">
        <v>443</v>
      </c>
      <c r="CC50" s="103" t="s">
        <v>443</v>
      </c>
      <c r="CD50" s="160" t="s">
        <v>443</v>
      </c>
      <c r="CE50" s="382"/>
      <c r="CF50" s="167" t="s">
        <v>443</v>
      </c>
      <c r="CG50" s="383" t="s">
        <v>443</v>
      </c>
      <c r="CH50" s="383" t="s">
        <v>443</v>
      </c>
      <c r="CI50" s="383" t="s">
        <v>443</v>
      </c>
      <c r="CJ50" s="383" t="s">
        <v>443</v>
      </c>
      <c r="CK50" s="160" t="s">
        <v>443</v>
      </c>
      <c r="CL50" s="382"/>
      <c r="CM50" s="167" t="s">
        <v>443</v>
      </c>
      <c r="CN50" s="103" t="s">
        <v>443</v>
      </c>
      <c r="CO50" s="103"/>
      <c r="CP50" s="103" t="s">
        <v>443</v>
      </c>
      <c r="CQ50" s="103" t="s">
        <v>443</v>
      </c>
      <c r="CR50" s="160" t="s">
        <v>443</v>
      </c>
      <c r="CS50" s="382"/>
      <c r="CT50" s="380" t="s">
        <v>443</v>
      </c>
      <c r="CU50" s="373"/>
      <c r="CV50" s="383" t="s">
        <v>443</v>
      </c>
      <c r="CW50" s="103" t="s">
        <v>443</v>
      </c>
      <c r="CX50" s="103" t="s">
        <v>443</v>
      </c>
      <c r="CY50" s="103" t="s">
        <v>443</v>
      </c>
      <c r="CZ50" s="160" t="s">
        <v>443</v>
      </c>
      <c r="DA50" s="382" t="s">
        <v>443</v>
      </c>
      <c r="DB50" s="167" t="s">
        <v>443</v>
      </c>
      <c r="DC50" s="103" t="s">
        <v>443</v>
      </c>
      <c r="DD50" s="103" t="s">
        <v>443</v>
      </c>
      <c r="DE50" s="103" t="s">
        <v>443</v>
      </c>
      <c r="DF50" s="103" t="s">
        <v>443</v>
      </c>
      <c r="DG50" s="160" t="s">
        <v>443</v>
      </c>
      <c r="DH50" s="382" t="s">
        <v>443</v>
      </c>
      <c r="DI50" s="167" t="s">
        <v>443</v>
      </c>
      <c r="DJ50" s="103" t="s">
        <v>443</v>
      </c>
      <c r="DK50" s="103" t="s">
        <v>443</v>
      </c>
      <c r="DL50" s="103" t="s">
        <v>443</v>
      </c>
      <c r="DM50" s="103" t="s">
        <v>443</v>
      </c>
      <c r="DN50" s="103" t="s">
        <v>443</v>
      </c>
      <c r="DO50" s="384" t="s">
        <v>443</v>
      </c>
      <c r="DP50" s="385" t="s">
        <v>443</v>
      </c>
      <c r="DQ50" s="103" t="s">
        <v>443</v>
      </c>
      <c r="DR50" s="103" t="s">
        <v>443</v>
      </c>
      <c r="DS50" s="103" t="s">
        <v>443</v>
      </c>
      <c r="DT50" s="103" t="s">
        <v>443</v>
      </c>
      <c r="DU50" s="160" t="s">
        <v>443</v>
      </c>
      <c r="DV50" s="382" t="s">
        <v>443</v>
      </c>
      <c r="DW50" s="167" t="s">
        <v>443</v>
      </c>
      <c r="DX50" s="167" t="s">
        <v>443</v>
      </c>
      <c r="DY50" s="167" t="s">
        <v>443</v>
      </c>
      <c r="DZ50" s="373"/>
      <c r="EA50" s="382"/>
      <c r="EB50" s="167" t="s">
        <v>443</v>
      </c>
      <c r="EC50" s="167" t="s">
        <v>443</v>
      </c>
      <c r="ED50" s="382"/>
      <c r="EE50" s="167" t="s">
        <v>443</v>
      </c>
      <c r="EF50" s="167" t="s">
        <v>443</v>
      </c>
      <c r="EG50" s="167" t="s">
        <v>443</v>
      </c>
      <c r="EH50" s="167" t="s">
        <v>443</v>
      </c>
      <c r="EI50" s="167" t="s">
        <v>443</v>
      </c>
      <c r="EJ50" s="167" t="s">
        <v>443</v>
      </c>
      <c r="EK50" s="382"/>
      <c r="EL50" s="167" t="s">
        <v>443</v>
      </c>
      <c r="EM50" s="167" t="s">
        <v>443</v>
      </c>
      <c r="EN50" s="167" t="s">
        <v>443</v>
      </c>
      <c r="EO50" s="167" t="s">
        <v>443</v>
      </c>
      <c r="EP50" s="167" t="s">
        <v>443</v>
      </c>
      <c r="EQ50" s="167" t="s">
        <v>443</v>
      </c>
      <c r="ER50" s="382"/>
      <c r="ES50" s="167" t="s">
        <v>443</v>
      </c>
      <c r="ET50" s="167" t="s">
        <v>443</v>
      </c>
      <c r="EU50" s="167" t="s">
        <v>443</v>
      </c>
      <c r="EV50" s="167" t="s">
        <v>443</v>
      </c>
      <c r="EW50" s="167" t="s">
        <v>443</v>
      </c>
      <c r="EX50" s="167" t="s">
        <v>443</v>
      </c>
      <c r="EY50" s="382"/>
      <c r="EZ50" s="167" t="s">
        <v>443</v>
      </c>
      <c r="FA50" s="167" t="s">
        <v>443</v>
      </c>
      <c r="FB50" s="167" t="s">
        <v>443</v>
      </c>
      <c r="FC50" s="167" t="s">
        <v>443</v>
      </c>
      <c r="FD50" s="167" t="s">
        <v>443</v>
      </c>
      <c r="FE50" s="167" t="s">
        <v>443</v>
      </c>
      <c r="FF50" s="373"/>
      <c r="FG50" s="382"/>
      <c r="FH50" s="167" t="s">
        <v>443</v>
      </c>
      <c r="FI50" s="167" t="s">
        <v>443</v>
      </c>
      <c r="FJ50" s="167" t="s">
        <v>443</v>
      </c>
      <c r="FK50" s="167" t="s">
        <v>443</v>
      </c>
      <c r="FL50" s="167" t="s">
        <v>443</v>
      </c>
      <c r="FM50" s="167" t="s">
        <v>443</v>
      </c>
      <c r="FN50" s="382"/>
      <c r="FO50" s="167" t="s">
        <v>443</v>
      </c>
      <c r="FP50" s="167" t="s">
        <v>443</v>
      </c>
      <c r="FQ50" s="167" t="s">
        <v>443</v>
      </c>
      <c r="FR50" s="167" t="s">
        <v>443</v>
      </c>
      <c r="FS50" s="167" t="s">
        <v>443</v>
      </c>
      <c r="FT50" s="167" t="s">
        <v>443</v>
      </c>
      <c r="FU50" s="382"/>
      <c r="FV50" s="167" t="s">
        <v>443</v>
      </c>
      <c r="FW50" s="167" t="s">
        <v>443</v>
      </c>
      <c r="FX50" s="167" t="s">
        <v>443</v>
      </c>
      <c r="FY50" s="167" t="s">
        <v>443</v>
      </c>
      <c r="FZ50" s="167" t="s">
        <v>443</v>
      </c>
      <c r="GA50" s="167" t="s">
        <v>443</v>
      </c>
      <c r="GB50" s="382"/>
      <c r="GC50" s="167" t="s">
        <v>443</v>
      </c>
      <c r="GD50" s="167" t="s">
        <v>443</v>
      </c>
      <c r="GE50" s="167" t="s">
        <v>443</v>
      </c>
      <c r="GF50" s="167" t="s">
        <v>443</v>
      </c>
      <c r="GG50" s="167" t="s">
        <v>443</v>
      </c>
      <c r="GH50" s="167" t="s">
        <v>443</v>
      </c>
      <c r="GI50" s="382"/>
      <c r="GJ50" s="167" t="s">
        <v>443</v>
      </c>
      <c r="GK50" s="373"/>
      <c r="GL50" s="167" t="s">
        <v>443</v>
      </c>
      <c r="GM50" s="167" t="s">
        <v>443</v>
      </c>
      <c r="GN50" s="167" t="s">
        <v>443</v>
      </c>
      <c r="GO50" s="167" t="s">
        <v>443</v>
      </c>
      <c r="GP50" s="167" t="s">
        <v>443</v>
      </c>
      <c r="GQ50" s="382"/>
      <c r="GR50" s="167" t="s">
        <v>443</v>
      </c>
      <c r="GS50" s="167"/>
      <c r="GT50" s="167" t="s">
        <v>443</v>
      </c>
      <c r="GU50" s="167" t="s">
        <v>443</v>
      </c>
      <c r="GV50" s="167"/>
      <c r="GW50" s="167" t="s">
        <v>443</v>
      </c>
      <c r="GX50" s="382"/>
      <c r="GY50" s="167" t="s">
        <v>443</v>
      </c>
      <c r="GZ50" s="167" t="s">
        <v>443</v>
      </c>
      <c r="HA50" s="167" t="s">
        <v>443</v>
      </c>
      <c r="HB50" s="167" t="s">
        <v>443</v>
      </c>
      <c r="HC50" s="167" t="s">
        <v>443</v>
      </c>
      <c r="HD50" s="167" t="s">
        <v>443</v>
      </c>
      <c r="HE50" s="382"/>
      <c r="HF50" s="167" t="s">
        <v>443</v>
      </c>
      <c r="HG50" s="167"/>
      <c r="HH50" s="167" t="s">
        <v>443</v>
      </c>
      <c r="HI50" s="167" t="s">
        <v>443</v>
      </c>
      <c r="HJ50" s="167" t="s">
        <v>443</v>
      </c>
      <c r="HK50" s="167"/>
      <c r="HL50" s="382"/>
      <c r="HM50" s="167"/>
      <c r="HN50" s="167" t="s">
        <v>443</v>
      </c>
      <c r="HO50" s="167"/>
      <c r="HP50" s="167" t="s">
        <v>443</v>
      </c>
      <c r="HQ50" s="373"/>
      <c r="HR50" s="167" t="s">
        <v>443</v>
      </c>
      <c r="HS50" s="167" t="s">
        <v>443</v>
      </c>
      <c r="HT50" s="382"/>
      <c r="HU50" s="167" t="s">
        <v>443</v>
      </c>
      <c r="HV50" s="167" t="s">
        <v>443</v>
      </c>
      <c r="HW50" s="167"/>
      <c r="HX50" s="167" t="s">
        <v>443</v>
      </c>
      <c r="HY50" s="167"/>
      <c r="HZ50" s="167" t="s">
        <v>443</v>
      </c>
      <c r="IA50" s="382"/>
      <c r="IB50" s="167" t="s">
        <v>443</v>
      </c>
      <c r="IC50" s="167" t="s">
        <v>443</v>
      </c>
      <c r="ID50" s="167" t="s">
        <v>443</v>
      </c>
      <c r="IE50" s="167" t="s">
        <v>443</v>
      </c>
      <c r="IF50" s="167" t="s">
        <v>443</v>
      </c>
      <c r="IG50" s="167" t="s">
        <v>443</v>
      </c>
      <c r="IH50" s="382"/>
      <c r="II50" s="167"/>
      <c r="IJ50" s="167" t="s">
        <v>443</v>
      </c>
      <c r="IK50" s="167" t="s">
        <v>443</v>
      </c>
      <c r="IL50" s="167" t="s">
        <v>443</v>
      </c>
      <c r="IM50" s="167" t="s">
        <v>443</v>
      </c>
      <c r="IN50" s="167" t="s">
        <v>443</v>
      </c>
      <c r="IO50" s="382"/>
      <c r="IP50" s="167" t="s">
        <v>443</v>
      </c>
      <c r="IQ50" s="167" t="s">
        <v>443</v>
      </c>
      <c r="IR50" s="167"/>
      <c r="IS50" s="167" t="s">
        <v>443</v>
      </c>
      <c r="IT50" s="167" t="s">
        <v>443</v>
      </c>
      <c r="IU50" s="167" t="s">
        <v>443</v>
      </c>
      <c r="IV50" s="382"/>
      <c r="IW50" s="373"/>
      <c r="IX50" s="167" t="s">
        <v>443</v>
      </c>
      <c r="IY50" s="167" t="s">
        <v>443</v>
      </c>
      <c r="IZ50" s="167" t="s">
        <v>443</v>
      </c>
      <c r="JA50" s="167" t="s">
        <v>443</v>
      </c>
      <c r="JB50" s="167" t="s">
        <v>443</v>
      </c>
      <c r="JC50" s="382" t="s">
        <v>443</v>
      </c>
      <c r="JD50" s="167" t="s">
        <v>443</v>
      </c>
      <c r="JE50" s="167"/>
      <c r="JF50" s="167" t="s">
        <v>443</v>
      </c>
      <c r="JG50" s="167" t="s">
        <v>443</v>
      </c>
      <c r="JH50" s="167"/>
      <c r="JI50" s="167" t="s">
        <v>443</v>
      </c>
      <c r="JJ50" s="352"/>
      <c r="JK50" s="167"/>
      <c r="JL50" s="167" t="s">
        <v>443</v>
      </c>
      <c r="JM50" s="167" t="s">
        <v>443</v>
      </c>
      <c r="JN50" s="167" t="s">
        <v>443</v>
      </c>
      <c r="JO50" s="167"/>
      <c r="JP50" s="167" t="s">
        <v>443</v>
      </c>
      <c r="JQ50" s="352"/>
      <c r="JR50" s="167" t="s">
        <v>443</v>
      </c>
      <c r="JS50" s="167" t="s">
        <v>443</v>
      </c>
      <c r="JT50" s="167"/>
      <c r="JU50" s="167" t="s">
        <v>443</v>
      </c>
      <c r="JV50" s="167" t="s">
        <v>443</v>
      </c>
      <c r="JW50" s="167" t="s">
        <v>443</v>
      </c>
      <c r="JX50" s="352"/>
      <c r="JY50" s="167" t="s">
        <v>443</v>
      </c>
      <c r="JZ50" s="167"/>
      <c r="KA50" s="373"/>
      <c r="KB50" s="167" t="s">
        <v>443</v>
      </c>
      <c r="KC50" s="167" t="s">
        <v>443</v>
      </c>
      <c r="KD50" s="167"/>
      <c r="KE50" s="167"/>
      <c r="KF50" s="352"/>
      <c r="KG50" s="167" t="s">
        <v>443</v>
      </c>
      <c r="KH50" s="167" t="s">
        <v>443</v>
      </c>
      <c r="KI50" s="167" t="s">
        <v>443</v>
      </c>
      <c r="KJ50" s="167" t="s">
        <v>443</v>
      </c>
      <c r="KK50" s="167" t="s">
        <v>443</v>
      </c>
      <c r="KL50" s="167" t="s">
        <v>443</v>
      </c>
      <c r="KM50" s="352"/>
      <c r="KN50" s="167" t="s">
        <v>443</v>
      </c>
      <c r="KO50" s="167" t="s">
        <v>443</v>
      </c>
      <c r="KP50" s="167" t="s">
        <v>443</v>
      </c>
      <c r="KQ50" s="167" t="s">
        <v>443</v>
      </c>
      <c r="KR50" s="167" t="s">
        <v>443</v>
      </c>
      <c r="KS50" s="167"/>
      <c r="KT50" s="352"/>
      <c r="KU50" s="167" t="s">
        <v>443</v>
      </c>
      <c r="KV50" s="167" t="s">
        <v>443</v>
      </c>
      <c r="KW50" s="167" t="s">
        <v>443</v>
      </c>
      <c r="KX50" s="167" t="s">
        <v>443</v>
      </c>
      <c r="KY50" s="167" t="s">
        <v>443</v>
      </c>
      <c r="KZ50" s="167" t="s">
        <v>443</v>
      </c>
      <c r="LA50" s="352"/>
      <c r="LB50" s="167" t="s">
        <v>443</v>
      </c>
      <c r="LC50" s="167" t="s">
        <v>443</v>
      </c>
      <c r="LD50" s="167" t="s">
        <v>443</v>
      </c>
      <c r="LE50" s="167"/>
      <c r="LF50" s="167"/>
      <c r="LG50" s="373"/>
      <c r="LH50" s="167" t="s">
        <v>443</v>
      </c>
      <c r="LI50" s="352"/>
      <c r="LJ50" s="167" t="s">
        <v>443</v>
      </c>
      <c r="LK50" s="167" t="s">
        <v>443</v>
      </c>
      <c r="LL50" s="167" t="s">
        <v>443</v>
      </c>
      <c r="LM50" s="167" t="s">
        <v>443</v>
      </c>
      <c r="LN50" s="167" t="s">
        <v>443</v>
      </c>
      <c r="LO50" s="167" t="s">
        <v>443</v>
      </c>
      <c r="LP50" s="167" t="s">
        <v>443</v>
      </c>
      <c r="LQ50" s="167" t="s">
        <v>443</v>
      </c>
      <c r="LR50" s="167" t="s">
        <v>443</v>
      </c>
      <c r="LS50" s="167" t="s">
        <v>443</v>
      </c>
      <c r="LT50" s="167" t="s">
        <v>443</v>
      </c>
      <c r="LU50" s="167" t="s">
        <v>443</v>
      </c>
      <c r="LV50" s="167" t="s">
        <v>443</v>
      </c>
      <c r="LW50" s="167" t="s">
        <v>443</v>
      </c>
      <c r="LX50" s="167" t="s">
        <v>443</v>
      </c>
      <c r="LY50" s="167" t="s">
        <v>443</v>
      </c>
      <c r="LZ50" s="167" t="s">
        <v>443</v>
      </c>
      <c r="MA50" s="167" t="s">
        <v>443</v>
      </c>
      <c r="MB50" s="167" t="s">
        <v>443</v>
      </c>
      <c r="MC50" s="167" t="s">
        <v>443</v>
      </c>
      <c r="MD50" s="167" t="s">
        <v>443</v>
      </c>
      <c r="ME50" s="167"/>
      <c r="MF50" s="167" t="s">
        <v>443</v>
      </c>
      <c r="MG50" s="167" t="s">
        <v>443</v>
      </c>
      <c r="MH50" s="167" t="s">
        <v>443</v>
      </c>
      <c r="MI50" s="167" t="s">
        <v>443</v>
      </c>
      <c r="MJ50" s="167" t="s">
        <v>443</v>
      </c>
      <c r="MK50" s="374" t="s">
        <v>443</v>
      </c>
      <c r="ML50" s="373"/>
    </row>
    <row r="51" spans="1:350" s="9" customFormat="1" ht="15.65" hidden="1" customHeight="1" x14ac:dyDescent="0.35">
      <c r="A51" s="244"/>
      <c r="B51" s="371">
        <f t="shared" si="118"/>
        <v>15</v>
      </c>
      <c r="C51" s="450" t="s">
        <v>107</v>
      </c>
      <c r="D51" s="368" t="s">
        <v>36</v>
      </c>
      <c r="E51" s="372" t="s">
        <v>108</v>
      </c>
      <c r="F51" s="373"/>
      <c r="G51" s="374"/>
      <c r="H51" s="86" t="s">
        <v>443</v>
      </c>
      <c r="I51" s="86" t="s">
        <v>443</v>
      </c>
      <c r="J51" s="164" t="s">
        <v>443</v>
      </c>
      <c r="K51" s="375"/>
      <c r="L51" s="86" t="s">
        <v>443</v>
      </c>
      <c r="M51" s="86" t="s">
        <v>443</v>
      </c>
      <c r="N51" s="376" t="s">
        <v>443</v>
      </c>
      <c r="O51" s="86" t="s">
        <v>443</v>
      </c>
      <c r="P51" s="86" t="s">
        <v>443</v>
      </c>
      <c r="Q51" s="164" t="s">
        <v>443</v>
      </c>
      <c r="R51" s="375"/>
      <c r="S51" s="159" t="s">
        <v>443</v>
      </c>
      <c r="T51" s="86" t="s">
        <v>443</v>
      </c>
      <c r="U51" s="376" t="s">
        <v>443</v>
      </c>
      <c r="V51" s="86" t="s">
        <v>443</v>
      </c>
      <c r="W51" s="86" t="s">
        <v>443</v>
      </c>
      <c r="X51" s="164" t="s">
        <v>443</v>
      </c>
      <c r="Y51" s="375"/>
      <c r="Z51" s="159" t="s">
        <v>443</v>
      </c>
      <c r="AA51" s="86" t="s">
        <v>443</v>
      </c>
      <c r="AB51" s="376" t="s">
        <v>443</v>
      </c>
      <c r="AC51" s="86" t="s">
        <v>443</v>
      </c>
      <c r="AD51" s="86" t="s">
        <v>443</v>
      </c>
      <c r="AE51" s="86"/>
      <c r="AF51" s="377"/>
      <c r="AG51" s="159"/>
      <c r="AH51" s="164"/>
      <c r="AI51" s="376"/>
      <c r="AJ51" s="378"/>
      <c r="AK51" s="164"/>
      <c r="AL51" s="373"/>
      <c r="AM51" s="163"/>
      <c r="AN51" s="377"/>
      <c r="AO51" s="86" t="s">
        <v>443</v>
      </c>
      <c r="AP51" s="86" t="s">
        <v>443</v>
      </c>
      <c r="AQ51" s="376"/>
      <c r="AR51" s="86"/>
      <c r="AS51" s="86"/>
      <c r="AT51" s="164" t="s">
        <v>443</v>
      </c>
      <c r="AU51" s="375"/>
      <c r="AV51" s="86" t="s">
        <v>443</v>
      </c>
      <c r="AW51" s="86"/>
      <c r="AX51" s="376" t="s">
        <v>443</v>
      </c>
      <c r="AY51" s="86" t="s">
        <v>443</v>
      </c>
      <c r="AZ51" s="86" t="s">
        <v>443</v>
      </c>
      <c r="BA51" s="164" t="s">
        <v>443</v>
      </c>
      <c r="BB51" s="375"/>
      <c r="BC51" s="86" t="s">
        <v>443</v>
      </c>
      <c r="BD51" s="86"/>
      <c r="BE51" s="376"/>
      <c r="BF51" s="86"/>
      <c r="BG51" s="86" t="s">
        <v>443</v>
      </c>
      <c r="BH51" s="164" t="s">
        <v>443</v>
      </c>
      <c r="BI51" s="375"/>
      <c r="BJ51" s="86" t="s">
        <v>443</v>
      </c>
      <c r="BK51" s="86" t="s">
        <v>443</v>
      </c>
      <c r="BL51" s="376"/>
      <c r="BM51" s="86" t="s">
        <v>443</v>
      </c>
      <c r="BN51" s="86" t="s">
        <v>443</v>
      </c>
      <c r="BO51" s="379"/>
      <c r="BP51" s="380" t="s">
        <v>443</v>
      </c>
      <c r="BQ51" s="381"/>
      <c r="BR51" s="167" t="s">
        <v>443</v>
      </c>
      <c r="BS51" s="103" t="s">
        <v>443</v>
      </c>
      <c r="BT51" s="103" t="s">
        <v>443</v>
      </c>
      <c r="BU51" s="103" t="s">
        <v>443</v>
      </c>
      <c r="BV51" s="103" t="s">
        <v>443</v>
      </c>
      <c r="BW51" s="160" t="s">
        <v>443</v>
      </c>
      <c r="BX51" s="382"/>
      <c r="BY51" s="167" t="s">
        <v>443</v>
      </c>
      <c r="BZ51" s="103" t="s">
        <v>443</v>
      </c>
      <c r="CA51" s="103" t="s">
        <v>443</v>
      </c>
      <c r="CB51" s="103" t="s">
        <v>443</v>
      </c>
      <c r="CC51" s="103" t="s">
        <v>443</v>
      </c>
      <c r="CD51" s="160" t="s">
        <v>443</v>
      </c>
      <c r="CE51" s="382"/>
      <c r="CF51" s="167" t="s">
        <v>443</v>
      </c>
      <c r="CG51" s="383" t="s">
        <v>443</v>
      </c>
      <c r="CH51" s="383" t="s">
        <v>443</v>
      </c>
      <c r="CI51" s="383" t="s">
        <v>443</v>
      </c>
      <c r="CJ51" s="383" t="s">
        <v>443</v>
      </c>
      <c r="CK51" s="160" t="s">
        <v>443</v>
      </c>
      <c r="CL51" s="382"/>
      <c r="CM51" s="167" t="s">
        <v>443</v>
      </c>
      <c r="CN51" s="103" t="s">
        <v>443</v>
      </c>
      <c r="CO51" s="103"/>
      <c r="CP51" s="103" t="s">
        <v>443</v>
      </c>
      <c r="CQ51" s="103" t="s">
        <v>443</v>
      </c>
      <c r="CR51" s="160" t="s">
        <v>443</v>
      </c>
      <c r="CS51" s="382"/>
      <c r="CT51" s="380" t="s">
        <v>443</v>
      </c>
      <c r="CU51" s="373"/>
      <c r="CV51" s="383" t="s">
        <v>443</v>
      </c>
      <c r="CW51" s="103" t="s">
        <v>443</v>
      </c>
      <c r="CX51" s="103" t="s">
        <v>443</v>
      </c>
      <c r="CY51" s="103" t="s">
        <v>443</v>
      </c>
      <c r="CZ51" s="160" t="s">
        <v>443</v>
      </c>
      <c r="DA51" s="382" t="s">
        <v>443</v>
      </c>
      <c r="DB51" s="167" t="s">
        <v>443</v>
      </c>
      <c r="DC51" s="103" t="s">
        <v>443</v>
      </c>
      <c r="DD51" s="103" t="s">
        <v>443</v>
      </c>
      <c r="DE51" s="103" t="s">
        <v>443</v>
      </c>
      <c r="DF51" s="103" t="s">
        <v>443</v>
      </c>
      <c r="DG51" s="160" t="s">
        <v>443</v>
      </c>
      <c r="DH51" s="382" t="s">
        <v>443</v>
      </c>
      <c r="DI51" s="167" t="s">
        <v>443</v>
      </c>
      <c r="DJ51" s="103" t="s">
        <v>443</v>
      </c>
      <c r="DK51" s="103" t="s">
        <v>443</v>
      </c>
      <c r="DL51" s="103" t="s">
        <v>443</v>
      </c>
      <c r="DM51" s="103" t="s">
        <v>443</v>
      </c>
      <c r="DN51" s="103" t="s">
        <v>443</v>
      </c>
      <c r="DO51" s="384" t="s">
        <v>443</v>
      </c>
      <c r="DP51" s="385" t="s">
        <v>443</v>
      </c>
      <c r="DQ51" s="103" t="s">
        <v>443</v>
      </c>
      <c r="DR51" s="103" t="s">
        <v>443</v>
      </c>
      <c r="DS51" s="103" t="s">
        <v>443</v>
      </c>
      <c r="DT51" s="103" t="s">
        <v>443</v>
      </c>
      <c r="DU51" s="160" t="s">
        <v>443</v>
      </c>
      <c r="DV51" s="382" t="s">
        <v>443</v>
      </c>
      <c r="DW51" s="167" t="s">
        <v>443</v>
      </c>
      <c r="DX51" s="167" t="s">
        <v>443</v>
      </c>
      <c r="DY51" s="167" t="s">
        <v>443</v>
      </c>
      <c r="DZ51" s="373"/>
      <c r="EA51" s="382"/>
      <c r="EB51" s="167" t="s">
        <v>443</v>
      </c>
      <c r="EC51" s="167" t="s">
        <v>443</v>
      </c>
      <c r="ED51" s="382"/>
      <c r="EE51" s="167" t="s">
        <v>443</v>
      </c>
      <c r="EF51" s="167" t="s">
        <v>443</v>
      </c>
      <c r="EG51" s="167" t="s">
        <v>443</v>
      </c>
      <c r="EH51" s="167" t="s">
        <v>443</v>
      </c>
      <c r="EI51" s="167" t="s">
        <v>443</v>
      </c>
      <c r="EJ51" s="167" t="s">
        <v>443</v>
      </c>
      <c r="EK51" s="382"/>
      <c r="EL51" s="167" t="s">
        <v>443</v>
      </c>
      <c r="EM51" s="167" t="s">
        <v>443</v>
      </c>
      <c r="EN51" s="167" t="s">
        <v>443</v>
      </c>
      <c r="EO51" s="167" t="s">
        <v>443</v>
      </c>
      <c r="EP51" s="167" t="s">
        <v>443</v>
      </c>
      <c r="EQ51" s="167" t="s">
        <v>443</v>
      </c>
      <c r="ER51" s="382"/>
      <c r="ES51" s="167" t="s">
        <v>443</v>
      </c>
      <c r="ET51" s="167" t="s">
        <v>443</v>
      </c>
      <c r="EU51" s="167" t="s">
        <v>443</v>
      </c>
      <c r="EV51" s="167" t="s">
        <v>443</v>
      </c>
      <c r="EW51" s="167" t="s">
        <v>443</v>
      </c>
      <c r="EX51" s="167" t="s">
        <v>443</v>
      </c>
      <c r="EY51" s="382"/>
      <c r="EZ51" s="167" t="s">
        <v>443</v>
      </c>
      <c r="FA51" s="167" t="s">
        <v>443</v>
      </c>
      <c r="FB51" s="167" t="s">
        <v>443</v>
      </c>
      <c r="FC51" s="167" t="s">
        <v>443</v>
      </c>
      <c r="FD51" s="167" t="s">
        <v>443</v>
      </c>
      <c r="FE51" s="167" t="s">
        <v>443</v>
      </c>
      <c r="FF51" s="373"/>
      <c r="FG51" s="382"/>
      <c r="FH51" s="167" t="s">
        <v>443</v>
      </c>
      <c r="FI51" s="167" t="s">
        <v>443</v>
      </c>
      <c r="FJ51" s="167" t="s">
        <v>443</v>
      </c>
      <c r="FK51" s="167" t="s">
        <v>443</v>
      </c>
      <c r="FL51" s="167" t="s">
        <v>443</v>
      </c>
      <c r="FM51" s="167" t="s">
        <v>443</v>
      </c>
      <c r="FN51" s="382"/>
      <c r="FO51" s="167" t="s">
        <v>443</v>
      </c>
      <c r="FP51" s="167" t="s">
        <v>443</v>
      </c>
      <c r="FQ51" s="167" t="s">
        <v>443</v>
      </c>
      <c r="FR51" s="167" t="s">
        <v>443</v>
      </c>
      <c r="FS51" s="167" t="s">
        <v>443</v>
      </c>
      <c r="FT51" s="167" t="s">
        <v>443</v>
      </c>
      <c r="FU51" s="382"/>
      <c r="FV51" s="167" t="s">
        <v>443</v>
      </c>
      <c r="FW51" s="167" t="s">
        <v>443</v>
      </c>
      <c r="FX51" s="167" t="s">
        <v>443</v>
      </c>
      <c r="FY51" s="167" t="s">
        <v>443</v>
      </c>
      <c r="FZ51" s="167" t="s">
        <v>443</v>
      </c>
      <c r="GA51" s="167" t="s">
        <v>443</v>
      </c>
      <c r="GB51" s="382"/>
      <c r="GC51" s="167" t="s">
        <v>443</v>
      </c>
      <c r="GD51" s="167" t="s">
        <v>443</v>
      </c>
      <c r="GE51" s="167" t="s">
        <v>443</v>
      </c>
      <c r="GF51" s="167" t="s">
        <v>443</v>
      </c>
      <c r="GG51" s="167" t="s">
        <v>443</v>
      </c>
      <c r="GH51" s="167" t="s">
        <v>443</v>
      </c>
      <c r="GI51" s="382"/>
      <c r="GJ51" s="167" t="s">
        <v>443</v>
      </c>
      <c r="GK51" s="373"/>
      <c r="GL51" s="167" t="s">
        <v>443</v>
      </c>
      <c r="GM51" s="167" t="s">
        <v>443</v>
      </c>
      <c r="GN51" s="167" t="s">
        <v>443</v>
      </c>
      <c r="GO51" s="167" t="s">
        <v>443</v>
      </c>
      <c r="GP51" s="167" t="s">
        <v>443</v>
      </c>
      <c r="GQ51" s="382"/>
      <c r="GR51" s="167" t="s">
        <v>443</v>
      </c>
      <c r="GS51" s="167"/>
      <c r="GT51" s="167" t="s">
        <v>443</v>
      </c>
      <c r="GU51" s="167" t="s">
        <v>443</v>
      </c>
      <c r="GV51" s="167"/>
      <c r="GW51" s="167" t="s">
        <v>443</v>
      </c>
      <c r="GX51" s="382"/>
      <c r="GY51" s="167" t="s">
        <v>443</v>
      </c>
      <c r="GZ51" s="167" t="s">
        <v>443</v>
      </c>
      <c r="HA51" s="167" t="s">
        <v>443</v>
      </c>
      <c r="HB51" s="167" t="s">
        <v>443</v>
      </c>
      <c r="HC51" s="167" t="s">
        <v>443</v>
      </c>
      <c r="HD51" s="167" t="s">
        <v>443</v>
      </c>
      <c r="HE51" s="382"/>
      <c r="HF51" s="167" t="s">
        <v>443</v>
      </c>
      <c r="HG51" s="167"/>
      <c r="HH51" s="167" t="s">
        <v>443</v>
      </c>
      <c r="HI51" s="167" t="s">
        <v>443</v>
      </c>
      <c r="HJ51" s="167" t="s">
        <v>443</v>
      </c>
      <c r="HK51" s="167"/>
      <c r="HL51" s="382"/>
      <c r="HM51" s="167"/>
      <c r="HN51" s="167" t="s">
        <v>443</v>
      </c>
      <c r="HO51" s="167"/>
      <c r="HP51" s="167" t="s">
        <v>443</v>
      </c>
      <c r="HQ51" s="373"/>
      <c r="HR51" s="167" t="s">
        <v>443</v>
      </c>
      <c r="HS51" s="167" t="s">
        <v>443</v>
      </c>
      <c r="HT51" s="382"/>
      <c r="HU51" s="167" t="s">
        <v>443</v>
      </c>
      <c r="HV51" s="167" t="s">
        <v>443</v>
      </c>
      <c r="HW51" s="167"/>
      <c r="HX51" s="167" t="s">
        <v>443</v>
      </c>
      <c r="HY51" s="167"/>
      <c r="HZ51" s="167" t="s">
        <v>443</v>
      </c>
      <c r="IA51" s="382"/>
      <c r="IB51" s="167" t="s">
        <v>443</v>
      </c>
      <c r="IC51" s="167" t="s">
        <v>443</v>
      </c>
      <c r="ID51" s="167" t="s">
        <v>443</v>
      </c>
      <c r="IE51" s="167" t="s">
        <v>443</v>
      </c>
      <c r="IF51" s="167" t="s">
        <v>443</v>
      </c>
      <c r="IG51" s="167" t="s">
        <v>443</v>
      </c>
      <c r="IH51" s="382"/>
      <c r="II51" s="167"/>
      <c r="IJ51" s="167" t="s">
        <v>443</v>
      </c>
      <c r="IK51" s="167" t="s">
        <v>443</v>
      </c>
      <c r="IL51" s="167" t="s">
        <v>443</v>
      </c>
      <c r="IM51" s="167" t="s">
        <v>443</v>
      </c>
      <c r="IN51" s="167" t="s">
        <v>443</v>
      </c>
      <c r="IO51" s="382"/>
      <c r="IP51" s="167" t="s">
        <v>443</v>
      </c>
      <c r="IQ51" s="167" t="s">
        <v>443</v>
      </c>
      <c r="IR51" s="167"/>
      <c r="IS51" s="167" t="s">
        <v>443</v>
      </c>
      <c r="IT51" s="167" t="s">
        <v>443</v>
      </c>
      <c r="IU51" s="167" t="s">
        <v>443</v>
      </c>
      <c r="IV51" s="382"/>
      <c r="IW51" s="373"/>
      <c r="IX51" s="167" t="s">
        <v>443</v>
      </c>
      <c r="IY51" s="167" t="s">
        <v>443</v>
      </c>
      <c r="IZ51" s="167" t="s">
        <v>443</v>
      </c>
      <c r="JA51" s="167" t="s">
        <v>443</v>
      </c>
      <c r="JB51" s="167" t="s">
        <v>443</v>
      </c>
      <c r="JC51" s="382" t="s">
        <v>443</v>
      </c>
      <c r="JD51" s="167" t="s">
        <v>443</v>
      </c>
      <c r="JE51" s="167"/>
      <c r="JF51" s="167" t="s">
        <v>443</v>
      </c>
      <c r="JG51" s="167" t="s">
        <v>443</v>
      </c>
      <c r="JH51" s="167"/>
      <c r="JI51" s="167" t="s">
        <v>443</v>
      </c>
      <c r="JJ51" s="352"/>
      <c r="JK51" s="167"/>
      <c r="JL51" s="167" t="s">
        <v>443</v>
      </c>
      <c r="JM51" s="167" t="s">
        <v>443</v>
      </c>
      <c r="JN51" s="167" t="s">
        <v>443</v>
      </c>
      <c r="JO51" s="167"/>
      <c r="JP51" s="167" t="s">
        <v>443</v>
      </c>
      <c r="JQ51" s="352"/>
      <c r="JR51" s="167" t="s">
        <v>443</v>
      </c>
      <c r="JS51" s="167" t="s">
        <v>443</v>
      </c>
      <c r="JT51" s="167"/>
      <c r="JU51" s="167" t="s">
        <v>443</v>
      </c>
      <c r="JV51" s="167" t="s">
        <v>443</v>
      </c>
      <c r="JW51" s="167" t="s">
        <v>443</v>
      </c>
      <c r="JX51" s="352"/>
      <c r="JY51" s="167" t="s">
        <v>443</v>
      </c>
      <c r="JZ51" s="167"/>
      <c r="KA51" s="373"/>
      <c r="KB51" s="167" t="s">
        <v>443</v>
      </c>
      <c r="KC51" s="167" t="s">
        <v>443</v>
      </c>
      <c r="KD51" s="167"/>
      <c r="KE51" s="167"/>
      <c r="KF51" s="352"/>
      <c r="KG51" s="167" t="s">
        <v>443</v>
      </c>
      <c r="KH51" s="167" t="s">
        <v>443</v>
      </c>
      <c r="KI51" s="167" t="s">
        <v>443</v>
      </c>
      <c r="KJ51" s="167" t="s">
        <v>443</v>
      </c>
      <c r="KK51" s="167" t="s">
        <v>443</v>
      </c>
      <c r="KL51" s="167" t="s">
        <v>443</v>
      </c>
      <c r="KM51" s="352"/>
      <c r="KN51" s="167" t="s">
        <v>443</v>
      </c>
      <c r="KO51" s="167" t="s">
        <v>443</v>
      </c>
      <c r="KP51" s="167" t="s">
        <v>443</v>
      </c>
      <c r="KQ51" s="167" t="s">
        <v>443</v>
      </c>
      <c r="KR51" s="167" t="s">
        <v>443</v>
      </c>
      <c r="KS51" s="167"/>
      <c r="KT51" s="352"/>
      <c r="KU51" s="167" t="s">
        <v>443</v>
      </c>
      <c r="KV51" s="167" t="s">
        <v>443</v>
      </c>
      <c r="KW51" s="167" t="s">
        <v>443</v>
      </c>
      <c r="KX51" s="167" t="s">
        <v>443</v>
      </c>
      <c r="KY51" s="167" t="s">
        <v>443</v>
      </c>
      <c r="KZ51" s="167" t="s">
        <v>443</v>
      </c>
      <c r="LA51" s="352"/>
      <c r="LB51" s="167" t="s">
        <v>443</v>
      </c>
      <c r="LC51" s="167" t="s">
        <v>443</v>
      </c>
      <c r="LD51" s="167" t="s">
        <v>443</v>
      </c>
      <c r="LE51" s="167"/>
      <c r="LF51" s="167"/>
      <c r="LG51" s="373"/>
      <c r="LH51" s="167" t="s">
        <v>443</v>
      </c>
      <c r="LI51" s="352"/>
      <c r="LJ51" s="167" t="s">
        <v>443</v>
      </c>
      <c r="LK51" s="167" t="s">
        <v>443</v>
      </c>
      <c r="LL51" s="167" t="s">
        <v>443</v>
      </c>
      <c r="LM51" s="167" t="s">
        <v>443</v>
      </c>
      <c r="LN51" s="167" t="s">
        <v>443</v>
      </c>
      <c r="LO51" s="167" t="s">
        <v>443</v>
      </c>
      <c r="LP51" s="167" t="s">
        <v>443</v>
      </c>
      <c r="LQ51" s="167" t="s">
        <v>443</v>
      </c>
      <c r="LR51" s="167" t="s">
        <v>443</v>
      </c>
      <c r="LS51" s="167" t="s">
        <v>443</v>
      </c>
      <c r="LT51" s="167" t="s">
        <v>443</v>
      </c>
      <c r="LU51" s="167" t="s">
        <v>443</v>
      </c>
      <c r="LV51" s="167" t="s">
        <v>443</v>
      </c>
      <c r="LW51" s="167" t="s">
        <v>443</v>
      </c>
      <c r="LX51" s="167" t="s">
        <v>443</v>
      </c>
      <c r="LY51" s="167" t="s">
        <v>443</v>
      </c>
      <c r="LZ51" s="167" t="s">
        <v>443</v>
      </c>
      <c r="MA51" s="167" t="s">
        <v>443</v>
      </c>
      <c r="MB51" s="167" t="s">
        <v>443</v>
      </c>
      <c r="MC51" s="167" t="s">
        <v>443</v>
      </c>
      <c r="MD51" s="167" t="s">
        <v>443</v>
      </c>
      <c r="ME51" s="167"/>
      <c r="MF51" s="167" t="s">
        <v>443</v>
      </c>
      <c r="MG51" s="167" t="s">
        <v>443</v>
      </c>
      <c r="MH51" s="167" t="s">
        <v>443</v>
      </c>
      <c r="MI51" s="167" t="s">
        <v>443</v>
      </c>
      <c r="MJ51" s="167" t="s">
        <v>443</v>
      </c>
      <c r="MK51" s="374" t="s">
        <v>443</v>
      </c>
      <c r="ML51" s="373"/>
    </row>
    <row r="52" spans="1:350" s="9" customFormat="1" ht="15.65" hidden="1" customHeight="1" x14ac:dyDescent="0.35">
      <c r="A52" s="244"/>
      <c r="B52" s="371">
        <f t="shared" si="118"/>
        <v>16</v>
      </c>
      <c r="C52" s="450" t="s">
        <v>109</v>
      </c>
      <c r="D52" s="368" t="s">
        <v>23</v>
      </c>
      <c r="E52" s="372" t="s">
        <v>110</v>
      </c>
      <c r="F52" s="373"/>
      <c r="G52" s="374"/>
      <c r="H52" s="86" t="s">
        <v>443</v>
      </c>
      <c r="I52" s="86" t="s">
        <v>443</v>
      </c>
      <c r="J52" s="164" t="s">
        <v>443</v>
      </c>
      <c r="K52" s="375"/>
      <c r="L52" s="86" t="s">
        <v>443</v>
      </c>
      <c r="M52" s="86" t="s">
        <v>443</v>
      </c>
      <c r="N52" s="376" t="s">
        <v>443</v>
      </c>
      <c r="O52" s="86" t="s">
        <v>443</v>
      </c>
      <c r="P52" s="86" t="s">
        <v>443</v>
      </c>
      <c r="Q52" s="164" t="s">
        <v>443</v>
      </c>
      <c r="R52" s="375"/>
      <c r="S52" s="159" t="s">
        <v>443</v>
      </c>
      <c r="T52" s="86" t="s">
        <v>443</v>
      </c>
      <c r="U52" s="376" t="s">
        <v>443</v>
      </c>
      <c r="V52" s="86" t="s">
        <v>443</v>
      </c>
      <c r="W52" s="86" t="s">
        <v>443</v>
      </c>
      <c r="X52" s="164" t="s">
        <v>443</v>
      </c>
      <c r="Y52" s="375"/>
      <c r="Z52" s="159" t="s">
        <v>443</v>
      </c>
      <c r="AA52" s="86" t="s">
        <v>443</v>
      </c>
      <c r="AB52" s="376" t="s">
        <v>443</v>
      </c>
      <c r="AC52" s="86" t="s">
        <v>443</v>
      </c>
      <c r="AD52" s="86" t="s">
        <v>443</v>
      </c>
      <c r="AE52" s="86"/>
      <c r="AF52" s="377"/>
      <c r="AG52" s="159"/>
      <c r="AH52" s="164"/>
      <c r="AI52" s="376"/>
      <c r="AJ52" s="378"/>
      <c r="AK52" s="164"/>
      <c r="AL52" s="373"/>
      <c r="AM52" s="163"/>
      <c r="AN52" s="377"/>
      <c r="AO52" s="86" t="s">
        <v>443</v>
      </c>
      <c r="AP52" s="86" t="s">
        <v>443</v>
      </c>
      <c r="AQ52" s="376"/>
      <c r="AR52" s="86"/>
      <c r="AS52" s="86"/>
      <c r="AT52" s="164" t="s">
        <v>443</v>
      </c>
      <c r="AU52" s="375"/>
      <c r="AV52" s="86" t="s">
        <v>443</v>
      </c>
      <c r="AW52" s="86"/>
      <c r="AX52" s="376" t="s">
        <v>443</v>
      </c>
      <c r="AY52" s="86" t="s">
        <v>443</v>
      </c>
      <c r="AZ52" s="86" t="s">
        <v>443</v>
      </c>
      <c r="BA52" s="164" t="s">
        <v>443</v>
      </c>
      <c r="BB52" s="375"/>
      <c r="BC52" s="86" t="s">
        <v>443</v>
      </c>
      <c r="BD52" s="86"/>
      <c r="BE52" s="376"/>
      <c r="BF52" s="86"/>
      <c r="BG52" s="86" t="s">
        <v>443</v>
      </c>
      <c r="BH52" s="164" t="s">
        <v>443</v>
      </c>
      <c r="BI52" s="375"/>
      <c r="BJ52" s="86" t="s">
        <v>443</v>
      </c>
      <c r="BK52" s="86" t="s">
        <v>443</v>
      </c>
      <c r="BL52" s="376"/>
      <c r="BM52" s="86" t="s">
        <v>443</v>
      </c>
      <c r="BN52" s="86" t="s">
        <v>443</v>
      </c>
      <c r="BO52" s="379"/>
      <c r="BP52" s="380" t="s">
        <v>443</v>
      </c>
      <c r="BQ52" s="381"/>
      <c r="BR52" s="167" t="s">
        <v>443</v>
      </c>
      <c r="BS52" s="103" t="s">
        <v>443</v>
      </c>
      <c r="BT52" s="103" t="s">
        <v>443</v>
      </c>
      <c r="BU52" s="103" t="s">
        <v>443</v>
      </c>
      <c r="BV52" s="103" t="s">
        <v>443</v>
      </c>
      <c r="BW52" s="160" t="s">
        <v>443</v>
      </c>
      <c r="BX52" s="382"/>
      <c r="BY52" s="167" t="s">
        <v>443</v>
      </c>
      <c r="BZ52" s="103" t="s">
        <v>443</v>
      </c>
      <c r="CA52" s="103" t="s">
        <v>443</v>
      </c>
      <c r="CB52" s="103" t="s">
        <v>443</v>
      </c>
      <c r="CC52" s="103" t="s">
        <v>443</v>
      </c>
      <c r="CD52" s="160" t="s">
        <v>443</v>
      </c>
      <c r="CE52" s="382"/>
      <c r="CF52" s="167" t="s">
        <v>443</v>
      </c>
      <c r="CG52" s="383" t="s">
        <v>443</v>
      </c>
      <c r="CH52" s="383" t="s">
        <v>443</v>
      </c>
      <c r="CI52" s="383" t="s">
        <v>443</v>
      </c>
      <c r="CJ52" s="383" t="s">
        <v>443</v>
      </c>
      <c r="CK52" s="160" t="s">
        <v>443</v>
      </c>
      <c r="CL52" s="382"/>
      <c r="CM52" s="167" t="s">
        <v>443</v>
      </c>
      <c r="CN52" s="103" t="s">
        <v>443</v>
      </c>
      <c r="CO52" s="103"/>
      <c r="CP52" s="103" t="s">
        <v>443</v>
      </c>
      <c r="CQ52" s="103" t="s">
        <v>443</v>
      </c>
      <c r="CR52" s="160" t="s">
        <v>443</v>
      </c>
      <c r="CS52" s="382"/>
      <c r="CT52" s="380" t="s">
        <v>443</v>
      </c>
      <c r="CU52" s="373"/>
      <c r="CV52" s="383" t="s">
        <v>443</v>
      </c>
      <c r="CW52" s="103" t="s">
        <v>443</v>
      </c>
      <c r="CX52" s="103" t="s">
        <v>443</v>
      </c>
      <c r="CY52" s="103" t="s">
        <v>443</v>
      </c>
      <c r="CZ52" s="160" t="s">
        <v>443</v>
      </c>
      <c r="DA52" s="382" t="s">
        <v>443</v>
      </c>
      <c r="DB52" s="167" t="s">
        <v>443</v>
      </c>
      <c r="DC52" s="103" t="s">
        <v>443</v>
      </c>
      <c r="DD52" s="103" t="s">
        <v>443</v>
      </c>
      <c r="DE52" s="103" t="s">
        <v>443</v>
      </c>
      <c r="DF52" s="103" t="s">
        <v>443</v>
      </c>
      <c r="DG52" s="160" t="s">
        <v>443</v>
      </c>
      <c r="DH52" s="382" t="s">
        <v>443</v>
      </c>
      <c r="DI52" s="167" t="s">
        <v>443</v>
      </c>
      <c r="DJ52" s="103" t="s">
        <v>443</v>
      </c>
      <c r="DK52" s="103" t="s">
        <v>443</v>
      </c>
      <c r="DL52" s="103" t="s">
        <v>443</v>
      </c>
      <c r="DM52" s="103" t="s">
        <v>443</v>
      </c>
      <c r="DN52" s="103" t="s">
        <v>443</v>
      </c>
      <c r="DO52" s="384" t="s">
        <v>443</v>
      </c>
      <c r="DP52" s="385" t="s">
        <v>443</v>
      </c>
      <c r="DQ52" s="103" t="s">
        <v>443</v>
      </c>
      <c r="DR52" s="103" t="s">
        <v>443</v>
      </c>
      <c r="DS52" s="103" t="s">
        <v>443</v>
      </c>
      <c r="DT52" s="103" t="s">
        <v>443</v>
      </c>
      <c r="DU52" s="160" t="s">
        <v>443</v>
      </c>
      <c r="DV52" s="382" t="s">
        <v>443</v>
      </c>
      <c r="DW52" s="167" t="s">
        <v>443</v>
      </c>
      <c r="DX52" s="167" t="s">
        <v>443</v>
      </c>
      <c r="DY52" s="167" t="s">
        <v>443</v>
      </c>
      <c r="DZ52" s="373"/>
      <c r="EA52" s="382"/>
      <c r="EB52" s="167" t="s">
        <v>443</v>
      </c>
      <c r="EC52" s="167" t="s">
        <v>443</v>
      </c>
      <c r="ED52" s="382"/>
      <c r="EE52" s="167" t="s">
        <v>443</v>
      </c>
      <c r="EF52" s="167" t="s">
        <v>443</v>
      </c>
      <c r="EG52" s="167" t="s">
        <v>443</v>
      </c>
      <c r="EH52" s="167" t="s">
        <v>443</v>
      </c>
      <c r="EI52" s="167" t="s">
        <v>443</v>
      </c>
      <c r="EJ52" s="167" t="s">
        <v>443</v>
      </c>
      <c r="EK52" s="382"/>
      <c r="EL52" s="167" t="s">
        <v>443</v>
      </c>
      <c r="EM52" s="167" t="s">
        <v>443</v>
      </c>
      <c r="EN52" s="167" t="s">
        <v>443</v>
      </c>
      <c r="EO52" s="167" t="s">
        <v>443</v>
      </c>
      <c r="EP52" s="167" t="s">
        <v>443</v>
      </c>
      <c r="EQ52" s="167" t="s">
        <v>443</v>
      </c>
      <c r="ER52" s="382"/>
      <c r="ES52" s="167" t="s">
        <v>443</v>
      </c>
      <c r="ET52" s="167" t="s">
        <v>443</v>
      </c>
      <c r="EU52" s="167" t="s">
        <v>443</v>
      </c>
      <c r="EV52" s="167" t="s">
        <v>443</v>
      </c>
      <c r="EW52" s="167" t="s">
        <v>443</v>
      </c>
      <c r="EX52" s="167" t="s">
        <v>443</v>
      </c>
      <c r="EY52" s="382"/>
      <c r="EZ52" s="167" t="s">
        <v>443</v>
      </c>
      <c r="FA52" s="167" t="s">
        <v>443</v>
      </c>
      <c r="FB52" s="167" t="s">
        <v>443</v>
      </c>
      <c r="FC52" s="167" t="s">
        <v>443</v>
      </c>
      <c r="FD52" s="167" t="s">
        <v>443</v>
      </c>
      <c r="FE52" s="167" t="s">
        <v>443</v>
      </c>
      <c r="FF52" s="373"/>
      <c r="FG52" s="382"/>
      <c r="FH52" s="167" t="s">
        <v>443</v>
      </c>
      <c r="FI52" s="167" t="s">
        <v>443</v>
      </c>
      <c r="FJ52" s="167" t="s">
        <v>443</v>
      </c>
      <c r="FK52" s="167" t="s">
        <v>443</v>
      </c>
      <c r="FL52" s="167" t="s">
        <v>443</v>
      </c>
      <c r="FM52" s="167" t="s">
        <v>443</v>
      </c>
      <c r="FN52" s="382"/>
      <c r="FO52" s="167" t="s">
        <v>443</v>
      </c>
      <c r="FP52" s="167" t="s">
        <v>443</v>
      </c>
      <c r="FQ52" s="167" t="s">
        <v>443</v>
      </c>
      <c r="FR52" s="167" t="s">
        <v>443</v>
      </c>
      <c r="FS52" s="167" t="s">
        <v>443</v>
      </c>
      <c r="FT52" s="167" t="s">
        <v>443</v>
      </c>
      <c r="FU52" s="382"/>
      <c r="FV52" s="167" t="s">
        <v>443</v>
      </c>
      <c r="FW52" s="167" t="s">
        <v>443</v>
      </c>
      <c r="FX52" s="167" t="s">
        <v>443</v>
      </c>
      <c r="FY52" s="167" t="s">
        <v>443</v>
      </c>
      <c r="FZ52" s="167" t="s">
        <v>443</v>
      </c>
      <c r="GA52" s="167" t="s">
        <v>443</v>
      </c>
      <c r="GB52" s="382"/>
      <c r="GC52" s="167" t="s">
        <v>443</v>
      </c>
      <c r="GD52" s="167" t="s">
        <v>443</v>
      </c>
      <c r="GE52" s="167" t="s">
        <v>443</v>
      </c>
      <c r="GF52" s="167" t="s">
        <v>443</v>
      </c>
      <c r="GG52" s="167" t="s">
        <v>443</v>
      </c>
      <c r="GH52" s="167" t="s">
        <v>443</v>
      </c>
      <c r="GI52" s="382"/>
      <c r="GJ52" s="167" t="s">
        <v>443</v>
      </c>
      <c r="GK52" s="373"/>
      <c r="GL52" s="167" t="s">
        <v>443</v>
      </c>
      <c r="GM52" s="167" t="s">
        <v>443</v>
      </c>
      <c r="GN52" s="167" t="s">
        <v>443</v>
      </c>
      <c r="GO52" s="167" t="s">
        <v>443</v>
      </c>
      <c r="GP52" s="167" t="s">
        <v>443</v>
      </c>
      <c r="GQ52" s="382"/>
      <c r="GR52" s="167" t="s">
        <v>443</v>
      </c>
      <c r="GS52" s="167"/>
      <c r="GT52" s="167" t="s">
        <v>443</v>
      </c>
      <c r="GU52" s="167" t="s">
        <v>443</v>
      </c>
      <c r="GV52" s="167"/>
      <c r="GW52" s="167" t="s">
        <v>443</v>
      </c>
      <c r="GX52" s="382"/>
      <c r="GY52" s="167" t="s">
        <v>443</v>
      </c>
      <c r="GZ52" s="167" t="s">
        <v>443</v>
      </c>
      <c r="HA52" s="167" t="s">
        <v>443</v>
      </c>
      <c r="HB52" s="167" t="s">
        <v>443</v>
      </c>
      <c r="HC52" s="167" t="s">
        <v>443</v>
      </c>
      <c r="HD52" s="167" t="s">
        <v>443</v>
      </c>
      <c r="HE52" s="382"/>
      <c r="HF52" s="167" t="s">
        <v>443</v>
      </c>
      <c r="HG52" s="167"/>
      <c r="HH52" s="167" t="s">
        <v>443</v>
      </c>
      <c r="HI52" s="167" t="s">
        <v>443</v>
      </c>
      <c r="HJ52" s="167" t="s">
        <v>443</v>
      </c>
      <c r="HK52" s="167"/>
      <c r="HL52" s="382"/>
      <c r="HM52" s="167"/>
      <c r="HN52" s="167" t="s">
        <v>443</v>
      </c>
      <c r="HO52" s="167"/>
      <c r="HP52" s="167" t="s">
        <v>443</v>
      </c>
      <c r="HQ52" s="373"/>
      <c r="HR52" s="167" t="s">
        <v>443</v>
      </c>
      <c r="HS52" s="167" t="s">
        <v>443</v>
      </c>
      <c r="HT52" s="382"/>
      <c r="HU52" s="167" t="s">
        <v>443</v>
      </c>
      <c r="HV52" s="167" t="s">
        <v>443</v>
      </c>
      <c r="HW52" s="167"/>
      <c r="HX52" s="167" t="s">
        <v>443</v>
      </c>
      <c r="HY52" s="167"/>
      <c r="HZ52" s="167" t="s">
        <v>443</v>
      </c>
      <c r="IA52" s="382"/>
      <c r="IB52" s="167" t="s">
        <v>443</v>
      </c>
      <c r="IC52" s="167" t="s">
        <v>443</v>
      </c>
      <c r="ID52" s="167" t="s">
        <v>443</v>
      </c>
      <c r="IE52" s="167" t="s">
        <v>443</v>
      </c>
      <c r="IF52" s="167" t="s">
        <v>443</v>
      </c>
      <c r="IG52" s="167" t="s">
        <v>443</v>
      </c>
      <c r="IH52" s="382"/>
      <c r="II52" s="167"/>
      <c r="IJ52" s="167" t="s">
        <v>443</v>
      </c>
      <c r="IK52" s="167" t="s">
        <v>443</v>
      </c>
      <c r="IL52" s="167" t="s">
        <v>443</v>
      </c>
      <c r="IM52" s="167" t="s">
        <v>443</v>
      </c>
      <c r="IN52" s="167" t="s">
        <v>443</v>
      </c>
      <c r="IO52" s="382"/>
      <c r="IP52" s="167" t="s">
        <v>443</v>
      </c>
      <c r="IQ52" s="167" t="s">
        <v>443</v>
      </c>
      <c r="IR52" s="167"/>
      <c r="IS52" s="167" t="s">
        <v>443</v>
      </c>
      <c r="IT52" s="167" t="s">
        <v>443</v>
      </c>
      <c r="IU52" s="167" t="s">
        <v>443</v>
      </c>
      <c r="IV52" s="382"/>
      <c r="IW52" s="373"/>
      <c r="IX52" s="167" t="s">
        <v>443</v>
      </c>
      <c r="IY52" s="167" t="s">
        <v>443</v>
      </c>
      <c r="IZ52" s="167" t="s">
        <v>443</v>
      </c>
      <c r="JA52" s="167" t="s">
        <v>443</v>
      </c>
      <c r="JB52" s="167" t="s">
        <v>443</v>
      </c>
      <c r="JC52" s="382" t="s">
        <v>443</v>
      </c>
      <c r="JD52" s="167" t="s">
        <v>443</v>
      </c>
      <c r="JE52" s="167"/>
      <c r="JF52" s="167" t="s">
        <v>443</v>
      </c>
      <c r="JG52" s="167" t="s">
        <v>443</v>
      </c>
      <c r="JH52" s="167"/>
      <c r="JI52" s="167" t="s">
        <v>443</v>
      </c>
      <c r="JJ52" s="352"/>
      <c r="JK52" s="167"/>
      <c r="JL52" s="167" t="s">
        <v>443</v>
      </c>
      <c r="JM52" s="167" t="s">
        <v>443</v>
      </c>
      <c r="JN52" s="167" t="s">
        <v>443</v>
      </c>
      <c r="JO52" s="167"/>
      <c r="JP52" s="167" t="s">
        <v>443</v>
      </c>
      <c r="JQ52" s="352"/>
      <c r="JR52" s="167" t="s">
        <v>443</v>
      </c>
      <c r="JS52" s="167" t="s">
        <v>443</v>
      </c>
      <c r="JT52" s="167"/>
      <c r="JU52" s="167" t="s">
        <v>443</v>
      </c>
      <c r="JV52" s="167" t="s">
        <v>443</v>
      </c>
      <c r="JW52" s="167" t="s">
        <v>443</v>
      </c>
      <c r="JX52" s="352"/>
      <c r="JY52" s="167" t="s">
        <v>443</v>
      </c>
      <c r="JZ52" s="167"/>
      <c r="KA52" s="373"/>
      <c r="KB52" s="167" t="s">
        <v>443</v>
      </c>
      <c r="KC52" s="167" t="s">
        <v>443</v>
      </c>
      <c r="KD52" s="167"/>
      <c r="KE52" s="167"/>
      <c r="KF52" s="352"/>
      <c r="KG52" s="167" t="s">
        <v>443</v>
      </c>
      <c r="KH52" s="167" t="s">
        <v>443</v>
      </c>
      <c r="KI52" s="167" t="s">
        <v>443</v>
      </c>
      <c r="KJ52" s="167" t="s">
        <v>443</v>
      </c>
      <c r="KK52" s="167" t="s">
        <v>443</v>
      </c>
      <c r="KL52" s="167" t="s">
        <v>443</v>
      </c>
      <c r="KM52" s="352"/>
      <c r="KN52" s="167" t="s">
        <v>443</v>
      </c>
      <c r="KO52" s="167" t="s">
        <v>443</v>
      </c>
      <c r="KP52" s="167" t="s">
        <v>443</v>
      </c>
      <c r="KQ52" s="167" t="s">
        <v>443</v>
      </c>
      <c r="KR52" s="167" t="s">
        <v>443</v>
      </c>
      <c r="KS52" s="167"/>
      <c r="KT52" s="352"/>
      <c r="KU52" s="167" t="s">
        <v>443</v>
      </c>
      <c r="KV52" s="167" t="s">
        <v>443</v>
      </c>
      <c r="KW52" s="167" t="s">
        <v>443</v>
      </c>
      <c r="KX52" s="167" t="s">
        <v>443</v>
      </c>
      <c r="KY52" s="167" t="s">
        <v>443</v>
      </c>
      <c r="KZ52" s="167" t="s">
        <v>443</v>
      </c>
      <c r="LA52" s="352"/>
      <c r="LB52" s="167" t="s">
        <v>443</v>
      </c>
      <c r="LC52" s="167" t="s">
        <v>443</v>
      </c>
      <c r="LD52" s="167" t="s">
        <v>443</v>
      </c>
      <c r="LE52" s="167"/>
      <c r="LF52" s="167"/>
      <c r="LG52" s="373"/>
      <c r="LH52" s="167" t="s">
        <v>443</v>
      </c>
      <c r="LI52" s="352"/>
      <c r="LJ52" s="167" t="s">
        <v>443</v>
      </c>
      <c r="LK52" s="167" t="s">
        <v>443</v>
      </c>
      <c r="LL52" s="167" t="s">
        <v>443</v>
      </c>
      <c r="LM52" s="167" t="s">
        <v>443</v>
      </c>
      <c r="LN52" s="167" t="s">
        <v>443</v>
      </c>
      <c r="LO52" s="167" t="s">
        <v>443</v>
      </c>
      <c r="LP52" s="167" t="s">
        <v>443</v>
      </c>
      <c r="LQ52" s="167" t="s">
        <v>443</v>
      </c>
      <c r="LR52" s="167" t="s">
        <v>443</v>
      </c>
      <c r="LS52" s="167" t="s">
        <v>443</v>
      </c>
      <c r="LT52" s="167" t="s">
        <v>443</v>
      </c>
      <c r="LU52" s="167" t="s">
        <v>443</v>
      </c>
      <c r="LV52" s="167" t="s">
        <v>443</v>
      </c>
      <c r="LW52" s="167" t="s">
        <v>443</v>
      </c>
      <c r="LX52" s="167" t="s">
        <v>443</v>
      </c>
      <c r="LY52" s="167" t="s">
        <v>443</v>
      </c>
      <c r="LZ52" s="167" t="s">
        <v>443</v>
      </c>
      <c r="MA52" s="167" t="s">
        <v>443</v>
      </c>
      <c r="MB52" s="167" t="s">
        <v>443</v>
      </c>
      <c r="MC52" s="167" t="s">
        <v>443</v>
      </c>
      <c r="MD52" s="167" t="s">
        <v>443</v>
      </c>
      <c r="ME52" s="167"/>
      <c r="MF52" s="167" t="s">
        <v>443</v>
      </c>
      <c r="MG52" s="167" t="s">
        <v>443</v>
      </c>
      <c r="MH52" s="167" t="s">
        <v>443</v>
      </c>
      <c r="MI52" s="167" t="s">
        <v>443</v>
      </c>
      <c r="MJ52" s="167" t="s">
        <v>443</v>
      </c>
      <c r="MK52" s="374" t="s">
        <v>443</v>
      </c>
      <c r="ML52" s="373"/>
    </row>
    <row r="53" spans="1:350" s="9" customFormat="1" ht="15.65" hidden="1" customHeight="1" x14ac:dyDescent="0.35">
      <c r="A53" s="244"/>
      <c r="B53" s="371">
        <f t="shared" si="118"/>
        <v>17</v>
      </c>
      <c r="C53" s="450">
        <v>150000021</v>
      </c>
      <c r="D53" s="368"/>
      <c r="E53" s="372" t="s">
        <v>111</v>
      </c>
      <c r="F53" s="373"/>
      <c r="G53" s="374"/>
      <c r="H53" s="86" t="s">
        <v>443</v>
      </c>
      <c r="I53" s="86" t="s">
        <v>443</v>
      </c>
      <c r="J53" s="164" t="s">
        <v>443</v>
      </c>
      <c r="K53" s="375"/>
      <c r="L53" s="86" t="s">
        <v>443</v>
      </c>
      <c r="M53" s="86" t="s">
        <v>443</v>
      </c>
      <c r="N53" s="376" t="s">
        <v>443</v>
      </c>
      <c r="O53" s="86" t="s">
        <v>443</v>
      </c>
      <c r="P53" s="86" t="s">
        <v>443</v>
      </c>
      <c r="Q53" s="164" t="s">
        <v>443</v>
      </c>
      <c r="R53" s="375"/>
      <c r="S53" s="159" t="s">
        <v>443</v>
      </c>
      <c r="T53" s="86" t="s">
        <v>443</v>
      </c>
      <c r="U53" s="376" t="s">
        <v>443</v>
      </c>
      <c r="V53" s="86" t="s">
        <v>443</v>
      </c>
      <c r="W53" s="86" t="s">
        <v>443</v>
      </c>
      <c r="X53" s="164" t="s">
        <v>443</v>
      </c>
      <c r="Y53" s="375"/>
      <c r="Z53" s="159" t="s">
        <v>443</v>
      </c>
      <c r="AA53" s="86" t="s">
        <v>443</v>
      </c>
      <c r="AB53" s="376" t="s">
        <v>443</v>
      </c>
      <c r="AC53" s="86" t="s">
        <v>443</v>
      </c>
      <c r="AD53" s="86" t="s">
        <v>443</v>
      </c>
      <c r="AE53" s="86"/>
      <c r="AF53" s="377"/>
      <c r="AG53" s="159"/>
      <c r="AH53" s="164"/>
      <c r="AI53" s="376"/>
      <c r="AJ53" s="378"/>
      <c r="AK53" s="164"/>
      <c r="AL53" s="373"/>
      <c r="AM53" s="163"/>
      <c r="AN53" s="377"/>
      <c r="AO53" s="86" t="s">
        <v>443</v>
      </c>
      <c r="AP53" s="86" t="s">
        <v>443</v>
      </c>
      <c r="AQ53" s="376"/>
      <c r="AR53" s="86"/>
      <c r="AS53" s="86"/>
      <c r="AT53" s="164" t="s">
        <v>443</v>
      </c>
      <c r="AU53" s="375"/>
      <c r="AV53" s="86" t="s">
        <v>443</v>
      </c>
      <c r="AW53" s="86"/>
      <c r="AX53" s="376" t="s">
        <v>443</v>
      </c>
      <c r="AY53" s="86" t="s">
        <v>443</v>
      </c>
      <c r="AZ53" s="86" t="s">
        <v>443</v>
      </c>
      <c r="BA53" s="164" t="s">
        <v>443</v>
      </c>
      <c r="BB53" s="375"/>
      <c r="BC53" s="86" t="s">
        <v>443</v>
      </c>
      <c r="BD53" s="86"/>
      <c r="BE53" s="376"/>
      <c r="BF53" s="86"/>
      <c r="BG53" s="86" t="s">
        <v>443</v>
      </c>
      <c r="BH53" s="164" t="s">
        <v>443</v>
      </c>
      <c r="BI53" s="375"/>
      <c r="BJ53" s="86" t="s">
        <v>443</v>
      </c>
      <c r="BK53" s="86" t="s">
        <v>443</v>
      </c>
      <c r="BL53" s="376"/>
      <c r="BM53" s="86" t="s">
        <v>443</v>
      </c>
      <c r="BN53" s="86" t="s">
        <v>443</v>
      </c>
      <c r="BO53" s="379"/>
      <c r="BP53" s="380" t="s">
        <v>443</v>
      </c>
      <c r="BQ53" s="381"/>
      <c r="BR53" s="167" t="s">
        <v>443</v>
      </c>
      <c r="BS53" s="103" t="s">
        <v>443</v>
      </c>
      <c r="BT53" s="103" t="s">
        <v>443</v>
      </c>
      <c r="BU53" s="103" t="s">
        <v>443</v>
      </c>
      <c r="BV53" s="103" t="s">
        <v>443</v>
      </c>
      <c r="BW53" s="160" t="s">
        <v>443</v>
      </c>
      <c r="BX53" s="382"/>
      <c r="BY53" s="167" t="s">
        <v>443</v>
      </c>
      <c r="BZ53" s="103" t="s">
        <v>443</v>
      </c>
      <c r="CA53" s="103" t="s">
        <v>443</v>
      </c>
      <c r="CB53" s="103" t="s">
        <v>443</v>
      </c>
      <c r="CC53" s="103" t="s">
        <v>443</v>
      </c>
      <c r="CD53" s="160" t="s">
        <v>443</v>
      </c>
      <c r="CE53" s="382"/>
      <c r="CF53" s="167" t="s">
        <v>443</v>
      </c>
      <c r="CG53" s="383" t="s">
        <v>443</v>
      </c>
      <c r="CH53" s="383" t="s">
        <v>443</v>
      </c>
      <c r="CI53" s="383" t="s">
        <v>443</v>
      </c>
      <c r="CJ53" s="383" t="s">
        <v>443</v>
      </c>
      <c r="CK53" s="160" t="s">
        <v>443</v>
      </c>
      <c r="CL53" s="382"/>
      <c r="CM53" s="167" t="s">
        <v>443</v>
      </c>
      <c r="CN53" s="103" t="s">
        <v>443</v>
      </c>
      <c r="CO53" s="103"/>
      <c r="CP53" s="103" t="s">
        <v>443</v>
      </c>
      <c r="CQ53" s="103" t="s">
        <v>443</v>
      </c>
      <c r="CR53" s="160" t="s">
        <v>443</v>
      </c>
      <c r="CS53" s="382"/>
      <c r="CT53" s="380" t="s">
        <v>443</v>
      </c>
      <c r="CU53" s="373"/>
      <c r="CV53" s="383" t="s">
        <v>443</v>
      </c>
      <c r="CW53" s="103" t="s">
        <v>443</v>
      </c>
      <c r="CX53" s="103" t="s">
        <v>443</v>
      </c>
      <c r="CY53" s="103" t="s">
        <v>443</v>
      </c>
      <c r="CZ53" s="160" t="s">
        <v>443</v>
      </c>
      <c r="DA53" s="382" t="s">
        <v>443</v>
      </c>
      <c r="DB53" s="167" t="s">
        <v>443</v>
      </c>
      <c r="DC53" s="103" t="s">
        <v>443</v>
      </c>
      <c r="DD53" s="103" t="s">
        <v>443</v>
      </c>
      <c r="DE53" s="103" t="s">
        <v>443</v>
      </c>
      <c r="DF53" s="103" t="s">
        <v>443</v>
      </c>
      <c r="DG53" s="160" t="s">
        <v>443</v>
      </c>
      <c r="DH53" s="382" t="s">
        <v>443</v>
      </c>
      <c r="DI53" s="167" t="s">
        <v>443</v>
      </c>
      <c r="DJ53" s="103" t="s">
        <v>443</v>
      </c>
      <c r="DK53" s="103" t="s">
        <v>443</v>
      </c>
      <c r="DL53" s="103" t="s">
        <v>443</v>
      </c>
      <c r="DM53" s="103" t="s">
        <v>443</v>
      </c>
      <c r="DN53" s="103" t="s">
        <v>443</v>
      </c>
      <c r="DO53" s="384" t="s">
        <v>443</v>
      </c>
      <c r="DP53" s="385" t="s">
        <v>443</v>
      </c>
      <c r="DQ53" s="103" t="s">
        <v>443</v>
      </c>
      <c r="DR53" s="103" t="s">
        <v>443</v>
      </c>
      <c r="DS53" s="103" t="s">
        <v>443</v>
      </c>
      <c r="DT53" s="103" t="s">
        <v>443</v>
      </c>
      <c r="DU53" s="160" t="s">
        <v>443</v>
      </c>
      <c r="DV53" s="382" t="s">
        <v>443</v>
      </c>
      <c r="DW53" s="167" t="s">
        <v>443</v>
      </c>
      <c r="DX53" s="167" t="s">
        <v>443</v>
      </c>
      <c r="DY53" s="167" t="s">
        <v>443</v>
      </c>
      <c r="DZ53" s="373"/>
      <c r="EA53" s="382"/>
      <c r="EB53" s="167" t="s">
        <v>443</v>
      </c>
      <c r="EC53" s="167" t="s">
        <v>443</v>
      </c>
      <c r="ED53" s="382"/>
      <c r="EE53" s="167" t="s">
        <v>443</v>
      </c>
      <c r="EF53" s="167" t="s">
        <v>443</v>
      </c>
      <c r="EG53" s="167" t="s">
        <v>443</v>
      </c>
      <c r="EH53" s="167" t="s">
        <v>443</v>
      </c>
      <c r="EI53" s="167" t="s">
        <v>443</v>
      </c>
      <c r="EJ53" s="167" t="s">
        <v>443</v>
      </c>
      <c r="EK53" s="382"/>
      <c r="EL53" s="167" t="s">
        <v>443</v>
      </c>
      <c r="EM53" s="167" t="s">
        <v>443</v>
      </c>
      <c r="EN53" s="167" t="s">
        <v>443</v>
      </c>
      <c r="EO53" s="167" t="s">
        <v>443</v>
      </c>
      <c r="EP53" s="167" t="s">
        <v>443</v>
      </c>
      <c r="EQ53" s="167" t="s">
        <v>443</v>
      </c>
      <c r="ER53" s="382"/>
      <c r="ES53" s="167" t="s">
        <v>443</v>
      </c>
      <c r="ET53" s="167" t="s">
        <v>443</v>
      </c>
      <c r="EU53" s="167" t="s">
        <v>443</v>
      </c>
      <c r="EV53" s="167" t="s">
        <v>443</v>
      </c>
      <c r="EW53" s="167" t="s">
        <v>443</v>
      </c>
      <c r="EX53" s="167" t="s">
        <v>443</v>
      </c>
      <c r="EY53" s="382"/>
      <c r="EZ53" s="167" t="s">
        <v>443</v>
      </c>
      <c r="FA53" s="167" t="s">
        <v>443</v>
      </c>
      <c r="FB53" s="167" t="s">
        <v>443</v>
      </c>
      <c r="FC53" s="167" t="s">
        <v>443</v>
      </c>
      <c r="FD53" s="167" t="s">
        <v>443</v>
      </c>
      <c r="FE53" s="167" t="s">
        <v>443</v>
      </c>
      <c r="FF53" s="373"/>
      <c r="FG53" s="382"/>
      <c r="FH53" s="167" t="s">
        <v>443</v>
      </c>
      <c r="FI53" s="167" t="s">
        <v>443</v>
      </c>
      <c r="FJ53" s="167" t="s">
        <v>443</v>
      </c>
      <c r="FK53" s="167" t="s">
        <v>443</v>
      </c>
      <c r="FL53" s="167" t="s">
        <v>443</v>
      </c>
      <c r="FM53" s="167" t="s">
        <v>443</v>
      </c>
      <c r="FN53" s="382"/>
      <c r="FO53" s="167" t="s">
        <v>443</v>
      </c>
      <c r="FP53" s="167" t="s">
        <v>443</v>
      </c>
      <c r="FQ53" s="167" t="s">
        <v>443</v>
      </c>
      <c r="FR53" s="167" t="s">
        <v>443</v>
      </c>
      <c r="FS53" s="167" t="s">
        <v>443</v>
      </c>
      <c r="FT53" s="167" t="s">
        <v>443</v>
      </c>
      <c r="FU53" s="382"/>
      <c r="FV53" s="167" t="s">
        <v>443</v>
      </c>
      <c r="FW53" s="167" t="s">
        <v>443</v>
      </c>
      <c r="FX53" s="167" t="s">
        <v>443</v>
      </c>
      <c r="FY53" s="167" t="s">
        <v>443</v>
      </c>
      <c r="FZ53" s="167" t="s">
        <v>443</v>
      </c>
      <c r="GA53" s="167" t="s">
        <v>443</v>
      </c>
      <c r="GB53" s="382"/>
      <c r="GC53" s="167" t="s">
        <v>443</v>
      </c>
      <c r="GD53" s="167" t="s">
        <v>443</v>
      </c>
      <c r="GE53" s="167" t="s">
        <v>443</v>
      </c>
      <c r="GF53" s="167" t="s">
        <v>443</v>
      </c>
      <c r="GG53" s="167" t="s">
        <v>443</v>
      </c>
      <c r="GH53" s="167" t="s">
        <v>443</v>
      </c>
      <c r="GI53" s="382"/>
      <c r="GJ53" s="167" t="s">
        <v>443</v>
      </c>
      <c r="GK53" s="373"/>
      <c r="GL53" s="167" t="s">
        <v>443</v>
      </c>
      <c r="GM53" s="167" t="s">
        <v>443</v>
      </c>
      <c r="GN53" s="167" t="s">
        <v>443</v>
      </c>
      <c r="GO53" s="167" t="s">
        <v>443</v>
      </c>
      <c r="GP53" s="167" t="s">
        <v>443</v>
      </c>
      <c r="GQ53" s="382"/>
      <c r="GR53" s="167" t="s">
        <v>443</v>
      </c>
      <c r="GS53" s="167"/>
      <c r="GT53" s="167" t="s">
        <v>443</v>
      </c>
      <c r="GU53" s="167" t="s">
        <v>443</v>
      </c>
      <c r="GV53" s="167"/>
      <c r="GW53" s="167" t="s">
        <v>443</v>
      </c>
      <c r="GX53" s="382"/>
      <c r="GY53" s="167" t="s">
        <v>443</v>
      </c>
      <c r="GZ53" s="167" t="s">
        <v>443</v>
      </c>
      <c r="HA53" s="167" t="s">
        <v>443</v>
      </c>
      <c r="HB53" s="167" t="s">
        <v>443</v>
      </c>
      <c r="HC53" s="167" t="s">
        <v>443</v>
      </c>
      <c r="HD53" s="167" t="s">
        <v>443</v>
      </c>
      <c r="HE53" s="382"/>
      <c r="HF53" s="167" t="s">
        <v>443</v>
      </c>
      <c r="HG53" s="167"/>
      <c r="HH53" s="167" t="s">
        <v>443</v>
      </c>
      <c r="HI53" s="167" t="s">
        <v>443</v>
      </c>
      <c r="HJ53" s="167" t="s">
        <v>443</v>
      </c>
      <c r="HK53" s="167"/>
      <c r="HL53" s="382"/>
      <c r="HM53" s="167"/>
      <c r="HN53" s="167" t="s">
        <v>443</v>
      </c>
      <c r="HO53" s="167"/>
      <c r="HP53" s="167" t="s">
        <v>443</v>
      </c>
      <c r="HQ53" s="373"/>
      <c r="HR53" s="167" t="s">
        <v>443</v>
      </c>
      <c r="HS53" s="167" t="s">
        <v>443</v>
      </c>
      <c r="HT53" s="382"/>
      <c r="HU53" s="167" t="s">
        <v>443</v>
      </c>
      <c r="HV53" s="167" t="s">
        <v>443</v>
      </c>
      <c r="HW53" s="167"/>
      <c r="HX53" s="167" t="s">
        <v>443</v>
      </c>
      <c r="HY53" s="167"/>
      <c r="HZ53" s="167" t="s">
        <v>443</v>
      </c>
      <c r="IA53" s="382"/>
      <c r="IB53" s="167" t="s">
        <v>443</v>
      </c>
      <c r="IC53" s="167" t="s">
        <v>443</v>
      </c>
      <c r="ID53" s="167" t="s">
        <v>443</v>
      </c>
      <c r="IE53" s="167" t="s">
        <v>443</v>
      </c>
      <c r="IF53" s="167" t="s">
        <v>443</v>
      </c>
      <c r="IG53" s="167" t="s">
        <v>443</v>
      </c>
      <c r="IH53" s="382"/>
      <c r="II53" s="167"/>
      <c r="IJ53" s="167" t="s">
        <v>443</v>
      </c>
      <c r="IK53" s="167" t="s">
        <v>443</v>
      </c>
      <c r="IL53" s="167" t="s">
        <v>443</v>
      </c>
      <c r="IM53" s="167" t="s">
        <v>443</v>
      </c>
      <c r="IN53" s="167" t="s">
        <v>443</v>
      </c>
      <c r="IO53" s="382"/>
      <c r="IP53" s="167" t="s">
        <v>443</v>
      </c>
      <c r="IQ53" s="167" t="s">
        <v>443</v>
      </c>
      <c r="IR53" s="167"/>
      <c r="IS53" s="167" t="s">
        <v>443</v>
      </c>
      <c r="IT53" s="167" t="s">
        <v>443</v>
      </c>
      <c r="IU53" s="167" t="s">
        <v>443</v>
      </c>
      <c r="IV53" s="382"/>
      <c r="IW53" s="373"/>
      <c r="IX53" s="167" t="s">
        <v>443</v>
      </c>
      <c r="IY53" s="167" t="s">
        <v>443</v>
      </c>
      <c r="IZ53" s="167" t="s">
        <v>443</v>
      </c>
      <c r="JA53" s="167" t="s">
        <v>443</v>
      </c>
      <c r="JB53" s="167" t="s">
        <v>443</v>
      </c>
      <c r="JC53" s="382" t="s">
        <v>443</v>
      </c>
      <c r="JD53" s="167" t="s">
        <v>443</v>
      </c>
      <c r="JE53" s="167"/>
      <c r="JF53" s="167" t="s">
        <v>443</v>
      </c>
      <c r="JG53" s="167" t="s">
        <v>443</v>
      </c>
      <c r="JH53" s="167"/>
      <c r="JI53" s="167" t="s">
        <v>443</v>
      </c>
      <c r="JJ53" s="352"/>
      <c r="JK53" s="167"/>
      <c r="JL53" s="167" t="s">
        <v>443</v>
      </c>
      <c r="JM53" s="167" t="s">
        <v>443</v>
      </c>
      <c r="JN53" s="167" t="s">
        <v>443</v>
      </c>
      <c r="JO53" s="167"/>
      <c r="JP53" s="167" t="s">
        <v>443</v>
      </c>
      <c r="JQ53" s="352"/>
      <c r="JR53" s="167" t="s">
        <v>443</v>
      </c>
      <c r="JS53" s="167" t="s">
        <v>443</v>
      </c>
      <c r="JT53" s="167"/>
      <c r="JU53" s="167" t="s">
        <v>443</v>
      </c>
      <c r="JV53" s="167" t="s">
        <v>443</v>
      </c>
      <c r="JW53" s="167" t="s">
        <v>443</v>
      </c>
      <c r="JX53" s="352"/>
      <c r="JY53" s="167" t="s">
        <v>443</v>
      </c>
      <c r="JZ53" s="167"/>
      <c r="KA53" s="373"/>
      <c r="KB53" s="167" t="s">
        <v>443</v>
      </c>
      <c r="KC53" s="167" t="s">
        <v>443</v>
      </c>
      <c r="KD53" s="167"/>
      <c r="KE53" s="167"/>
      <c r="KF53" s="352"/>
      <c r="KG53" s="167" t="s">
        <v>443</v>
      </c>
      <c r="KH53" s="167" t="s">
        <v>443</v>
      </c>
      <c r="KI53" s="167" t="s">
        <v>443</v>
      </c>
      <c r="KJ53" s="167" t="s">
        <v>443</v>
      </c>
      <c r="KK53" s="167" t="s">
        <v>443</v>
      </c>
      <c r="KL53" s="167" t="s">
        <v>443</v>
      </c>
      <c r="KM53" s="352"/>
      <c r="KN53" s="167" t="s">
        <v>443</v>
      </c>
      <c r="KO53" s="167" t="s">
        <v>443</v>
      </c>
      <c r="KP53" s="167" t="s">
        <v>443</v>
      </c>
      <c r="KQ53" s="167" t="s">
        <v>443</v>
      </c>
      <c r="KR53" s="167" t="s">
        <v>443</v>
      </c>
      <c r="KS53" s="167"/>
      <c r="KT53" s="352"/>
      <c r="KU53" s="167" t="s">
        <v>443</v>
      </c>
      <c r="KV53" s="167" t="s">
        <v>443</v>
      </c>
      <c r="KW53" s="167" t="s">
        <v>443</v>
      </c>
      <c r="KX53" s="167" t="s">
        <v>443</v>
      </c>
      <c r="KY53" s="167" t="s">
        <v>443</v>
      </c>
      <c r="KZ53" s="167" t="s">
        <v>443</v>
      </c>
      <c r="LA53" s="352"/>
      <c r="LB53" s="167" t="s">
        <v>443</v>
      </c>
      <c r="LC53" s="167" t="s">
        <v>443</v>
      </c>
      <c r="LD53" s="167" t="s">
        <v>443</v>
      </c>
      <c r="LE53" s="167"/>
      <c r="LF53" s="167"/>
      <c r="LG53" s="373"/>
      <c r="LH53" s="167" t="s">
        <v>443</v>
      </c>
      <c r="LI53" s="352"/>
      <c r="LJ53" s="167" t="s">
        <v>443</v>
      </c>
      <c r="LK53" s="167" t="s">
        <v>443</v>
      </c>
      <c r="LL53" s="167" t="s">
        <v>443</v>
      </c>
      <c r="LM53" s="167" t="s">
        <v>443</v>
      </c>
      <c r="LN53" s="167" t="s">
        <v>443</v>
      </c>
      <c r="LO53" s="167" t="s">
        <v>443</v>
      </c>
      <c r="LP53" s="167" t="s">
        <v>443</v>
      </c>
      <c r="LQ53" s="167" t="s">
        <v>443</v>
      </c>
      <c r="LR53" s="167" t="s">
        <v>443</v>
      </c>
      <c r="LS53" s="167" t="s">
        <v>443</v>
      </c>
      <c r="LT53" s="167" t="s">
        <v>443</v>
      </c>
      <c r="LU53" s="167" t="s">
        <v>443</v>
      </c>
      <c r="LV53" s="167" t="s">
        <v>443</v>
      </c>
      <c r="LW53" s="167" t="s">
        <v>443</v>
      </c>
      <c r="LX53" s="167" t="s">
        <v>443</v>
      </c>
      <c r="LY53" s="167" t="s">
        <v>443</v>
      </c>
      <c r="LZ53" s="167" t="s">
        <v>443</v>
      </c>
      <c r="MA53" s="167" t="s">
        <v>443</v>
      </c>
      <c r="MB53" s="167" t="s">
        <v>443</v>
      </c>
      <c r="MC53" s="167" t="s">
        <v>443</v>
      </c>
      <c r="MD53" s="167" t="s">
        <v>443</v>
      </c>
      <c r="ME53" s="167"/>
      <c r="MF53" s="167" t="s">
        <v>443</v>
      </c>
      <c r="MG53" s="167" t="s">
        <v>443</v>
      </c>
      <c r="MH53" s="167" t="s">
        <v>443</v>
      </c>
      <c r="MI53" s="167" t="s">
        <v>443</v>
      </c>
      <c r="MJ53" s="167" t="s">
        <v>443</v>
      </c>
      <c r="MK53" s="374" t="s">
        <v>443</v>
      </c>
      <c r="ML53" s="373"/>
    </row>
    <row r="54" spans="1:350" s="9" customFormat="1" ht="15.65" hidden="1" customHeight="1" x14ac:dyDescent="0.35">
      <c r="A54" s="244"/>
      <c r="B54" s="371">
        <f t="shared" si="118"/>
        <v>18</v>
      </c>
      <c r="C54" s="450" t="s">
        <v>112</v>
      </c>
      <c r="D54" s="368"/>
      <c r="E54" s="372" t="s">
        <v>113</v>
      </c>
      <c r="F54" s="373"/>
      <c r="G54" s="374"/>
      <c r="H54" s="86" t="s">
        <v>443</v>
      </c>
      <c r="I54" s="86" t="s">
        <v>443</v>
      </c>
      <c r="J54" s="164" t="s">
        <v>443</v>
      </c>
      <c r="K54" s="375"/>
      <c r="L54" s="86" t="s">
        <v>443</v>
      </c>
      <c r="M54" s="86" t="s">
        <v>443</v>
      </c>
      <c r="N54" s="376" t="s">
        <v>443</v>
      </c>
      <c r="O54" s="86" t="s">
        <v>443</v>
      </c>
      <c r="P54" s="86" t="s">
        <v>443</v>
      </c>
      <c r="Q54" s="164" t="s">
        <v>443</v>
      </c>
      <c r="R54" s="375"/>
      <c r="S54" s="159" t="s">
        <v>443</v>
      </c>
      <c r="T54" s="86" t="s">
        <v>443</v>
      </c>
      <c r="U54" s="376" t="s">
        <v>443</v>
      </c>
      <c r="V54" s="86" t="s">
        <v>443</v>
      </c>
      <c r="W54" s="86" t="s">
        <v>443</v>
      </c>
      <c r="X54" s="164" t="s">
        <v>443</v>
      </c>
      <c r="Y54" s="375"/>
      <c r="Z54" s="159" t="s">
        <v>443</v>
      </c>
      <c r="AA54" s="86" t="s">
        <v>443</v>
      </c>
      <c r="AB54" s="376" t="s">
        <v>443</v>
      </c>
      <c r="AC54" s="86" t="s">
        <v>443</v>
      </c>
      <c r="AD54" s="86" t="s">
        <v>443</v>
      </c>
      <c r="AE54" s="86"/>
      <c r="AF54" s="377"/>
      <c r="AG54" s="159"/>
      <c r="AH54" s="164"/>
      <c r="AI54" s="376"/>
      <c r="AJ54" s="378"/>
      <c r="AK54" s="164"/>
      <c r="AL54" s="373"/>
      <c r="AM54" s="163"/>
      <c r="AN54" s="377"/>
      <c r="AO54" s="86" t="s">
        <v>443</v>
      </c>
      <c r="AP54" s="86" t="s">
        <v>443</v>
      </c>
      <c r="AQ54" s="376"/>
      <c r="AR54" s="86"/>
      <c r="AS54" s="86"/>
      <c r="AT54" s="164" t="s">
        <v>443</v>
      </c>
      <c r="AU54" s="375"/>
      <c r="AV54" s="86" t="s">
        <v>443</v>
      </c>
      <c r="AW54" s="86"/>
      <c r="AX54" s="376" t="s">
        <v>443</v>
      </c>
      <c r="AY54" s="86" t="s">
        <v>443</v>
      </c>
      <c r="AZ54" s="86" t="s">
        <v>443</v>
      </c>
      <c r="BA54" s="164" t="s">
        <v>443</v>
      </c>
      <c r="BB54" s="375"/>
      <c r="BC54" s="86" t="s">
        <v>443</v>
      </c>
      <c r="BD54" s="86"/>
      <c r="BE54" s="376"/>
      <c r="BF54" s="86"/>
      <c r="BG54" s="86" t="s">
        <v>443</v>
      </c>
      <c r="BH54" s="164" t="s">
        <v>443</v>
      </c>
      <c r="BI54" s="375"/>
      <c r="BJ54" s="86" t="s">
        <v>443</v>
      </c>
      <c r="BK54" s="86" t="s">
        <v>443</v>
      </c>
      <c r="BL54" s="376"/>
      <c r="BM54" s="86" t="s">
        <v>443</v>
      </c>
      <c r="BN54" s="86" t="s">
        <v>443</v>
      </c>
      <c r="BO54" s="379"/>
      <c r="BP54" s="380" t="s">
        <v>443</v>
      </c>
      <c r="BQ54" s="381"/>
      <c r="BR54" s="167" t="s">
        <v>443</v>
      </c>
      <c r="BS54" s="103" t="s">
        <v>443</v>
      </c>
      <c r="BT54" s="103" t="s">
        <v>443</v>
      </c>
      <c r="BU54" s="103" t="s">
        <v>443</v>
      </c>
      <c r="BV54" s="103" t="s">
        <v>443</v>
      </c>
      <c r="BW54" s="160" t="s">
        <v>443</v>
      </c>
      <c r="BX54" s="382"/>
      <c r="BY54" s="167" t="s">
        <v>443</v>
      </c>
      <c r="BZ54" s="103" t="s">
        <v>443</v>
      </c>
      <c r="CA54" s="103" t="s">
        <v>443</v>
      </c>
      <c r="CB54" s="103" t="s">
        <v>443</v>
      </c>
      <c r="CC54" s="103" t="s">
        <v>443</v>
      </c>
      <c r="CD54" s="160" t="s">
        <v>443</v>
      </c>
      <c r="CE54" s="382"/>
      <c r="CF54" s="167" t="s">
        <v>443</v>
      </c>
      <c r="CG54" s="383" t="s">
        <v>443</v>
      </c>
      <c r="CH54" s="383" t="s">
        <v>443</v>
      </c>
      <c r="CI54" s="383" t="s">
        <v>443</v>
      </c>
      <c r="CJ54" s="383" t="s">
        <v>443</v>
      </c>
      <c r="CK54" s="160" t="s">
        <v>443</v>
      </c>
      <c r="CL54" s="382"/>
      <c r="CM54" s="167" t="s">
        <v>443</v>
      </c>
      <c r="CN54" s="103" t="s">
        <v>443</v>
      </c>
      <c r="CO54" s="103"/>
      <c r="CP54" s="103" t="s">
        <v>443</v>
      </c>
      <c r="CQ54" s="103" t="s">
        <v>443</v>
      </c>
      <c r="CR54" s="160" t="s">
        <v>443</v>
      </c>
      <c r="CS54" s="382"/>
      <c r="CT54" s="380" t="s">
        <v>443</v>
      </c>
      <c r="CU54" s="373"/>
      <c r="CV54" s="383" t="s">
        <v>443</v>
      </c>
      <c r="CW54" s="103" t="s">
        <v>443</v>
      </c>
      <c r="CX54" s="103" t="s">
        <v>443</v>
      </c>
      <c r="CY54" s="103" t="s">
        <v>443</v>
      </c>
      <c r="CZ54" s="160" t="s">
        <v>443</v>
      </c>
      <c r="DA54" s="382" t="s">
        <v>443</v>
      </c>
      <c r="DB54" s="167" t="s">
        <v>443</v>
      </c>
      <c r="DC54" s="103" t="s">
        <v>443</v>
      </c>
      <c r="DD54" s="103" t="s">
        <v>443</v>
      </c>
      <c r="DE54" s="103" t="s">
        <v>443</v>
      </c>
      <c r="DF54" s="103" t="s">
        <v>443</v>
      </c>
      <c r="DG54" s="160" t="s">
        <v>443</v>
      </c>
      <c r="DH54" s="382" t="s">
        <v>443</v>
      </c>
      <c r="DI54" s="167" t="s">
        <v>443</v>
      </c>
      <c r="DJ54" s="103" t="s">
        <v>443</v>
      </c>
      <c r="DK54" s="103" t="s">
        <v>443</v>
      </c>
      <c r="DL54" s="103" t="s">
        <v>443</v>
      </c>
      <c r="DM54" s="103" t="s">
        <v>443</v>
      </c>
      <c r="DN54" s="103" t="s">
        <v>443</v>
      </c>
      <c r="DO54" s="384" t="s">
        <v>443</v>
      </c>
      <c r="DP54" s="385" t="s">
        <v>443</v>
      </c>
      <c r="DQ54" s="103" t="s">
        <v>443</v>
      </c>
      <c r="DR54" s="103" t="s">
        <v>443</v>
      </c>
      <c r="DS54" s="103" t="s">
        <v>443</v>
      </c>
      <c r="DT54" s="103" t="s">
        <v>443</v>
      </c>
      <c r="DU54" s="160" t="s">
        <v>443</v>
      </c>
      <c r="DV54" s="382" t="s">
        <v>443</v>
      </c>
      <c r="DW54" s="167" t="s">
        <v>443</v>
      </c>
      <c r="DX54" s="167" t="s">
        <v>443</v>
      </c>
      <c r="DY54" s="167" t="s">
        <v>443</v>
      </c>
      <c r="DZ54" s="373"/>
      <c r="EA54" s="382"/>
      <c r="EB54" s="167" t="s">
        <v>443</v>
      </c>
      <c r="EC54" s="167" t="s">
        <v>443</v>
      </c>
      <c r="ED54" s="382"/>
      <c r="EE54" s="167" t="s">
        <v>443</v>
      </c>
      <c r="EF54" s="167" t="s">
        <v>443</v>
      </c>
      <c r="EG54" s="167" t="s">
        <v>443</v>
      </c>
      <c r="EH54" s="167" t="s">
        <v>443</v>
      </c>
      <c r="EI54" s="167" t="s">
        <v>443</v>
      </c>
      <c r="EJ54" s="167" t="s">
        <v>443</v>
      </c>
      <c r="EK54" s="382"/>
      <c r="EL54" s="167" t="s">
        <v>443</v>
      </c>
      <c r="EM54" s="167" t="s">
        <v>443</v>
      </c>
      <c r="EN54" s="167" t="s">
        <v>443</v>
      </c>
      <c r="EO54" s="167" t="s">
        <v>443</v>
      </c>
      <c r="EP54" s="167" t="s">
        <v>443</v>
      </c>
      <c r="EQ54" s="167" t="s">
        <v>443</v>
      </c>
      <c r="ER54" s="382"/>
      <c r="ES54" s="167" t="s">
        <v>443</v>
      </c>
      <c r="ET54" s="167" t="s">
        <v>443</v>
      </c>
      <c r="EU54" s="167" t="s">
        <v>443</v>
      </c>
      <c r="EV54" s="167" t="s">
        <v>443</v>
      </c>
      <c r="EW54" s="167" t="s">
        <v>443</v>
      </c>
      <c r="EX54" s="167" t="s">
        <v>443</v>
      </c>
      <c r="EY54" s="382"/>
      <c r="EZ54" s="167" t="s">
        <v>443</v>
      </c>
      <c r="FA54" s="167" t="s">
        <v>443</v>
      </c>
      <c r="FB54" s="167" t="s">
        <v>443</v>
      </c>
      <c r="FC54" s="167" t="s">
        <v>443</v>
      </c>
      <c r="FD54" s="167" t="s">
        <v>443</v>
      </c>
      <c r="FE54" s="167" t="s">
        <v>443</v>
      </c>
      <c r="FF54" s="373"/>
      <c r="FG54" s="382"/>
      <c r="FH54" s="167" t="s">
        <v>443</v>
      </c>
      <c r="FI54" s="167" t="s">
        <v>443</v>
      </c>
      <c r="FJ54" s="167" t="s">
        <v>443</v>
      </c>
      <c r="FK54" s="167" t="s">
        <v>443</v>
      </c>
      <c r="FL54" s="167" t="s">
        <v>443</v>
      </c>
      <c r="FM54" s="167" t="s">
        <v>443</v>
      </c>
      <c r="FN54" s="382"/>
      <c r="FO54" s="167" t="s">
        <v>443</v>
      </c>
      <c r="FP54" s="167" t="s">
        <v>443</v>
      </c>
      <c r="FQ54" s="167" t="s">
        <v>443</v>
      </c>
      <c r="FR54" s="167" t="s">
        <v>443</v>
      </c>
      <c r="FS54" s="167" t="s">
        <v>443</v>
      </c>
      <c r="FT54" s="167" t="s">
        <v>443</v>
      </c>
      <c r="FU54" s="382"/>
      <c r="FV54" s="167" t="s">
        <v>443</v>
      </c>
      <c r="FW54" s="167" t="s">
        <v>443</v>
      </c>
      <c r="FX54" s="167" t="s">
        <v>443</v>
      </c>
      <c r="FY54" s="167" t="s">
        <v>443</v>
      </c>
      <c r="FZ54" s="167" t="s">
        <v>443</v>
      </c>
      <c r="GA54" s="167" t="s">
        <v>443</v>
      </c>
      <c r="GB54" s="382"/>
      <c r="GC54" s="167" t="s">
        <v>443</v>
      </c>
      <c r="GD54" s="167" t="s">
        <v>443</v>
      </c>
      <c r="GE54" s="167" t="s">
        <v>443</v>
      </c>
      <c r="GF54" s="167" t="s">
        <v>443</v>
      </c>
      <c r="GG54" s="167" t="s">
        <v>443</v>
      </c>
      <c r="GH54" s="167" t="s">
        <v>443</v>
      </c>
      <c r="GI54" s="382"/>
      <c r="GJ54" s="167" t="s">
        <v>443</v>
      </c>
      <c r="GK54" s="373"/>
      <c r="GL54" s="167" t="s">
        <v>443</v>
      </c>
      <c r="GM54" s="167" t="s">
        <v>443</v>
      </c>
      <c r="GN54" s="167" t="s">
        <v>443</v>
      </c>
      <c r="GO54" s="167" t="s">
        <v>443</v>
      </c>
      <c r="GP54" s="167" t="s">
        <v>443</v>
      </c>
      <c r="GQ54" s="382"/>
      <c r="GR54" s="167" t="s">
        <v>443</v>
      </c>
      <c r="GS54" s="167"/>
      <c r="GT54" s="167" t="s">
        <v>443</v>
      </c>
      <c r="GU54" s="167" t="s">
        <v>443</v>
      </c>
      <c r="GV54" s="167"/>
      <c r="GW54" s="167" t="s">
        <v>443</v>
      </c>
      <c r="GX54" s="382"/>
      <c r="GY54" s="167" t="s">
        <v>443</v>
      </c>
      <c r="GZ54" s="167" t="s">
        <v>443</v>
      </c>
      <c r="HA54" s="167" t="s">
        <v>443</v>
      </c>
      <c r="HB54" s="167" t="s">
        <v>443</v>
      </c>
      <c r="HC54" s="167" t="s">
        <v>443</v>
      </c>
      <c r="HD54" s="167" t="s">
        <v>443</v>
      </c>
      <c r="HE54" s="382"/>
      <c r="HF54" s="167" t="s">
        <v>443</v>
      </c>
      <c r="HG54" s="167"/>
      <c r="HH54" s="167" t="s">
        <v>443</v>
      </c>
      <c r="HI54" s="167" t="s">
        <v>443</v>
      </c>
      <c r="HJ54" s="167" t="s">
        <v>443</v>
      </c>
      <c r="HK54" s="167"/>
      <c r="HL54" s="382"/>
      <c r="HM54" s="167"/>
      <c r="HN54" s="167" t="s">
        <v>443</v>
      </c>
      <c r="HO54" s="167"/>
      <c r="HP54" s="167" t="s">
        <v>443</v>
      </c>
      <c r="HQ54" s="373"/>
      <c r="HR54" s="167" t="s">
        <v>443</v>
      </c>
      <c r="HS54" s="167" t="s">
        <v>443</v>
      </c>
      <c r="HT54" s="382"/>
      <c r="HU54" s="167" t="s">
        <v>443</v>
      </c>
      <c r="HV54" s="167" t="s">
        <v>443</v>
      </c>
      <c r="HW54" s="167"/>
      <c r="HX54" s="167" t="s">
        <v>443</v>
      </c>
      <c r="HY54" s="167"/>
      <c r="HZ54" s="167" t="s">
        <v>443</v>
      </c>
      <c r="IA54" s="382"/>
      <c r="IB54" s="167" t="s">
        <v>443</v>
      </c>
      <c r="IC54" s="167" t="s">
        <v>443</v>
      </c>
      <c r="ID54" s="167" t="s">
        <v>443</v>
      </c>
      <c r="IE54" s="167" t="s">
        <v>443</v>
      </c>
      <c r="IF54" s="167" t="s">
        <v>443</v>
      </c>
      <c r="IG54" s="167" t="s">
        <v>443</v>
      </c>
      <c r="IH54" s="382"/>
      <c r="II54" s="167"/>
      <c r="IJ54" s="167" t="s">
        <v>443</v>
      </c>
      <c r="IK54" s="167" t="s">
        <v>443</v>
      </c>
      <c r="IL54" s="167" t="s">
        <v>443</v>
      </c>
      <c r="IM54" s="167" t="s">
        <v>443</v>
      </c>
      <c r="IN54" s="167" t="s">
        <v>443</v>
      </c>
      <c r="IO54" s="382"/>
      <c r="IP54" s="167" t="s">
        <v>443</v>
      </c>
      <c r="IQ54" s="167" t="s">
        <v>443</v>
      </c>
      <c r="IR54" s="167"/>
      <c r="IS54" s="167" t="s">
        <v>443</v>
      </c>
      <c r="IT54" s="167" t="s">
        <v>443</v>
      </c>
      <c r="IU54" s="167" t="s">
        <v>443</v>
      </c>
      <c r="IV54" s="382"/>
      <c r="IW54" s="373"/>
      <c r="IX54" s="167" t="s">
        <v>443</v>
      </c>
      <c r="IY54" s="167" t="s">
        <v>443</v>
      </c>
      <c r="IZ54" s="167" t="s">
        <v>443</v>
      </c>
      <c r="JA54" s="167" t="s">
        <v>443</v>
      </c>
      <c r="JB54" s="167" t="s">
        <v>443</v>
      </c>
      <c r="JC54" s="382" t="s">
        <v>443</v>
      </c>
      <c r="JD54" s="167" t="s">
        <v>443</v>
      </c>
      <c r="JE54" s="167"/>
      <c r="JF54" s="167" t="s">
        <v>443</v>
      </c>
      <c r="JG54" s="167" t="s">
        <v>443</v>
      </c>
      <c r="JH54" s="167"/>
      <c r="JI54" s="167" t="s">
        <v>443</v>
      </c>
      <c r="JJ54" s="352"/>
      <c r="JK54" s="167"/>
      <c r="JL54" s="167" t="s">
        <v>443</v>
      </c>
      <c r="JM54" s="167" t="s">
        <v>443</v>
      </c>
      <c r="JN54" s="167" t="s">
        <v>443</v>
      </c>
      <c r="JO54" s="167"/>
      <c r="JP54" s="167" t="s">
        <v>443</v>
      </c>
      <c r="JQ54" s="352"/>
      <c r="JR54" s="167" t="s">
        <v>443</v>
      </c>
      <c r="JS54" s="167" t="s">
        <v>443</v>
      </c>
      <c r="JT54" s="167"/>
      <c r="JU54" s="167" t="s">
        <v>443</v>
      </c>
      <c r="JV54" s="167" t="s">
        <v>443</v>
      </c>
      <c r="JW54" s="167" t="s">
        <v>443</v>
      </c>
      <c r="JX54" s="352"/>
      <c r="JY54" s="167" t="s">
        <v>443</v>
      </c>
      <c r="JZ54" s="167"/>
      <c r="KA54" s="373"/>
      <c r="KB54" s="167" t="s">
        <v>443</v>
      </c>
      <c r="KC54" s="167" t="s">
        <v>443</v>
      </c>
      <c r="KD54" s="167"/>
      <c r="KE54" s="167"/>
      <c r="KF54" s="352"/>
      <c r="KG54" s="167" t="s">
        <v>443</v>
      </c>
      <c r="KH54" s="167" t="s">
        <v>443</v>
      </c>
      <c r="KI54" s="167" t="s">
        <v>443</v>
      </c>
      <c r="KJ54" s="167" t="s">
        <v>443</v>
      </c>
      <c r="KK54" s="167" t="s">
        <v>443</v>
      </c>
      <c r="KL54" s="167" t="s">
        <v>443</v>
      </c>
      <c r="KM54" s="352"/>
      <c r="KN54" s="167" t="s">
        <v>443</v>
      </c>
      <c r="KO54" s="167" t="s">
        <v>443</v>
      </c>
      <c r="KP54" s="167" t="s">
        <v>443</v>
      </c>
      <c r="KQ54" s="167" t="s">
        <v>443</v>
      </c>
      <c r="KR54" s="167" t="s">
        <v>443</v>
      </c>
      <c r="KS54" s="167"/>
      <c r="KT54" s="352"/>
      <c r="KU54" s="167" t="s">
        <v>443</v>
      </c>
      <c r="KV54" s="167" t="s">
        <v>443</v>
      </c>
      <c r="KW54" s="167" t="s">
        <v>443</v>
      </c>
      <c r="KX54" s="167" t="s">
        <v>443</v>
      </c>
      <c r="KY54" s="167" t="s">
        <v>443</v>
      </c>
      <c r="KZ54" s="167" t="s">
        <v>443</v>
      </c>
      <c r="LA54" s="352"/>
      <c r="LB54" s="167" t="s">
        <v>443</v>
      </c>
      <c r="LC54" s="167" t="s">
        <v>443</v>
      </c>
      <c r="LD54" s="167" t="s">
        <v>443</v>
      </c>
      <c r="LE54" s="167"/>
      <c r="LF54" s="167"/>
      <c r="LG54" s="373"/>
      <c r="LH54" s="167" t="s">
        <v>443</v>
      </c>
      <c r="LI54" s="352"/>
      <c r="LJ54" s="167" t="s">
        <v>443</v>
      </c>
      <c r="LK54" s="167" t="s">
        <v>443</v>
      </c>
      <c r="LL54" s="167" t="s">
        <v>443</v>
      </c>
      <c r="LM54" s="167" t="s">
        <v>443</v>
      </c>
      <c r="LN54" s="167" t="s">
        <v>443</v>
      </c>
      <c r="LO54" s="167" t="s">
        <v>443</v>
      </c>
      <c r="LP54" s="167" t="s">
        <v>443</v>
      </c>
      <c r="LQ54" s="167" t="s">
        <v>443</v>
      </c>
      <c r="LR54" s="167" t="s">
        <v>443</v>
      </c>
      <c r="LS54" s="167" t="s">
        <v>443</v>
      </c>
      <c r="LT54" s="167" t="s">
        <v>443</v>
      </c>
      <c r="LU54" s="167" t="s">
        <v>443</v>
      </c>
      <c r="LV54" s="167" t="s">
        <v>443</v>
      </c>
      <c r="LW54" s="167" t="s">
        <v>443</v>
      </c>
      <c r="LX54" s="167" t="s">
        <v>443</v>
      </c>
      <c r="LY54" s="167" t="s">
        <v>443</v>
      </c>
      <c r="LZ54" s="167" t="s">
        <v>443</v>
      </c>
      <c r="MA54" s="167" t="s">
        <v>443</v>
      </c>
      <c r="MB54" s="167" t="s">
        <v>443</v>
      </c>
      <c r="MC54" s="167" t="s">
        <v>443</v>
      </c>
      <c r="MD54" s="167" t="s">
        <v>443</v>
      </c>
      <c r="ME54" s="167"/>
      <c r="MF54" s="167" t="s">
        <v>443</v>
      </c>
      <c r="MG54" s="167" t="s">
        <v>443</v>
      </c>
      <c r="MH54" s="167" t="s">
        <v>443</v>
      </c>
      <c r="MI54" s="167" t="s">
        <v>443</v>
      </c>
      <c r="MJ54" s="167" t="s">
        <v>443</v>
      </c>
      <c r="MK54" s="374" t="s">
        <v>443</v>
      </c>
      <c r="ML54" s="373"/>
    </row>
    <row r="55" spans="1:350" s="9" customFormat="1" ht="15.65" hidden="1" customHeight="1" x14ac:dyDescent="0.35">
      <c r="A55" s="244"/>
      <c r="B55" s="371">
        <f t="shared" si="118"/>
        <v>19</v>
      </c>
      <c r="C55" s="450" t="s">
        <v>114</v>
      </c>
      <c r="D55" s="368"/>
      <c r="E55" s="372" t="s">
        <v>115</v>
      </c>
      <c r="F55" s="373"/>
      <c r="G55" s="374"/>
      <c r="H55" s="86" t="s">
        <v>443</v>
      </c>
      <c r="I55" s="86" t="s">
        <v>443</v>
      </c>
      <c r="J55" s="164" t="s">
        <v>443</v>
      </c>
      <c r="K55" s="375"/>
      <c r="L55" s="86" t="s">
        <v>443</v>
      </c>
      <c r="M55" s="86" t="s">
        <v>443</v>
      </c>
      <c r="N55" s="376" t="s">
        <v>443</v>
      </c>
      <c r="O55" s="86" t="s">
        <v>443</v>
      </c>
      <c r="P55" s="86" t="s">
        <v>443</v>
      </c>
      <c r="Q55" s="164" t="s">
        <v>443</v>
      </c>
      <c r="R55" s="375"/>
      <c r="S55" s="159" t="s">
        <v>443</v>
      </c>
      <c r="T55" s="86" t="s">
        <v>443</v>
      </c>
      <c r="U55" s="376" t="s">
        <v>443</v>
      </c>
      <c r="V55" s="86" t="s">
        <v>443</v>
      </c>
      <c r="W55" s="86" t="s">
        <v>443</v>
      </c>
      <c r="X55" s="164" t="s">
        <v>443</v>
      </c>
      <c r="Y55" s="375"/>
      <c r="Z55" s="159" t="s">
        <v>443</v>
      </c>
      <c r="AA55" s="86" t="s">
        <v>443</v>
      </c>
      <c r="AB55" s="376" t="s">
        <v>443</v>
      </c>
      <c r="AC55" s="86" t="s">
        <v>443</v>
      </c>
      <c r="AD55" s="86" t="s">
        <v>443</v>
      </c>
      <c r="AE55" s="86"/>
      <c r="AF55" s="377"/>
      <c r="AG55" s="159"/>
      <c r="AH55" s="164"/>
      <c r="AI55" s="376"/>
      <c r="AJ55" s="378"/>
      <c r="AK55" s="164"/>
      <c r="AL55" s="373"/>
      <c r="AM55" s="163"/>
      <c r="AN55" s="377"/>
      <c r="AO55" s="86" t="s">
        <v>443</v>
      </c>
      <c r="AP55" s="86" t="s">
        <v>443</v>
      </c>
      <c r="AQ55" s="376"/>
      <c r="AR55" s="86"/>
      <c r="AS55" s="86"/>
      <c r="AT55" s="164" t="s">
        <v>443</v>
      </c>
      <c r="AU55" s="375"/>
      <c r="AV55" s="86" t="s">
        <v>443</v>
      </c>
      <c r="AW55" s="86"/>
      <c r="AX55" s="376" t="s">
        <v>443</v>
      </c>
      <c r="AY55" s="86" t="s">
        <v>443</v>
      </c>
      <c r="AZ55" s="86" t="s">
        <v>443</v>
      </c>
      <c r="BA55" s="164" t="s">
        <v>443</v>
      </c>
      <c r="BB55" s="375"/>
      <c r="BC55" s="86" t="s">
        <v>443</v>
      </c>
      <c r="BD55" s="86"/>
      <c r="BE55" s="376"/>
      <c r="BF55" s="86"/>
      <c r="BG55" s="86" t="s">
        <v>443</v>
      </c>
      <c r="BH55" s="164" t="s">
        <v>443</v>
      </c>
      <c r="BI55" s="375"/>
      <c r="BJ55" s="86" t="s">
        <v>443</v>
      </c>
      <c r="BK55" s="86" t="s">
        <v>443</v>
      </c>
      <c r="BL55" s="376"/>
      <c r="BM55" s="86" t="s">
        <v>443</v>
      </c>
      <c r="BN55" s="86" t="s">
        <v>443</v>
      </c>
      <c r="BO55" s="379"/>
      <c r="BP55" s="380" t="s">
        <v>443</v>
      </c>
      <c r="BQ55" s="381"/>
      <c r="BR55" s="167" t="s">
        <v>443</v>
      </c>
      <c r="BS55" s="103" t="s">
        <v>443</v>
      </c>
      <c r="BT55" s="103" t="s">
        <v>443</v>
      </c>
      <c r="BU55" s="103" t="s">
        <v>443</v>
      </c>
      <c r="BV55" s="103" t="s">
        <v>443</v>
      </c>
      <c r="BW55" s="160" t="s">
        <v>443</v>
      </c>
      <c r="BX55" s="382"/>
      <c r="BY55" s="167" t="s">
        <v>443</v>
      </c>
      <c r="BZ55" s="103" t="s">
        <v>443</v>
      </c>
      <c r="CA55" s="103" t="s">
        <v>443</v>
      </c>
      <c r="CB55" s="103" t="s">
        <v>443</v>
      </c>
      <c r="CC55" s="103" t="s">
        <v>443</v>
      </c>
      <c r="CD55" s="160" t="s">
        <v>443</v>
      </c>
      <c r="CE55" s="382"/>
      <c r="CF55" s="167" t="s">
        <v>443</v>
      </c>
      <c r="CG55" s="383" t="s">
        <v>443</v>
      </c>
      <c r="CH55" s="383" t="s">
        <v>443</v>
      </c>
      <c r="CI55" s="383" t="s">
        <v>443</v>
      </c>
      <c r="CJ55" s="383" t="s">
        <v>443</v>
      </c>
      <c r="CK55" s="160" t="s">
        <v>443</v>
      </c>
      <c r="CL55" s="382"/>
      <c r="CM55" s="167" t="s">
        <v>443</v>
      </c>
      <c r="CN55" s="103" t="s">
        <v>443</v>
      </c>
      <c r="CO55" s="103"/>
      <c r="CP55" s="103" t="s">
        <v>443</v>
      </c>
      <c r="CQ55" s="103" t="s">
        <v>443</v>
      </c>
      <c r="CR55" s="160" t="s">
        <v>443</v>
      </c>
      <c r="CS55" s="382"/>
      <c r="CT55" s="380" t="s">
        <v>443</v>
      </c>
      <c r="CU55" s="373"/>
      <c r="CV55" s="383" t="s">
        <v>443</v>
      </c>
      <c r="CW55" s="103" t="s">
        <v>443</v>
      </c>
      <c r="CX55" s="103" t="s">
        <v>443</v>
      </c>
      <c r="CY55" s="103" t="s">
        <v>443</v>
      </c>
      <c r="CZ55" s="160" t="s">
        <v>443</v>
      </c>
      <c r="DA55" s="382" t="s">
        <v>443</v>
      </c>
      <c r="DB55" s="167" t="s">
        <v>443</v>
      </c>
      <c r="DC55" s="103" t="s">
        <v>443</v>
      </c>
      <c r="DD55" s="103" t="s">
        <v>443</v>
      </c>
      <c r="DE55" s="103" t="s">
        <v>443</v>
      </c>
      <c r="DF55" s="103" t="s">
        <v>443</v>
      </c>
      <c r="DG55" s="160" t="s">
        <v>443</v>
      </c>
      <c r="DH55" s="382" t="s">
        <v>443</v>
      </c>
      <c r="DI55" s="167" t="s">
        <v>443</v>
      </c>
      <c r="DJ55" s="103" t="s">
        <v>443</v>
      </c>
      <c r="DK55" s="103" t="s">
        <v>443</v>
      </c>
      <c r="DL55" s="103" t="s">
        <v>443</v>
      </c>
      <c r="DM55" s="103" t="s">
        <v>443</v>
      </c>
      <c r="DN55" s="103" t="s">
        <v>443</v>
      </c>
      <c r="DO55" s="384" t="s">
        <v>443</v>
      </c>
      <c r="DP55" s="385" t="s">
        <v>443</v>
      </c>
      <c r="DQ55" s="103" t="s">
        <v>443</v>
      </c>
      <c r="DR55" s="103" t="s">
        <v>443</v>
      </c>
      <c r="DS55" s="103" t="s">
        <v>443</v>
      </c>
      <c r="DT55" s="103" t="s">
        <v>443</v>
      </c>
      <c r="DU55" s="160" t="s">
        <v>443</v>
      </c>
      <c r="DV55" s="382" t="s">
        <v>443</v>
      </c>
      <c r="DW55" s="167" t="s">
        <v>443</v>
      </c>
      <c r="DX55" s="167" t="s">
        <v>443</v>
      </c>
      <c r="DY55" s="167" t="s">
        <v>443</v>
      </c>
      <c r="DZ55" s="373"/>
      <c r="EA55" s="382"/>
      <c r="EB55" s="167" t="s">
        <v>443</v>
      </c>
      <c r="EC55" s="167" t="s">
        <v>443</v>
      </c>
      <c r="ED55" s="382"/>
      <c r="EE55" s="167" t="s">
        <v>443</v>
      </c>
      <c r="EF55" s="167" t="s">
        <v>443</v>
      </c>
      <c r="EG55" s="167" t="s">
        <v>443</v>
      </c>
      <c r="EH55" s="167" t="s">
        <v>443</v>
      </c>
      <c r="EI55" s="167" t="s">
        <v>443</v>
      </c>
      <c r="EJ55" s="167" t="s">
        <v>443</v>
      </c>
      <c r="EK55" s="382"/>
      <c r="EL55" s="167" t="s">
        <v>443</v>
      </c>
      <c r="EM55" s="167" t="s">
        <v>443</v>
      </c>
      <c r="EN55" s="167" t="s">
        <v>443</v>
      </c>
      <c r="EO55" s="167" t="s">
        <v>443</v>
      </c>
      <c r="EP55" s="167" t="s">
        <v>443</v>
      </c>
      <c r="EQ55" s="167" t="s">
        <v>443</v>
      </c>
      <c r="ER55" s="382"/>
      <c r="ES55" s="167" t="s">
        <v>443</v>
      </c>
      <c r="ET55" s="167" t="s">
        <v>443</v>
      </c>
      <c r="EU55" s="167" t="s">
        <v>443</v>
      </c>
      <c r="EV55" s="167" t="s">
        <v>443</v>
      </c>
      <c r="EW55" s="167" t="s">
        <v>443</v>
      </c>
      <c r="EX55" s="167" t="s">
        <v>443</v>
      </c>
      <c r="EY55" s="382"/>
      <c r="EZ55" s="167" t="s">
        <v>443</v>
      </c>
      <c r="FA55" s="167" t="s">
        <v>443</v>
      </c>
      <c r="FB55" s="167" t="s">
        <v>443</v>
      </c>
      <c r="FC55" s="167" t="s">
        <v>443</v>
      </c>
      <c r="FD55" s="167" t="s">
        <v>443</v>
      </c>
      <c r="FE55" s="167" t="s">
        <v>443</v>
      </c>
      <c r="FF55" s="373"/>
      <c r="FG55" s="382"/>
      <c r="FH55" s="167" t="s">
        <v>443</v>
      </c>
      <c r="FI55" s="167" t="s">
        <v>443</v>
      </c>
      <c r="FJ55" s="167" t="s">
        <v>443</v>
      </c>
      <c r="FK55" s="167" t="s">
        <v>443</v>
      </c>
      <c r="FL55" s="167" t="s">
        <v>443</v>
      </c>
      <c r="FM55" s="167" t="s">
        <v>443</v>
      </c>
      <c r="FN55" s="382"/>
      <c r="FO55" s="167" t="s">
        <v>443</v>
      </c>
      <c r="FP55" s="167" t="s">
        <v>443</v>
      </c>
      <c r="FQ55" s="167" t="s">
        <v>443</v>
      </c>
      <c r="FR55" s="167" t="s">
        <v>443</v>
      </c>
      <c r="FS55" s="167" t="s">
        <v>443</v>
      </c>
      <c r="FT55" s="167" t="s">
        <v>443</v>
      </c>
      <c r="FU55" s="382"/>
      <c r="FV55" s="167" t="s">
        <v>443</v>
      </c>
      <c r="FW55" s="167" t="s">
        <v>443</v>
      </c>
      <c r="FX55" s="167" t="s">
        <v>443</v>
      </c>
      <c r="FY55" s="167" t="s">
        <v>443</v>
      </c>
      <c r="FZ55" s="167" t="s">
        <v>443</v>
      </c>
      <c r="GA55" s="167" t="s">
        <v>443</v>
      </c>
      <c r="GB55" s="382"/>
      <c r="GC55" s="167" t="s">
        <v>443</v>
      </c>
      <c r="GD55" s="167" t="s">
        <v>443</v>
      </c>
      <c r="GE55" s="167" t="s">
        <v>443</v>
      </c>
      <c r="GF55" s="167" t="s">
        <v>443</v>
      </c>
      <c r="GG55" s="167" t="s">
        <v>443</v>
      </c>
      <c r="GH55" s="167" t="s">
        <v>443</v>
      </c>
      <c r="GI55" s="382"/>
      <c r="GJ55" s="167" t="s">
        <v>443</v>
      </c>
      <c r="GK55" s="373"/>
      <c r="GL55" s="167" t="s">
        <v>443</v>
      </c>
      <c r="GM55" s="167" t="s">
        <v>443</v>
      </c>
      <c r="GN55" s="167" t="s">
        <v>443</v>
      </c>
      <c r="GO55" s="167" t="s">
        <v>443</v>
      </c>
      <c r="GP55" s="167" t="s">
        <v>443</v>
      </c>
      <c r="GQ55" s="382"/>
      <c r="GR55" s="167" t="s">
        <v>443</v>
      </c>
      <c r="GS55" s="167"/>
      <c r="GT55" s="167" t="s">
        <v>443</v>
      </c>
      <c r="GU55" s="167" t="s">
        <v>443</v>
      </c>
      <c r="GV55" s="167"/>
      <c r="GW55" s="167" t="s">
        <v>443</v>
      </c>
      <c r="GX55" s="382"/>
      <c r="GY55" s="167" t="s">
        <v>443</v>
      </c>
      <c r="GZ55" s="167" t="s">
        <v>443</v>
      </c>
      <c r="HA55" s="167" t="s">
        <v>443</v>
      </c>
      <c r="HB55" s="167" t="s">
        <v>443</v>
      </c>
      <c r="HC55" s="167" t="s">
        <v>443</v>
      </c>
      <c r="HD55" s="167" t="s">
        <v>443</v>
      </c>
      <c r="HE55" s="382"/>
      <c r="HF55" s="167" t="s">
        <v>443</v>
      </c>
      <c r="HG55" s="167"/>
      <c r="HH55" s="167" t="s">
        <v>443</v>
      </c>
      <c r="HI55" s="167" t="s">
        <v>443</v>
      </c>
      <c r="HJ55" s="167" t="s">
        <v>443</v>
      </c>
      <c r="HK55" s="167"/>
      <c r="HL55" s="382"/>
      <c r="HM55" s="167"/>
      <c r="HN55" s="167" t="s">
        <v>443</v>
      </c>
      <c r="HO55" s="167"/>
      <c r="HP55" s="167" t="s">
        <v>443</v>
      </c>
      <c r="HQ55" s="373"/>
      <c r="HR55" s="167" t="s">
        <v>443</v>
      </c>
      <c r="HS55" s="167" t="s">
        <v>443</v>
      </c>
      <c r="HT55" s="382"/>
      <c r="HU55" s="167" t="s">
        <v>443</v>
      </c>
      <c r="HV55" s="167" t="s">
        <v>443</v>
      </c>
      <c r="HW55" s="167"/>
      <c r="HX55" s="167" t="s">
        <v>443</v>
      </c>
      <c r="HY55" s="167"/>
      <c r="HZ55" s="167" t="s">
        <v>443</v>
      </c>
      <c r="IA55" s="382"/>
      <c r="IB55" s="167" t="s">
        <v>443</v>
      </c>
      <c r="IC55" s="167" t="s">
        <v>443</v>
      </c>
      <c r="ID55" s="167" t="s">
        <v>443</v>
      </c>
      <c r="IE55" s="167" t="s">
        <v>443</v>
      </c>
      <c r="IF55" s="167" t="s">
        <v>443</v>
      </c>
      <c r="IG55" s="167" t="s">
        <v>443</v>
      </c>
      <c r="IH55" s="382"/>
      <c r="II55" s="167"/>
      <c r="IJ55" s="167" t="s">
        <v>443</v>
      </c>
      <c r="IK55" s="167" t="s">
        <v>443</v>
      </c>
      <c r="IL55" s="167" t="s">
        <v>443</v>
      </c>
      <c r="IM55" s="167" t="s">
        <v>443</v>
      </c>
      <c r="IN55" s="167" t="s">
        <v>443</v>
      </c>
      <c r="IO55" s="382"/>
      <c r="IP55" s="167" t="s">
        <v>443</v>
      </c>
      <c r="IQ55" s="167" t="s">
        <v>443</v>
      </c>
      <c r="IR55" s="167"/>
      <c r="IS55" s="167" t="s">
        <v>443</v>
      </c>
      <c r="IT55" s="167" t="s">
        <v>443</v>
      </c>
      <c r="IU55" s="167" t="s">
        <v>443</v>
      </c>
      <c r="IV55" s="382"/>
      <c r="IW55" s="373"/>
      <c r="IX55" s="167" t="s">
        <v>443</v>
      </c>
      <c r="IY55" s="167" t="s">
        <v>443</v>
      </c>
      <c r="IZ55" s="167" t="s">
        <v>443</v>
      </c>
      <c r="JA55" s="167" t="s">
        <v>443</v>
      </c>
      <c r="JB55" s="167" t="s">
        <v>443</v>
      </c>
      <c r="JC55" s="382" t="s">
        <v>443</v>
      </c>
      <c r="JD55" s="167" t="s">
        <v>443</v>
      </c>
      <c r="JE55" s="167"/>
      <c r="JF55" s="167" t="s">
        <v>443</v>
      </c>
      <c r="JG55" s="167" t="s">
        <v>443</v>
      </c>
      <c r="JH55" s="167"/>
      <c r="JI55" s="167" t="s">
        <v>443</v>
      </c>
      <c r="JJ55" s="352"/>
      <c r="JK55" s="167"/>
      <c r="JL55" s="167" t="s">
        <v>443</v>
      </c>
      <c r="JM55" s="167" t="s">
        <v>443</v>
      </c>
      <c r="JN55" s="167" t="s">
        <v>443</v>
      </c>
      <c r="JO55" s="167"/>
      <c r="JP55" s="167" t="s">
        <v>443</v>
      </c>
      <c r="JQ55" s="352"/>
      <c r="JR55" s="167" t="s">
        <v>443</v>
      </c>
      <c r="JS55" s="167" t="s">
        <v>443</v>
      </c>
      <c r="JT55" s="167"/>
      <c r="JU55" s="167" t="s">
        <v>443</v>
      </c>
      <c r="JV55" s="167" t="s">
        <v>443</v>
      </c>
      <c r="JW55" s="167" t="s">
        <v>443</v>
      </c>
      <c r="JX55" s="352"/>
      <c r="JY55" s="167" t="s">
        <v>443</v>
      </c>
      <c r="JZ55" s="167"/>
      <c r="KA55" s="373"/>
      <c r="KB55" s="167" t="s">
        <v>443</v>
      </c>
      <c r="KC55" s="167" t="s">
        <v>443</v>
      </c>
      <c r="KD55" s="167"/>
      <c r="KE55" s="167"/>
      <c r="KF55" s="352"/>
      <c r="KG55" s="167" t="s">
        <v>443</v>
      </c>
      <c r="KH55" s="167" t="s">
        <v>443</v>
      </c>
      <c r="KI55" s="167" t="s">
        <v>443</v>
      </c>
      <c r="KJ55" s="167" t="s">
        <v>443</v>
      </c>
      <c r="KK55" s="167" t="s">
        <v>443</v>
      </c>
      <c r="KL55" s="167" t="s">
        <v>443</v>
      </c>
      <c r="KM55" s="352"/>
      <c r="KN55" s="167" t="s">
        <v>443</v>
      </c>
      <c r="KO55" s="167" t="s">
        <v>443</v>
      </c>
      <c r="KP55" s="167" t="s">
        <v>443</v>
      </c>
      <c r="KQ55" s="167" t="s">
        <v>443</v>
      </c>
      <c r="KR55" s="167" t="s">
        <v>443</v>
      </c>
      <c r="KS55" s="167"/>
      <c r="KT55" s="352"/>
      <c r="KU55" s="167" t="s">
        <v>443</v>
      </c>
      <c r="KV55" s="167" t="s">
        <v>443</v>
      </c>
      <c r="KW55" s="167" t="s">
        <v>443</v>
      </c>
      <c r="KX55" s="167" t="s">
        <v>443</v>
      </c>
      <c r="KY55" s="167" t="s">
        <v>443</v>
      </c>
      <c r="KZ55" s="167" t="s">
        <v>443</v>
      </c>
      <c r="LA55" s="352"/>
      <c r="LB55" s="167" t="s">
        <v>443</v>
      </c>
      <c r="LC55" s="167" t="s">
        <v>443</v>
      </c>
      <c r="LD55" s="167" t="s">
        <v>443</v>
      </c>
      <c r="LE55" s="167"/>
      <c r="LF55" s="167"/>
      <c r="LG55" s="373"/>
      <c r="LH55" s="167" t="s">
        <v>443</v>
      </c>
      <c r="LI55" s="352"/>
      <c r="LJ55" s="167" t="s">
        <v>443</v>
      </c>
      <c r="LK55" s="167" t="s">
        <v>443</v>
      </c>
      <c r="LL55" s="167" t="s">
        <v>443</v>
      </c>
      <c r="LM55" s="167" t="s">
        <v>443</v>
      </c>
      <c r="LN55" s="167" t="s">
        <v>443</v>
      </c>
      <c r="LO55" s="167" t="s">
        <v>443</v>
      </c>
      <c r="LP55" s="167" t="s">
        <v>443</v>
      </c>
      <c r="LQ55" s="167" t="s">
        <v>443</v>
      </c>
      <c r="LR55" s="167" t="s">
        <v>443</v>
      </c>
      <c r="LS55" s="167" t="s">
        <v>443</v>
      </c>
      <c r="LT55" s="167" t="s">
        <v>443</v>
      </c>
      <c r="LU55" s="167" t="s">
        <v>443</v>
      </c>
      <c r="LV55" s="167" t="s">
        <v>443</v>
      </c>
      <c r="LW55" s="167" t="s">
        <v>443</v>
      </c>
      <c r="LX55" s="167" t="s">
        <v>443</v>
      </c>
      <c r="LY55" s="167" t="s">
        <v>443</v>
      </c>
      <c r="LZ55" s="167" t="s">
        <v>443</v>
      </c>
      <c r="MA55" s="167" t="s">
        <v>443</v>
      </c>
      <c r="MB55" s="167" t="s">
        <v>443</v>
      </c>
      <c r="MC55" s="167" t="s">
        <v>443</v>
      </c>
      <c r="MD55" s="167" t="s">
        <v>443</v>
      </c>
      <c r="ME55" s="167"/>
      <c r="MF55" s="167" t="s">
        <v>443</v>
      </c>
      <c r="MG55" s="167" t="s">
        <v>443</v>
      </c>
      <c r="MH55" s="167" t="s">
        <v>443</v>
      </c>
      <c r="MI55" s="167" t="s">
        <v>443</v>
      </c>
      <c r="MJ55" s="167" t="s">
        <v>443</v>
      </c>
      <c r="MK55" s="374" t="s">
        <v>443</v>
      </c>
      <c r="ML55" s="373"/>
    </row>
    <row r="56" spans="1:350" s="9" customFormat="1" ht="15.65" hidden="1" customHeight="1" x14ac:dyDescent="0.35">
      <c r="A56" s="244"/>
      <c r="B56" s="371">
        <f t="shared" si="118"/>
        <v>20</v>
      </c>
      <c r="C56" s="450" t="s">
        <v>116</v>
      </c>
      <c r="D56" s="368"/>
      <c r="E56" s="372" t="s">
        <v>117</v>
      </c>
      <c r="F56" s="373"/>
      <c r="G56" s="374"/>
      <c r="H56" s="86" t="s">
        <v>443</v>
      </c>
      <c r="I56" s="86" t="s">
        <v>443</v>
      </c>
      <c r="J56" s="164" t="s">
        <v>443</v>
      </c>
      <c r="K56" s="375"/>
      <c r="L56" s="86" t="s">
        <v>443</v>
      </c>
      <c r="M56" s="86" t="s">
        <v>443</v>
      </c>
      <c r="N56" s="376" t="s">
        <v>443</v>
      </c>
      <c r="O56" s="86" t="s">
        <v>443</v>
      </c>
      <c r="P56" s="86" t="s">
        <v>443</v>
      </c>
      <c r="Q56" s="164" t="s">
        <v>443</v>
      </c>
      <c r="R56" s="375"/>
      <c r="S56" s="159" t="s">
        <v>443</v>
      </c>
      <c r="T56" s="86" t="s">
        <v>443</v>
      </c>
      <c r="U56" s="376" t="s">
        <v>443</v>
      </c>
      <c r="V56" s="86" t="s">
        <v>443</v>
      </c>
      <c r="W56" s="86" t="s">
        <v>443</v>
      </c>
      <c r="X56" s="164" t="s">
        <v>443</v>
      </c>
      <c r="Y56" s="375"/>
      <c r="Z56" s="159" t="s">
        <v>443</v>
      </c>
      <c r="AA56" s="86" t="s">
        <v>443</v>
      </c>
      <c r="AB56" s="376" t="s">
        <v>443</v>
      </c>
      <c r="AC56" s="86" t="s">
        <v>443</v>
      </c>
      <c r="AD56" s="86" t="s">
        <v>443</v>
      </c>
      <c r="AE56" s="86"/>
      <c r="AF56" s="377"/>
      <c r="AG56" s="159"/>
      <c r="AH56" s="164"/>
      <c r="AI56" s="376"/>
      <c r="AJ56" s="378"/>
      <c r="AK56" s="164"/>
      <c r="AL56" s="373"/>
      <c r="AM56" s="163"/>
      <c r="AN56" s="377"/>
      <c r="AO56" s="86" t="s">
        <v>443</v>
      </c>
      <c r="AP56" s="86" t="s">
        <v>443</v>
      </c>
      <c r="AQ56" s="376"/>
      <c r="AR56" s="86"/>
      <c r="AS56" s="86"/>
      <c r="AT56" s="164" t="s">
        <v>443</v>
      </c>
      <c r="AU56" s="375"/>
      <c r="AV56" s="86" t="s">
        <v>443</v>
      </c>
      <c r="AW56" s="86"/>
      <c r="AX56" s="376" t="s">
        <v>443</v>
      </c>
      <c r="AY56" s="86" t="s">
        <v>443</v>
      </c>
      <c r="AZ56" s="86" t="s">
        <v>443</v>
      </c>
      <c r="BA56" s="164" t="s">
        <v>443</v>
      </c>
      <c r="BB56" s="375"/>
      <c r="BC56" s="86" t="s">
        <v>443</v>
      </c>
      <c r="BD56" s="86"/>
      <c r="BE56" s="376"/>
      <c r="BF56" s="86"/>
      <c r="BG56" s="86" t="s">
        <v>443</v>
      </c>
      <c r="BH56" s="164" t="s">
        <v>443</v>
      </c>
      <c r="BI56" s="375"/>
      <c r="BJ56" s="86" t="s">
        <v>443</v>
      </c>
      <c r="BK56" s="86" t="s">
        <v>443</v>
      </c>
      <c r="BL56" s="376"/>
      <c r="BM56" s="86" t="s">
        <v>443</v>
      </c>
      <c r="BN56" s="86" t="s">
        <v>443</v>
      </c>
      <c r="BO56" s="379"/>
      <c r="BP56" s="380" t="s">
        <v>443</v>
      </c>
      <c r="BQ56" s="381"/>
      <c r="BR56" s="167" t="s">
        <v>443</v>
      </c>
      <c r="BS56" s="103" t="s">
        <v>443</v>
      </c>
      <c r="BT56" s="103" t="s">
        <v>443</v>
      </c>
      <c r="BU56" s="103" t="s">
        <v>443</v>
      </c>
      <c r="BV56" s="103" t="s">
        <v>443</v>
      </c>
      <c r="BW56" s="160" t="s">
        <v>443</v>
      </c>
      <c r="BX56" s="382"/>
      <c r="BY56" s="167" t="s">
        <v>443</v>
      </c>
      <c r="BZ56" s="103" t="s">
        <v>443</v>
      </c>
      <c r="CA56" s="103" t="s">
        <v>443</v>
      </c>
      <c r="CB56" s="103" t="s">
        <v>443</v>
      </c>
      <c r="CC56" s="103" t="s">
        <v>443</v>
      </c>
      <c r="CD56" s="160" t="s">
        <v>443</v>
      </c>
      <c r="CE56" s="382"/>
      <c r="CF56" s="167" t="s">
        <v>443</v>
      </c>
      <c r="CG56" s="383" t="s">
        <v>443</v>
      </c>
      <c r="CH56" s="383" t="s">
        <v>443</v>
      </c>
      <c r="CI56" s="383" t="s">
        <v>443</v>
      </c>
      <c r="CJ56" s="383" t="s">
        <v>443</v>
      </c>
      <c r="CK56" s="160" t="s">
        <v>443</v>
      </c>
      <c r="CL56" s="382"/>
      <c r="CM56" s="167" t="s">
        <v>443</v>
      </c>
      <c r="CN56" s="103" t="s">
        <v>443</v>
      </c>
      <c r="CO56" s="103"/>
      <c r="CP56" s="103" t="s">
        <v>443</v>
      </c>
      <c r="CQ56" s="103" t="s">
        <v>443</v>
      </c>
      <c r="CR56" s="160" t="s">
        <v>443</v>
      </c>
      <c r="CS56" s="382"/>
      <c r="CT56" s="380" t="s">
        <v>443</v>
      </c>
      <c r="CU56" s="373"/>
      <c r="CV56" s="383" t="s">
        <v>443</v>
      </c>
      <c r="CW56" s="103" t="s">
        <v>443</v>
      </c>
      <c r="CX56" s="103" t="s">
        <v>443</v>
      </c>
      <c r="CY56" s="103" t="s">
        <v>443</v>
      </c>
      <c r="CZ56" s="160" t="s">
        <v>443</v>
      </c>
      <c r="DA56" s="382" t="s">
        <v>443</v>
      </c>
      <c r="DB56" s="167" t="s">
        <v>443</v>
      </c>
      <c r="DC56" s="103" t="s">
        <v>443</v>
      </c>
      <c r="DD56" s="103" t="s">
        <v>443</v>
      </c>
      <c r="DE56" s="103" t="s">
        <v>443</v>
      </c>
      <c r="DF56" s="103" t="s">
        <v>443</v>
      </c>
      <c r="DG56" s="160" t="s">
        <v>443</v>
      </c>
      <c r="DH56" s="382" t="s">
        <v>443</v>
      </c>
      <c r="DI56" s="167" t="s">
        <v>443</v>
      </c>
      <c r="DJ56" s="103" t="s">
        <v>443</v>
      </c>
      <c r="DK56" s="103" t="s">
        <v>443</v>
      </c>
      <c r="DL56" s="103" t="s">
        <v>443</v>
      </c>
      <c r="DM56" s="103" t="s">
        <v>443</v>
      </c>
      <c r="DN56" s="103" t="s">
        <v>443</v>
      </c>
      <c r="DO56" s="384" t="s">
        <v>443</v>
      </c>
      <c r="DP56" s="385" t="s">
        <v>443</v>
      </c>
      <c r="DQ56" s="103" t="s">
        <v>443</v>
      </c>
      <c r="DR56" s="103" t="s">
        <v>443</v>
      </c>
      <c r="DS56" s="103" t="s">
        <v>443</v>
      </c>
      <c r="DT56" s="103" t="s">
        <v>443</v>
      </c>
      <c r="DU56" s="160" t="s">
        <v>443</v>
      </c>
      <c r="DV56" s="382" t="s">
        <v>443</v>
      </c>
      <c r="DW56" s="167" t="s">
        <v>443</v>
      </c>
      <c r="DX56" s="167" t="s">
        <v>443</v>
      </c>
      <c r="DY56" s="167" t="s">
        <v>443</v>
      </c>
      <c r="DZ56" s="373"/>
      <c r="EA56" s="382"/>
      <c r="EB56" s="167" t="s">
        <v>443</v>
      </c>
      <c r="EC56" s="167" t="s">
        <v>443</v>
      </c>
      <c r="ED56" s="382"/>
      <c r="EE56" s="167" t="s">
        <v>443</v>
      </c>
      <c r="EF56" s="167" t="s">
        <v>443</v>
      </c>
      <c r="EG56" s="167" t="s">
        <v>443</v>
      </c>
      <c r="EH56" s="167" t="s">
        <v>443</v>
      </c>
      <c r="EI56" s="167" t="s">
        <v>443</v>
      </c>
      <c r="EJ56" s="167" t="s">
        <v>443</v>
      </c>
      <c r="EK56" s="382"/>
      <c r="EL56" s="167" t="s">
        <v>443</v>
      </c>
      <c r="EM56" s="167" t="s">
        <v>443</v>
      </c>
      <c r="EN56" s="167" t="s">
        <v>443</v>
      </c>
      <c r="EO56" s="167" t="s">
        <v>443</v>
      </c>
      <c r="EP56" s="167" t="s">
        <v>443</v>
      </c>
      <c r="EQ56" s="167" t="s">
        <v>443</v>
      </c>
      <c r="ER56" s="382"/>
      <c r="ES56" s="167" t="s">
        <v>443</v>
      </c>
      <c r="ET56" s="167" t="s">
        <v>443</v>
      </c>
      <c r="EU56" s="167" t="s">
        <v>443</v>
      </c>
      <c r="EV56" s="167" t="s">
        <v>443</v>
      </c>
      <c r="EW56" s="167" t="s">
        <v>443</v>
      </c>
      <c r="EX56" s="167" t="s">
        <v>443</v>
      </c>
      <c r="EY56" s="382"/>
      <c r="EZ56" s="167" t="s">
        <v>443</v>
      </c>
      <c r="FA56" s="167" t="s">
        <v>443</v>
      </c>
      <c r="FB56" s="167" t="s">
        <v>443</v>
      </c>
      <c r="FC56" s="167" t="s">
        <v>443</v>
      </c>
      <c r="FD56" s="167" t="s">
        <v>443</v>
      </c>
      <c r="FE56" s="167" t="s">
        <v>443</v>
      </c>
      <c r="FF56" s="373"/>
      <c r="FG56" s="382"/>
      <c r="FH56" s="167" t="s">
        <v>443</v>
      </c>
      <c r="FI56" s="167" t="s">
        <v>443</v>
      </c>
      <c r="FJ56" s="167" t="s">
        <v>443</v>
      </c>
      <c r="FK56" s="167" t="s">
        <v>443</v>
      </c>
      <c r="FL56" s="167" t="s">
        <v>443</v>
      </c>
      <c r="FM56" s="167" t="s">
        <v>443</v>
      </c>
      <c r="FN56" s="382"/>
      <c r="FO56" s="167" t="s">
        <v>443</v>
      </c>
      <c r="FP56" s="167" t="s">
        <v>443</v>
      </c>
      <c r="FQ56" s="167" t="s">
        <v>443</v>
      </c>
      <c r="FR56" s="167" t="s">
        <v>443</v>
      </c>
      <c r="FS56" s="167" t="s">
        <v>443</v>
      </c>
      <c r="FT56" s="167" t="s">
        <v>443</v>
      </c>
      <c r="FU56" s="382"/>
      <c r="FV56" s="167" t="s">
        <v>443</v>
      </c>
      <c r="FW56" s="167" t="s">
        <v>443</v>
      </c>
      <c r="FX56" s="167" t="s">
        <v>443</v>
      </c>
      <c r="FY56" s="167" t="s">
        <v>443</v>
      </c>
      <c r="FZ56" s="167" t="s">
        <v>443</v>
      </c>
      <c r="GA56" s="167" t="s">
        <v>443</v>
      </c>
      <c r="GB56" s="382"/>
      <c r="GC56" s="167" t="s">
        <v>443</v>
      </c>
      <c r="GD56" s="167" t="s">
        <v>443</v>
      </c>
      <c r="GE56" s="167" t="s">
        <v>443</v>
      </c>
      <c r="GF56" s="167" t="s">
        <v>443</v>
      </c>
      <c r="GG56" s="167" t="s">
        <v>443</v>
      </c>
      <c r="GH56" s="167" t="s">
        <v>443</v>
      </c>
      <c r="GI56" s="382"/>
      <c r="GJ56" s="167" t="s">
        <v>443</v>
      </c>
      <c r="GK56" s="373"/>
      <c r="GL56" s="167" t="s">
        <v>443</v>
      </c>
      <c r="GM56" s="167" t="s">
        <v>443</v>
      </c>
      <c r="GN56" s="167" t="s">
        <v>443</v>
      </c>
      <c r="GO56" s="167" t="s">
        <v>443</v>
      </c>
      <c r="GP56" s="167" t="s">
        <v>443</v>
      </c>
      <c r="GQ56" s="382"/>
      <c r="GR56" s="167" t="s">
        <v>443</v>
      </c>
      <c r="GS56" s="167"/>
      <c r="GT56" s="167" t="s">
        <v>443</v>
      </c>
      <c r="GU56" s="167" t="s">
        <v>443</v>
      </c>
      <c r="GV56" s="167"/>
      <c r="GW56" s="167" t="s">
        <v>443</v>
      </c>
      <c r="GX56" s="382"/>
      <c r="GY56" s="167" t="s">
        <v>443</v>
      </c>
      <c r="GZ56" s="167" t="s">
        <v>443</v>
      </c>
      <c r="HA56" s="167" t="s">
        <v>443</v>
      </c>
      <c r="HB56" s="167" t="s">
        <v>443</v>
      </c>
      <c r="HC56" s="167" t="s">
        <v>443</v>
      </c>
      <c r="HD56" s="167" t="s">
        <v>443</v>
      </c>
      <c r="HE56" s="382"/>
      <c r="HF56" s="167" t="s">
        <v>443</v>
      </c>
      <c r="HG56" s="167"/>
      <c r="HH56" s="167" t="s">
        <v>443</v>
      </c>
      <c r="HI56" s="167" t="s">
        <v>443</v>
      </c>
      <c r="HJ56" s="167" t="s">
        <v>443</v>
      </c>
      <c r="HK56" s="167"/>
      <c r="HL56" s="382"/>
      <c r="HM56" s="167"/>
      <c r="HN56" s="167" t="s">
        <v>443</v>
      </c>
      <c r="HO56" s="167"/>
      <c r="HP56" s="167" t="s">
        <v>443</v>
      </c>
      <c r="HQ56" s="373"/>
      <c r="HR56" s="167" t="s">
        <v>443</v>
      </c>
      <c r="HS56" s="167" t="s">
        <v>443</v>
      </c>
      <c r="HT56" s="382"/>
      <c r="HU56" s="167" t="s">
        <v>443</v>
      </c>
      <c r="HV56" s="167" t="s">
        <v>443</v>
      </c>
      <c r="HW56" s="167"/>
      <c r="HX56" s="167" t="s">
        <v>443</v>
      </c>
      <c r="HY56" s="167"/>
      <c r="HZ56" s="167" t="s">
        <v>443</v>
      </c>
      <c r="IA56" s="382"/>
      <c r="IB56" s="167" t="s">
        <v>443</v>
      </c>
      <c r="IC56" s="167" t="s">
        <v>443</v>
      </c>
      <c r="ID56" s="167" t="s">
        <v>443</v>
      </c>
      <c r="IE56" s="167" t="s">
        <v>443</v>
      </c>
      <c r="IF56" s="167" t="s">
        <v>443</v>
      </c>
      <c r="IG56" s="167" t="s">
        <v>443</v>
      </c>
      <c r="IH56" s="382"/>
      <c r="II56" s="167"/>
      <c r="IJ56" s="167" t="s">
        <v>443</v>
      </c>
      <c r="IK56" s="167" t="s">
        <v>443</v>
      </c>
      <c r="IL56" s="167" t="s">
        <v>443</v>
      </c>
      <c r="IM56" s="167" t="s">
        <v>443</v>
      </c>
      <c r="IN56" s="167" t="s">
        <v>443</v>
      </c>
      <c r="IO56" s="382"/>
      <c r="IP56" s="167" t="s">
        <v>443</v>
      </c>
      <c r="IQ56" s="167" t="s">
        <v>443</v>
      </c>
      <c r="IR56" s="167"/>
      <c r="IS56" s="167" t="s">
        <v>443</v>
      </c>
      <c r="IT56" s="167" t="s">
        <v>443</v>
      </c>
      <c r="IU56" s="167" t="s">
        <v>443</v>
      </c>
      <c r="IV56" s="382"/>
      <c r="IW56" s="373"/>
      <c r="IX56" s="167" t="s">
        <v>443</v>
      </c>
      <c r="IY56" s="167" t="s">
        <v>443</v>
      </c>
      <c r="IZ56" s="167" t="s">
        <v>443</v>
      </c>
      <c r="JA56" s="167" t="s">
        <v>443</v>
      </c>
      <c r="JB56" s="167" t="s">
        <v>443</v>
      </c>
      <c r="JC56" s="382" t="s">
        <v>443</v>
      </c>
      <c r="JD56" s="167" t="s">
        <v>443</v>
      </c>
      <c r="JE56" s="167"/>
      <c r="JF56" s="167" t="s">
        <v>443</v>
      </c>
      <c r="JG56" s="167" t="s">
        <v>443</v>
      </c>
      <c r="JH56" s="167"/>
      <c r="JI56" s="167" t="s">
        <v>443</v>
      </c>
      <c r="JJ56" s="352"/>
      <c r="JK56" s="167"/>
      <c r="JL56" s="167" t="s">
        <v>443</v>
      </c>
      <c r="JM56" s="167" t="s">
        <v>443</v>
      </c>
      <c r="JN56" s="167" t="s">
        <v>443</v>
      </c>
      <c r="JO56" s="167"/>
      <c r="JP56" s="167" t="s">
        <v>443</v>
      </c>
      <c r="JQ56" s="352"/>
      <c r="JR56" s="167" t="s">
        <v>443</v>
      </c>
      <c r="JS56" s="167" t="s">
        <v>443</v>
      </c>
      <c r="JT56" s="167"/>
      <c r="JU56" s="167" t="s">
        <v>443</v>
      </c>
      <c r="JV56" s="167" t="s">
        <v>443</v>
      </c>
      <c r="JW56" s="167" t="s">
        <v>443</v>
      </c>
      <c r="JX56" s="352"/>
      <c r="JY56" s="167" t="s">
        <v>443</v>
      </c>
      <c r="JZ56" s="167"/>
      <c r="KA56" s="373"/>
      <c r="KB56" s="167" t="s">
        <v>443</v>
      </c>
      <c r="KC56" s="167" t="s">
        <v>443</v>
      </c>
      <c r="KD56" s="167"/>
      <c r="KE56" s="167"/>
      <c r="KF56" s="352"/>
      <c r="KG56" s="167" t="s">
        <v>443</v>
      </c>
      <c r="KH56" s="167" t="s">
        <v>443</v>
      </c>
      <c r="KI56" s="167" t="s">
        <v>443</v>
      </c>
      <c r="KJ56" s="167" t="s">
        <v>443</v>
      </c>
      <c r="KK56" s="167" t="s">
        <v>443</v>
      </c>
      <c r="KL56" s="167" t="s">
        <v>443</v>
      </c>
      <c r="KM56" s="352"/>
      <c r="KN56" s="167" t="s">
        <v>443</v>
      </c>
      <c r="KO56" s="167" t="s">
        <v>443</v>
      </c>
      <c r="KP56" s="167" t="s">
        <v>443</v>
      </c>
      <c r="KQ56" s="167" t="s">
        <v>443</v>
      </c>
      <c r="KR56" s="167" t="s">
        <v>443</v>
      </c>
      <c r="KS56" s="167"/>
      <c r="KT56" s="352"/>
      <c r="KU56" s="167" t="s">
        <v>443</v>
      </c>
      <c r="KV56" s="167" t="s">
        <v>443</v>
      </c>
      <c r="KW56" s="167" t="s">
        <v>443</v>
      </c>
      <c r="KX56" s="167" t="s">
        <v>443</v>
      </c>
      <c r="KY56" s="167" t="s">
        <v>443</v>
      </c>
      <c r="KZ56" s="167" t="s">
        <v>443</v>
      </c>
      <c r="LA56" s="352"/>
      <c r="LB56" s="167" t="s">
        <v>443</v>
      </c>
      <c r="LC56" s="167" t="s">
        <v>443</v>
      </c>
      <c r="LD56" s="167" t="s">
        <v>443</v>
      </c>
      <c r="LE56" s="167"/>
      <c r="LF56" s="167"/>
      <c r="LG56" s="373"/>
      <c r="LH56" s="167" t="s">
        <v>443</v>
      </c>
      <c r="LI56" s="352"/>
      <c r="LJ56" s="167" t="s">
        <v>443</v>
      </c>
      <c r="LK56" s="167" t="s">
        <v>443</v>
      </c>
      <c r="LL56" s="167" t="s">
        <v>443</v>
      </c>
      <c r="LM56" s="167" t="s">
        <v>443</v>
      </c>
      <c r="LN56" s="167" t="s">
        <v>443</v>
      </c>
      <c r="LO56" s="167" t="s">
        <v>443</v>
      </c>
      <c r="LP56" s="167" t="s">
        <v>443</v>
      </c>
      <c r="LQ56" s="167" t="s">
        <v>443</v>
      </c>
      <c r="LR56" s="167" t="s">
        <v>443</v>
      </c>
      <c r="LS56" s="167" t="s">
        <v>443</v>
      </c>
      <c r="LT56" s="167" t="s">
        <v>443</v>
      </c>
      <c r="LU56" s="167" t="s">
        <v>443</v>
      </c>
      <c r="LV56" s="167" t="s">
        <v>443</v>
      </c>
      <c r="LW56" s="167" t="s">
        <v>443</v>
      </c>
      <c r="LX56" s="167" t="s">
        <v>443</v>
      </c>
      <c r="LY56" s="167" t="s">
        <v>443</v>
      </c>
      <c r="LZ56" s="167" t="s">
        <v>443</v>
      </c>
      <c r="MA56" s="167" t="s">
        <v>443</v>
      </c>
      <c r="MB56" s="167" t="s">
        <v>443</v>
      </c>
      <c r="MC56" s="167" t="s">
        <v>443</v>
      </c>
      <c r="MD56" s="167" t="s">
        <v>443</v>
      </c>
      <c r="ME56" s="167"/>
      <c r="MF56" s="167" t="s">
        <v>443</v>
      </c>
      <c r="MG56" s="167" t="s">
        <v>443</v>
      </c>
      <c r="MH56" s="167" t="s">
        <v>443</v>
      </c>
      <c r="MI56" s="167" t="s">
        <v>443</v>
      </c>
      <c r="MJ56" s="167" t="s">
        <v>443</v>
      </c>
      <c r="MK56" s="374" t="s">
        <v>443</v>
      </c>
      <c r="ML56" s="373"/>
    </row>
    <row r="57" spans="1:350" s="9" customFormat="1" ht="15.65" hidden="1" customHeight="1" x14ac:dyDescent="0.35">
      <c r="A57" s="244"/>
      <c r="B57" s="371">
        <f t="shared" si="118"/>
        <v>21</v>
      </c>
      <c r="C57" s="450" t="s">
        <v>206</v>
      </c>
      <c r="D57" s="368"/>
      <c r="E57" s="372" t="s">
        <v>208</v>
      </c>
      <c r="F57" s="373"/>
      <c r="G57" s="374"/>
      <c r="H57" s="86" t="s">
        <v>443</v>
      </c>
      <c r="I57" s="86" t="s">
        <v>443</v>
      </c>
      <c r="J57" s="164" t="s">
        <v>443</v>
      </c>
      <c r="K57" s="375"/>
      <c r="L57" s="86" t="s">
        <v>443</v>
      </c>
      <c r="M57" s="86" t="s">
        <v>443</v>
      </c>
      <c r="N57" s="376" t="s">
        <v>443</v>
      </c>
      <c r="O57" s="86" t="s">
        <v>443</v>
      </c>
      <c r="P57" s="86" t="s">
        <v>443</v>
      </c>
      <c r="Q57" s="164" t="s">
        <v>443</v>
      </c>
      <c r="R57" s="375"/>
      <c r="S57" s="159" t="s">
        <v>443</v>
      </c>
      <c r="T57" s="86" t="s">
        <v>443</v>
      </c>
      <c r="U57" s="376" t="s">
        <v>443</v>
      </c>
      <c r="V57" s="86" t="s">
        <v>443</v>
      </c>
      <c r="W57" s="86" t="s">
        <v>443</v>
      </c>
      <c r="X57" s="164" t="s">
        <v>443</v>
      </c>
      <c r="Y57" s="375"/>
      <c r="Z57" s="159" t="s">
        <v>443</v>
      </c>
      <c r="AA57" s="86" t="s">
        <v>443</v>
      </c>
      <c r="AB57" s="376" t="s">
        <v>443</v>
      </c>
      <c r="AC57" s="86" t="s">
        <v>443</v>
      </c>
      <c r="AD57" s="86" t="s">
        <v>443</v>
      </c>
      <c r="AE57" s="86"/>
      <c r="AF57" s="377"/>
      <c r="AG57" s="159"/>
      <c r="AH57" s="164"/>
      <c r="AI57" s="376"/>
      <c r="AJ57" s="378"/>
      <c r="AK57" s="164"/>
      <c r="AL57" s="373"/>
      <c r="AM57" s="163"/>
      <c r="AN57" s="377"/>
      <c r="AO57" s="86" t="s">
        <v>443</v>
      </c>
      <c r="AP57" s="86" t="s">
        <v>443</v>
      </c>
      <c r="AQ57" s="376"/>
      <c r="AR57" s="86"/>
      <c r="AS57" s="86"/>
      <c r="AT57" s="164" t="s">
        <v>443</v>
      </c>
      <c r="AU57" s="375"/>
      <c r="AV57" s="86" t="s">
        <v>443</v>
      </c>
      <c r="AW57" s="86"/>
      <c r="AX57" s="376" t="s">
        <v>443</v>
      </c>
      <c r="AY57" s="86" t="s">
        <v>443</v>
      </c>
      <c r="AZ57" s="86" t="s">
        <v>443</v>
      </c>
      <c r="BA57" s="164" t="s">
        <v>443</v>
      </c>
      <c r="BB57" s="375"/>
      <c r="BC57" s="86" t="s">
        <v>443</v>
      </c>
      <c r="BD57" s="86"/>
      <c r="BE57" s="376"/>
      <c r="BF57" s="86"/>
      <c r="BG57" s="86" t="s">
        <v>443</v>
      </c>
      <c r="BH57" s="164" t="s">
        <v>443</v>
      </c>
      <c r="BI57" s="375"/>
      <c r="BJ57" s="86" t="s">
        <v>443</v>
      </c>
      <c r="BK57" s="86" t="s">
        <v>443</v>
      </c>
      <c r="BL57" s="376"/>
      <c r="BM57" s="86" t="s">
        <v>443</v>
      </c>
      <c r="BN57" s="86" t="s">
        <v>443</v>
      </c>
      <c r="BO57" s="379"/>
      <c r="BP57" s="380" t="s">
        <v>443</v>
      </c>
      <c r="BQ57" s="381"/>
      <c r="BR57" s="167" t="s">
        <v>443</v>
      </c>
      <c r="BS57" s="103" t="s">
        <v>443</v>
      </c>
      <c r="BT57" s="103" t="s">
        <v>443</v>
      </c>
      <c r="BU57" s="103" t="s">
        <v>443</v>
      </c>
      <c r="BV57" s="103" t="s">
        <v>443</v>
      </c>
      <c r="BW57" s="160" t="s">
        <v>443</v>
      </c>
      <c r="BX57" s="382"/>
      <c r="BY57" s="167" t="s">
        <v>443</v>
      </c>
      <c r="BZ57" s="103" t="s">
        <v>443</v>
      </c>
      <c r="CA57" s="103" t="s">
        <v>443</v>
      </c>
      <c r="CB57" s="103" t="s">
        <v>443</v>
      </c>
      <c r="CC57" s="103" t="s">
        <v>443</v>
      </c>
      <c r="CD57" s="160" t="s">
        <v>443</v>
      </c>
      <c r="CE57" s="382"/>
      <c r="CF57" s="167" t="s">
        <v>443</v>
      </c>
      <c r="CG57" s="383" t="s">
        <v>443</v>
      </c>
      <c r="CH57" s="383" t="s">
        <v>443</v>
      </c>
      <c r="CI57" s="383" t="s">
        <v>443</v>
      </c>
      <c r="CJ57" s="383" t="s">
        <v>443</v>
      </c>
      <c r="CK57" s="160" t="s">
        <v>443</v>
      </c>
      <c r="CL57" s="382"/>
      <c r="CM57" s="167" t="s">
        <v>443</v>
      </c>
      <c r="CN57" s="103" t="s">
        <v>443</v>
      </c>
      <c r="CO57" s="103"/>
      <c r="CP57" s="103" t="s">
        <v>443</v>
      </c>
      <c r="CQ57" s="103" t="s">
        <v>443</v>
      </c>
      <c r="CR57" s="160" t="s">
        <v>443</v>
      </c>
      <c r="CS57" s="382"/>
      <c r="CT57" s="380" t="s">
        <v>443</v>
      </c>
      <c r="CU57" s="373"/>
      <c r="CV57" s="383" t="s">
        <v>443</v>
      </c>
      <c r="CW57" s="103" t="s">
        <v>443</v>
      </c>
      <c r="CX57" s="103" t="s">
        <v>443</v>
      </c>
      <c r="CY57" s="103" t="s">
        <v>443</v>
      </c>
      <c r="CZ57" s="160" t="s">
        <v>443</v>
      </c>
      <c r="DA57" s="382" t="s">
        <v>443</v>
      </c>
      <c r="DB57" s="167" t="s">
        <v>443</v>
      </c>
      <c r="DC57" s="103" t="s">
        <v>443</v>
      </c>
      <c r="DD57" s="103" t="s">
        <v>443</v>
      </c>
      <c r="DE57" s="103" t="s">
        <v>443</v>
      </c>
      <c r="DF57" s="103" t="s">
        <v>443</v>
      </c>
      <c r="DG57" s="160" t="s">
        <v>443</v>
      </c>
      <c r="DH57" s="382" t="s">
        <v>443</v>
      </c>
      <c r="DI57" s="167" t="s">
        <v>443</v>
      </c>
      <c r="DJ57" s="103" t="s">
        <v>443</v>
      </c>
      <c r="DK57" s="103" t="s">
        <v>443</v>
      </c>
      <c r="DL57" s="103" t="s">
        <v>443</v>
      </c>
      <c r="DM57" s="103" t="s">
        <v>443</v>
      </c>
      <c r="DN57" s="103" t="s">
        <v>443</v>
      </c>
      <c r="DO57" s="384" t="s">
        <v>443</v>
      </c>
      <c r="DP57" s="385" t="s">
        <v>443</v>
      </c>
      <c r="DQ57" s="103" t="s">
        <v>443</v>
      </c>
      <c r="DR57" s="103" t="s">
        <v>443</v>
      </c>
      <c r="DS57" s="103" t="s">
        <v>443</v>
      </c>
      <c r="DT57" s="103" t="s">
        <v>443</v>
      </c>
      <c r="DU57" s="160" t="s">
        <v>443</v>
      </c>
      <c r="DV57" s="382" t="s">
        <v>443</v>
      </c>
      <c r="DW57" s="167" t="s">
        <v>443</v>
      </c>
      <c r="DX57" s="167" t="s">
        <v>443</v>
      </c>
      <c r="DY57" s="167" t="s">
        <v>443</v>
      </c>
      <c r="DZ57" s="373"/>
      <c r="EA57" s="382"/>
      <c r="EB57" s="167" t="s">
        <v>443</v>
      </c>
      <c r="EC57" s="167" t="s">
        <v>443</v>
      </c>
      <c r="ED57" s="382"/>
      <c r="EE57" s="167" t="s">
        <v>443</v>
      </c>
      <c r="EF57" s="167" t="s">
        <v>443</v>
      </c>
      <c r="EG57" s="167" t="s">
        <v>443</v>
      </c>
      <c r="EH57" s="167" t="s">
        <v>443</v>
      </c>
      <c r="EI57" s="167" t="s">
        <v>443</v>
      </c>
      <c r="EJ57" s="167" t="s">
        <v>443</v>
      </c>
      <c r="EK57" s="382"/>
      <c r="EL57" s="167" t="s">
        <v>443</v>
      </c>
      <c r="EM57" s="167" t="s">
        <v>443</v>
      </c>
      <c r="EN57" s="167" t="s">
        <v>443</v>
      </c>
      <c r="EO57" s="167" t="s">
        <v>443</v>
      </c>
      <c r="EP57" s="167" t="s">
        <v>443</v>
      </c>
      <c r="EQ57" s="167" t="s">
        <v>443</v>
      </c>
      <c r="ER57" s="382"/>
      <c r="ES57" s="167" t="s">
        <v>443</v>
      </c>
      <c r="ET57" s="167" t="s">
        <v>443</v>
      </c>
      <c r="EU57" s="167" t="s">
        <v>443</v>
      </c>
      <c r="EV57" s="167" t="s">
        <v>443</v>
      </c>
      <c r="EW57" s="167" t="s">
        <v>443</v>
      </c>
      <c r="EX57" s="167" t="s">
        <v>443</v>
      </c>
      <c r="EY57" s="382"/>
      <c r="EZ57" s="167" t="s">
        <v>443</v>
      </c>
      <c r="FA57" s="167" t="s">
        <v>443</v>
      </c>
      <c r="FB57" s="167" t="s">
        <v>443</v>
      </c>
      <c r="FC57" s="167" t="s">
        <v>443</v>
      </c>
      <c r="FD57" s="167" t="s">
        <v>443</v>
      </c>
      <c r="FE57" s="167" t="s">
        <v>443</v>
      </c>
      <c r="FF57" s="373"/>
      <c r="FG57" s="382"/>
      <c r="FH57" s="167" t="s">
        <v>443</v>
      </c>
      <c r="FI57" s="167" t="s">
        <v>443</v>
      </c>
      <c r="FJ57" s="167" t="s">
        <v>443</v>
      </c>
      <c r="FK57" s="167" t="s">
        <v>443</v>
      </c>
      <c r="FL57" s="167" t="s">
        <v>443</v>
      </c>
      <c r="FM57" s="167" t="s">
        <v>443</v>
      </c>
      <c r="FN57" s="382"/>
      <c r="FO57" s="167" t="s">
        <v>443</v>
      </c>
      <c r="FP57" s="167" t="s">
        <v>443</v>
      </c>
      <c r="FQ57" s="167" t="s">
        <v>443</v>
      </c>
      <c r="FR57" s="167" t="s">
        <v>443</v>
      </c>
      <c r="FS57" s="167" t="s">
        <v>443</v>
      </c>
      <c r="FT57" s="167" t="s">
        <v>443</v>
      </c>
      <c r="FU57" s="382"/>
      <c r="FV57" s="167" t="s">
        <v>443</v>
      </c>
      <c r="FW57" s="167" t="s">
        <v>443</v>
      </c>
      <c r="FX57" s="167" t="s">
        <v>443</v>
      </c>
      <c r="FY57" s="167" t="s">
        <v>443</v>
      </c>
      <c r="FZ57" s="167" t="s">
        <v>443</v>
      </c>
      <c r="GA57" s="167" t="s">
        <v>443</v>
      </c>
      <c r="GB57" s="382"/>
      <c r="GC57" s="167" t="s">
        <v>443</v>
      </c>
      <c r="GD57" s="167" t="s">
        <v>443</v>
      </c>
      <c r="GE57" s="167" t="s">
        <v>443</v>
      </c>
      <c r="GF57" s="167" t="s">
        <v>443</v>
      </c>
      <c r="GG57" s="167" t="s">
        <v>443</v>
      </c>
      <c r="GH57" s="167" t="s">
        <v>443</v>
      </c>
      <c r="GI57" s="382"/>
      <c r="GJ57" s="167" t="s">
        <v>443</v>
      </c>
      <c r="GK57" s="373"/>
      <c r="GL57" s="167" t="s">
        <v>443</v>
      </c>
      <c r="GM57" s="167" t="s">
        <v>443</v>
      </c>
      <c r="GN57" s="167" t="s">
        <v>443</v>
      </c>
      <c r="GO57" s="167" t="s">
        <v>443</v>
      </c>
      <c r="GP57" s="167" t="s">
        <v>443</v>
      </c>
      <c r="GQ57" s="382"/>
      <c r="GR57" s="167" t="s">
        <v>443</v>
      </c>
      <c r="GS57" s="167"/>
      <c r="GT57" s="167" t="s">
        <v>443</v>
      </c>
      <c r="GU57" s="167" t="s">
        <v>443</v>
      </c>
      <c r="GV57" s="167"/>
      <c r="GW57" s="167" t="s">
        <v>443</v>
      </c>
      <c r="GX57" s="382"/>
      <c r="GY57" s="167" t="s">
        <v>443</v>
      </c>
      <c r="GZ57" s="167" t="s">
        <v>443</v>
      </c>
      <c r="HA57" s="167" t="s">
        <v>443</v>
      </c>
      <c r="HB57" s="167" t="s">
        <v>443</v>
      </c>
      <c r="HC57" s="167" t="s">
        <v>443</v>
      </c>
      <c r="HD57" s="167" t="s">
        <v>443</v>
      </c>
      <c r="HE57" s="382"/>
      <c r="HF57" s="167" t="s">
        <v>443</v>
      </c>
      <c r="HG57" s="167"/>
      <c r="HH57" s="167" t="s">
        <v>443</v>
      </c>
      <c r="HI57" s="167" t="s">
        <v>443</v>
      </c>
      <c r="HJ57" s="167" t="s">
        <v>443</v>
      </c>
      <c r="HK57" s="167"/>
      <c r="HL57" s="382"/>
      <c r="HM57" s="167"/>
      <c r="HN57" s="167" t="s">
        <v>443</v>
      </c>
      <c r="HO57" s="167"/>
      <c r="HP57" s="167" t="s">
        <v>443</v>
      </c>
      <c r="HQ57" s="373"/>
      <c r="HR57" s="167" t="s">
        <v>443</v>
      </c>
      <c r="HS57" s="167" t="s">
        <v>443</v>
      </c>
      <c r="HT57" s="382"/>
      <c r="HU57" s="167" t="s">
        <v>443</v>
      </c>
      <c r="HV57" s="167" t="s">
        <v>443</v>
      </c>
      <c r="HW57" s="167"/>
      <c r="HX57" s="167" t="s">
        <v>443</v>
      </c>
      <c r="HY57" s="167"/>
      <c r="HZ57" s="167" t="s">
        <v>443</v>
      </c>
      <c r="IA57" s="382"/>
      <c r="IB57" s="167" t="s">
        <v>443</v>
      </c>
      <c r="IC57" s="167" t="s">
        <v>443</v>
      </c>
      <c r="ID57" s="167" t="s">
        <v>443</v>
      </c>
      <c r="IE57" s="167" t="s">
        <v>443</v>
      </c>
      <c r="IF57" s="167" t="s">
        <v>443</v>
      </c>
      <c r="IG57" s="167" t="s">
        <v>443</v>
      </c>
      <c r="IH57" s="382"/>
      <c r="II57" s="167"/>
      <c r="IJ57" s="167" t="s">
        <v>443</v>
      </c>
      <c r="IK57" s="167" t="s">
        <v>443</v>
      </c>
      <c r="IL57" s="167" t="s">
        <v>443</v>
      </c>
      <c r="IM57" s="167" t="s">
        <v>443</v>
      </c>
      <c r="IN57" s="167" t="s">
        <v>443</v>
      </c>
      <c r="IO57" s="382"/>
      <c r="IP57" s="167" t="s">
        <v>443</v>
      </c>
      <c r="IQ57" s="167" t="s">
        <v>443</v>
      </c>
      <c r="IR57" s="167"/>
      <c r="IS57" s="167" t="s">
        <v>443</v>
      </c>
      <c r="IT57" s="167" t="s">
        <v>443</v>
      </c>
      <c r="IU57" s="167" t="s">
        <v>443</v>
      </c>
      <c r="IV57" s="382"/>
      <c r="IW57" s="373"/>
      <c r="IX57" s="167" t="s">
        <v>443</v>
      </c>
      <c r="IY57" s="167" t="s">
        <v>443</v>
      </c>
      <c r="IZ57" s="167" t="s">
        <v>443</v>
      </c>
      <c r="JA57" s="167" t="s">
        <v>443</v>
      </c>
      <c r="JB57" s="167" t="s">
        <v>443</v>
      </c>
      <c r="JC57" s="382" t="s">
        <v>443</v>
      </c>
      <c r="JD57" s="167" t="s">
        <v>443</v>
      </c>
      <c r="JE57" s="167"/>
      <c r="JF57" s="167" t="s">
        <v>443</v>
      </c>
      <c r="JG57" s="167" t="s">
        <v>443</v>
      </c>
      <c r="JH57" s="167"/>
      <c r="JI57" s="167" t="s">
        <v>443</v>
      </c>
      <c r="JJ57" s="352"/>
      <c r="JK57" s="167"/>
      <c r="JL57" s="167" t="s">
        <v>443</v>
      </c>
      <c r="JM57" s="167" t="s">
        <v>443</v>
      </c>
      <c r="JN57" s="167" t="s">
        <v>443</v>
      </c>
      <c r="JO57" s="167"/>
      <c r="JP57" s="167" t="s">
        <v>443</v>
      </c>
      <c r="JQ57" s="352"/>
      <c r="JR57" s="167" t="s">
        <v>443</v>
      </c>
      <c r="JS57" s="167" t="s">
        <v>443</v>
      </c>
      <c r="JT57" s="167"/>
      <c r="JU57" s="167" t="s">
        <v>443</v>
      </c>
      <c r="JV57" s="167" t="s">
        <v>443</v>
      </c>
      <c r="JW57" s="167" t="s">
        <v>443</v>
      </c>
      <c r="JX57" s="352"/>
      <c r="JY57" s="167" t="s">
        <v>443</v>
      </c>
      <c r="JZ57" s="167"/>
      <c r="KA57" s="373"/>
      <c r="KB57" s="167" t="s">
        <v>443</v>
      </c>
      <c r="KC57" s="167" t="s">
        <v>443</v>
      </c>
      <c r="KD57" s="167"/>
      <c r="KE57" s="167"/>
      <c r="KF57" s="352"/>
      <c r="KG57" s="167" t="s">
        <v>443</v>
      </c>
      <c r="KH57" s="167" t="s">
        <v>443</v>
      </c>
      <c r="KI57" s="167" t="s">
        <v>443</v>
      </c>
      <c r="KJ57" s="167" t="s">
        <v>443</v>
      </c>
      <c r="KK57" s="167" t="s">
        <v>443</v>
      </c>
      <c r="KL57" s="167" t="s">
        <v>443</v>
      </c>
      <c r="KM57" s="352"/>
      <c r="KN57" s="167" t="s">
        <v>443</v>
      </c>
      <c r="KO57" s="167" t="s">
        <v>443</v>
      </c>
      <c r="KP57" s="167" t="s">
        <v>443</v>
      </c>
      <c r="KQ57" s="167" t="s">
        <v>443</v>
      </c>
      <c r="KR57" s="167" t="s">
        <v>443</v>
      </c>
      <c r="KS57" s="167"/>
      <c r="KT57" s="352"/>
      <c r="KU57" s="167" t="s">
        <v>443</v>
      </c>
      <c r="KV57" s="167" t="s">
        <v>443</v>
      </c>
      <c r="KW57" s="167" t="s">
        <v>443</v>
      </c>
      <c r="KX57" s="167" t="s">
        <v>443</v>
      </c>
      <c r="KY57" s="167" t="s">
        <v>443</v>
      </c>
      <c r="KZ57" s="167" t="s">
        <v>443</v>
      </c>
      <c r="LA57" s="352"/>
      <c r="LB57" s="167" t="s">
        <v>443</v>
      </c>
      <c r="LC57" s="167" t="s">
        <v>443</v>
      </c>
      <c r="LD57" s="167" t="s">
        <v>443</v>
      </c>
      <c r="LE57" s="167"/>
      <c r="LF57" s="167"/>
      <c r="LG57" s="373"/>
      <c r="LH57" s="167" t="s">
        <v>443</v>
      </c>
      <c r="LI57" s="352"/>
      <c r="LJ57" s="167" t="s">
        <v>443</v>
      </c>
      <c r="LK57" s="167" t="s">
        <v>443</v>
      </c>
      <c r="LL57" s="167" t="s">
        <v>443</v>
      </c>
      <c r="LM57" s="167" t="s">
        <v>443</v>
      </c>
      <c r="LN57" s="167" t="s">
        <v>443</v>
      </c>
      <c r="LO57" s="167" t="s">
        <v>443</v>
      </c>
      <c r="LP57" s="167" t="s">
        <v>443</v>
      </c>
      <c r="LQ57" s="167" t="s">
        <v>443</v>
      </c>
      <c r="LR57" s="167" t="s">
        <v>443</v>
      </c>
      <c r="LS57" s="167" t="s">
        <v>443</v>
      </c>
      <c r="LT57" s="167" t="s">
        <v>443</v>
      </c>
      <c r="LU57" s="167" t="s">
        <v>443</v>
      </c>
      <c r="LV57" s="167" t="s">
        <v>443</v>
      </c>
      <c r="LW57" s="167" t="s">
        <v>443</v>
      </c>
      <c r="LX57" s="167" t="s">
        <v>443</v>
      </c>
      <c r="LY57" s="167" t="s">
        <v>443</v>
      </c>
      <c r="LZ57" s="167" t="s">
        <v>443</v>
      </c>
      <c r="MA57" s="167" t="s">
        <v>443</v>
      </c>
      <c r="MB57" s="167" t="s">
        <v>443</v>
      </c>
      <c r="MC57" s="167" t="s">
        <v>443</v>
      </c>
      <c r="MD57" s="167" t="s">
        <v>443</v>
      </c>
      <c r="ME57" s="167"/>
      <c r="MF57" s="167" t="s">
        <v>443</v>
      </c>
      <c r="MG57" s="167" t="s">
        <v>443</v>
      </c>
      <c r="MH57" s="167" t="s">
        <v>443</v>
      </c>
      <c r="MI57" s="167" t="s">
        <v>443</v>
      </c>
      <c r="MJ57" s="167" t="s">
        <v>443</v>
      </c>
      <c r="MK57" s="374" t="s">
        <v>443</v>
      </c>
      <c r="ML57" s="373"/>
    </row>
    <row r="58" spans="1:350" s="9" customFormat="1" ht="15.65" hidden="1" customHeight="1" x14ac:dyDescent="0.35">
      <c r="A58" s="244"/>
      <c r="B58" s="371">
        <f t="shared" si="118"/>
        <v>22</v>
      </c>
      <c r="C58" s="450" t="s">
        <v>207</v>
      </c>
      <c r="D58" s="368"/>
      <c r="E58" s="372" t="s">
        <v>209</v>
      </c>
      <c r="F58" s="373"/>
      <c r="G58" s="374"/>
      <c r="H58" s="86" t="s">
        <v>443</v>
      </c>
      <c r="I58" s="86" t="s">
        <v>443</v>
      </c>
      <c r="J58" s="164" t="s">
        <v>443</v>
      </c>
      <c r="K58" s="375"/>
      <c r="L58" s="86" t="s">
        <v>443</v>
      </c>
      <c r="M58" s="86" t="s">
        <v>443</v>
      </c>
      <c r="N58" s="376" t="s">
        <v>443</v>
      </c>
      <c r="O58" s="86" t="s">
        <v>443</v>
      </c>
      <c r="P58" s="86" t="s">
        <v>443</v>
      </c>
      <c r="Q58" s="164" t="s">
        <v>443</v>
      </c>
      <c r="R58" s="375"/>
      <c r="S58" s="159" t="s">
        <v>443</v>
      </c>
      <c r="T58" s="86" t="s">
        <v>443</v>
      </c>
      <c r="U58" s="376" t="s">
        <v>443</v>
      </c>
      <c r="V58" s="86" t="s">
        <v>443</v>
      </c>
      <c r="W58" s="86" t="s">
        <v>443</v>
      </c>
      <c r="X58" s="164" t="s">
        <v>443</v>
      </c>
      <c r="Y58" s="375"/>
      <c r="Z58" s="159" t="s">
        <v>443</v>
      </c>
      <c r="AA58" s="86" t="s">
        <v>443</v>
      </c>
      <c r="AB58" s="376" t="s">
        <v>443</v>
      </c>
      <c r="AC58" s="86" t="s">
        <v>443</v>
      </c>
      <c r="AD58" s="86" t="s">
        <v>443</v>
      </c>
      <c r="AE58" s="86"/>
      <c r="AF58" s="377"/>
      <c r="AG58" s="159"/>
      <c r="AH58" s="164"/>
      <c r="AI58" s="376"/>
      <c r="AJ58" s="378"/>
      <c r="AK58" s="164"/>
      <c r="AL58" s="373"/>
      <c r="AM58" s="163"/>
      <c r="AN58" s="377"/>
      <c r="AO58" s="86" t="s">
        <v>443</v>
      </c>
      <c r="AP58" s="86" t="s">
        <v>443</v>
      </c>
      <c r="AQ58" s="376"/>
      <c r="AR58" s="86"/>
      <c r="AS58" s="86"/>
      <c r="AT58" s="164" t="s">
        <v>443</v>
      </c>
      <c r="AU58" s="375"/>
      <c r="AV58" s="86" t="s">
        <v>443</v>
      </c>
      <c r="AW58" s="86"/>
      <c r="AX58" s="376" t="s">
        <v>443</v>
      </c>
      <c r="AY58" s="86" t="s">
        <v>443</v>
      </c>
      <c r="AZ58" s="86" t="s">
        <v>443</v>
      </c>
      <c r="BA58" s="164" t="s">
        <v>443</v>
      </c>
      <c r="BB58" s="375"/>
      <c r="BC58" s="86" t="s">
        <v>443</v>
      </c>
      <c r="BD58" s="86"/>
      <c r="BE58" s="376"/>
      <c r="BF58" s="86"/>
      <c r="BG58" s="86" t="s">
        <v>443</v>
      </c>
      <c r="BH58" s="164" t="s">
        <v>443</v>
      </c>
      <c r="BI58" s="375"/>
      <c r="BJ58" s="86" t="s">
        <v>443</v>
      </c>
      <c r="BK58" s="86" t="s">
        <v>443</v>
      </c>
      <c r="BL58" s="376"/>
      <c r="BM58" s="86" t="s">
        <v>443</v>
      </c>
      <c r="BN58" s="86" t="s">
        <v>443</v>
      </c>
      <c r="BO58" s="379"/>
      <c r="BP58" s="380" t="s">
        <v>443</v>
      </c>
      <c r="BQ58" s="381"/>
      <c r="BR58" s="167" t="s">
        <v>443</v>
      </c>
      <c r="BS58" s="103" t="s">
        <v>443</v>
      </c>
      <c r="BT58" s="103" t="s">
        <v>443</v>
      </c>
      <c r="BU58" s="103" t="s">
        <v>443</v>
      </c>
      <c r="BV58" s="103" t="s">
        <v>443</v>
      </c>
      <c r="BW58" s="160" t="s">
        <v>443</v>
      </c>
      <c r="BX58" s="382"/>
      <c r="BY58" s="167" t="s">
        <v>443</v>
      </c>
      <c r="BZ58" s="103" t="s">
        <v>443</v>
      </c>
      <c r="CA58" s="103" t="s">
        <v>443</v>
      </c>
      <c r="CB58" s="103" t="s">
        <v>443</v>
      </c>
      <c r="CC58" s="103" t="s">
        <v>443</v>
      </c>
      <c r="CD58" s="160" t="s">
        <v>443</v>
      </c>
      <c r="CE58" s="382"/>
      <c r="CF58" s="167" t="s">
        <v>443</v>
      </c>
      <c r="CG58" s="383" t="s">
        <v>443</v>
      </c>
      <c r="CH58" s="383" t="s">
        <v>443</v>
      </c>
      <c r="CI58" s="383" t="s">
        <v>443</v>
      </c>
      <c r="CJ58" s="383" t="s">
        <v>443</v>
      </c>
      <c r="CK58" s="160" t="s">
        <v>443</v>
      </c>
      <c r="CL58" s="382"/>
      <c r="CM58" s="167" t="s">
        <v>443</v>
      </c>
      <c r="CN58" s="103" t="s">
        <v>443</v>
      </c>
      <c r="CO58" s="103"/>
      <c r="CP58" s="103" t="s">
        <v>443</v>
      </c>
      <c r="CQ58" s="103" t="s">
        <v>443</v>
      </c>
      <c r="CR58" s="160" t="s">
        <v>443</v>
      </c>
      <c r="CS58" s="382"/>
      <c r="CT58" s="380" t="s">
        <v>443</v>
      </c>
      <c r="CU58" s="373"/>
      <c r="CV58" s="383" t="s">
        <v>443</v>
      </c>
      <c r="CW58" s="103" t="s">
        <v>443</v>
      </c>
      <c r="CX58" s="103" t="s">
        <v>443</v>
      </c>
      <c r="CY58" s="103" t="s">
        <v>443</v>
      </c>
      <c r="CZ58" s="160" t="s">
        <v>443</v>
      </c>
      <c r="DA58" s="382" t="s">
        <v>443</v>
      </c>
      <c r="DB58" s="167" t="s">
        <v>443</v>
      </c>
      <c r="DC58" s="103" t="s">
        <v>443</v>
      </c>
      <c r="DD58" s="103" t="s">
        <v>443</v>
      </c>
      <c r="DE58" s="103" t="s">
        <v>443</v>
      </c>
      <c r="DF58" s="103" t="s">
        <v>443</v>
      </c>
      <c r="DG58" s="160" t="s">
        <v>443</v>
      </c>
      <c r="DH58" s="382" t="s">
        <v>443</v>
      </c>
      <c r="DI58" s="167" t="s">
        <v>443</v>
      </c>
      <c r="DJ58" s="103" t="s">
        <v>443</v>
      </c>
      <c r="DK58" s="103" t="s">
        <v>443</v>
      </c>
      <c r="DL58" s="103" t="s">
        <v>443</v>
      </c>
      <c r="DM58" s="103" t="s">
        <v>443</v>
      </c>
      <c r="DN58" s="103" t="s">
        <v>443</v>
      </c>
      <c r="DO58" s="384" t="s">
        <v>443</v>
      </c>
      <c r="DP58" s="385" t="s">
        <v>443</v>
      </c>
      <c r="DQ58" s="103" t="s">
        <v>443</v>
      </c>
      <c r="DR58" s="103" t="s">
        <v>443</v>
      </c>
      <c r="DS58" s="103" t="s">
        <v>443</v>
      </c>
      <c r="DT58" s="103" t="s">
        <v>443</v>
      </c>
      <c r="DU58" s="160" t="s">
        <v>443</v>
      </c>
      <c r="DV58" s="382" t="s">
        <v>443</v>
      </c>
      <c r="DW58" s="167" t="s">
        <v>443</v>
      </c>
      <c r="DX58" s="167" t="s">
        <v>443</v>
      </c>
      <c r="DY58" s="167" t="s">
        <v>443</v>
      </c>
      <c r="DZ58" s="373"/>
      <c r="EA58" s="382"/>
      <c r="EB58" s="167" t="s">
        <v>443</v>
      </c>
      <c r="EC58" s="167" t="s">
        <v>443</v>
      </c>
      <c r="ED58" s="382"/>
      <c r="EE58" s="167" t="s">
        <v>443</v>
      </c>
      <c r="EF58" s="167" t="s">
        <v>443</v>
      </c>
      <c r="EG58" s="167" t="s">
        <v>443</v>
      </c>
      <c r="EH58" s="167" t="s">
        <v>443</v>
      </c>
      <c r="EI58" s="167" t="s">
        <v>443</v>
      </c>
      <c r="EJ58" s="167" t="s">
        <v>443</v>
      </c>
      <c r="EK58" s="382"/>
      <c r="EL58" s="167" t="s">
        <v>443</v>
      </c>
      <c r="EM58" s="167" t="s">
        <v>443</v>
      </c>
      <c r="EN58" s="167" t="s">
        <v>443</v>
      </c>
      <c r="EO58" s="167" t="s">
        <v>443</v>
      </c>
      <c r="EP58" s="167" t="s">
        <v>443</v>
      </c>
      <c r="EQ58" s="167" t="s">
        <v>443</v>
      </c>
      <c r="ER58" s="382"/>
      <c r="ES58" s="167" t="s">
        <v>443</v>
      </c>
      <c r="ET58" s="167" t="s">
        <v>443</v>
      </c>
      <c r="EU58" s="167" t="s">
        <v>443</v>
      </c>
      <c r="EV58" s="167" t="s">
        <v>443</v>
      </c>
      <c r="EW58" s="167" t="s">
        <v>443</v>
      </c>
      <c r="EX58" s="167" t="s">
        <v>443</v>
      </c>
      <c r="EY58" s="382"/>
      <c r="EZ58" s="167" t="s">
        <v>443</v>
      </c>
      <c r="FA58" s="167" t="s">
        <v>443</v>
      </c>
      <c r="FB58" s="167" t="s">
        <v>443</v>
      </c>
      <c r="FC58" s="167" t="s">
        <v>443</v>
      </c>
      <c r="FD58" s="167" t="s">
        <v>443</v>
      </c>
      <c r="FE58" s="167" t="s">
        <v>443</v>
      </c>
      <c r="FF58" s="373"/>
      <c r="FG58" s="382"/>
      <c r="FH58" s="167" t="s">
        <v>443</v>
      </c>
      <c r="FI58" s="167" t="s">
        <v>443</v>
      </c>
      <c r="FJ58" s="167" t="s">
        <v>443</v>
      </c>
      <c r="FK58" s="167" t="s">
        <v>443</v>
      </c>
      <c r="FL58" s="167" t="s">
        <v>443</v>
      </c>
      <c r="FM58" s="167" t="s">
        <v>443</v>
      </c>
      <c r="FN58" s="382"/>
      <c r="FO58" s="167" t="s">
        <v>443</v>
      </c>
      <c r="FP58" s="167" t="s">
        <v>443</v>
      </c>
      <c r="FQ58" s="167" t="s">
        <v>443</v>
      </c>
      <c r="FR58" s="167" t="s">
        <v>443</v>
      </c>
      <c r="FS58" s="167" t="s">
        <v>443</v>
      </c>
      <c r="FT58" s="167" t="s">
        <v>443</v>
      </c>
      <c r="FU58" s="382"/>
      <c r="FV58" s="167" t="s">
        <v>443</v>
      </c>
      <c r="FW58" s="167" t="s">
        <v>443</v>
      </c>
      <c r="FX58" s="167" t="s">
        <v>443</v>
      </c>
      <c r="FY58" s="167" t="s">
        <v>443</v>
      </c>
      <c r="FZ58" s="167" t="s">
        <v>443</v>
      </c>
      <c r="GA58" s="167" t="s">
        <v>443</v>
      </c>
      <c r="GB58" s="382"/>
      <c r="GC58" s="167" t="s">
        <v>443</v>
      </c>
      <c r="GD58" s="167" t="s">
        <v>443</v>
      </c>
      <c r="GE58" s="167" t="s">
        <v>443</v>
      </c>
      <c r="GF58" s="167" t="s">
        <v>443</v>
      </c>
      <c r="GG58" s="167" t="s">
        <v>443</v>
      </c>
      <c r="GH58" s="167" t="s">
        <v>443</v>
      </c>
      <c r="GI58" s="382"/>
      <c r="GJ58" s="167" t="s">
        <v>443</v>
      </c>
      <c r="GK58" s="373"/>
      <c r="GL58" s="167" t="s">
        <v>443</v>
      </c>
      <c r="GM58" s="167" t="s">
        <v>443</v>
      </c>
      <c r="GN58" s="167" t="s">
        <v>443</v>
      </c>
      <c r="GO58" s="167" t="s">
        <v>443</v>
      </c>
      <c r="GP58" s="167" t="s">
        <v>443</v>
      </c>
      <c r="GQ58" s="382"/>
      <c r="GR58" s="167" t="s">
        <v>443</v>
      </c>
      <c r="GS58" s="167"/>
      <c r="GT58" s="167" t="s">
        <v>443</v>
      </c>
      <c r="GU58" s="167" t="s">
        <v>443</v>
      </c>
      <c r="GV58" s="167"/>
      <c r="GW58" s="167" t="s">
        <v>443</v>
      </c>
      <c r="GX58" s="382"/>
      <c r="GY58" s="167" t="s">
        <v>443</v>
      </c>
      <c r="GZ58" s="167" t="s">
        <v>443</v>
      </c>
      <c r="HA58" s="167" t="s">
        <v>443</v>
      </c>
      <c r="HB58" s="167" t="s">
        <v>443</v>
      </c>
      <c r="HC58" s="167" t="s">
        <v>443</v>
      </c>
      <c r="HD58" s="167" t="s">
        <v>443</v>
      </c>
      <c r="HE58" s="382"/>
      <c r="HF58" s="167" t="s">
        <v>443</v>
      </c>
      <c r="HG58" s="167"/>
      <c r="HH58" s="167" t="s">
        <v>443</v>
      </c>
      <c r="HI58" s="167" t="s">
        <v>443</v>
      </c>
      <c r="HJ58" s="167" t="s">
        <v>443</v>
      </c>
      <c r="HK58" s="167"/>
      <c r="HL58" s="382"/>
      <c r="HM58" s="167"/>
      <c r="HN58" s="167" t="s">
        <v>443</v>
      </c>
      <c r="HO58" s="167"/>
      <c r="HP58" s="167" t="s">
        <v>443</v>
      </c>
      <c r="HQ58" s="373"/>
      <c r="HR58" s="167" t="s">
        <v>443</v>
      </c>
      <c r="HS58" s="167" t="s">
        <v>443</v>
      </c>
      <c r="HT58" s="382"/>
      <c r="HU58" s="167" t="s">
        <v>443</v>
      </c>
      <c r="HV58" s="167" t="s">
        <v>443</v>
      </c>
      <c r="HW58" s="167"/>
      <c r="HX58" s="167" t="s">
        <v>443</v>
      </c>
      <c r="HY58" s="167"/>
      <c r="HZ58" s="167" t="s">
        <v>443</v>
      </c>
      <c r="IA58" s="382"/>
      <c r="IB58" s="167" t="s">
        <v>443</v>
      </c>
      <c r="IC58" s="167" t="s">
        <v>443</v>
      </c>
      <c r="ID58" s="167" t="s">
        <v>443</v>
      </c>
      <c r="IE58" s="167" t="s">
        <v>443</v>
      </c>
      <c r="IF58" s="167" t="s">
        <v>443</v>
      </c>
      <c r="IG58" s="167" t="s">
        <v>443</v>
      </c>
      <c r="IH58" s="382"/>
      <c r="II58" s="167"/>
      <c r="IJ58" s="167" t="s">
        <v>443</v>
      </c>
      <c r="IK58" s="167" t="s">
        <v>443</v>
      </c>
      <c r="IL58" s="167" t="s">
        <v>443</v>
      </c>
      <c r="IM58" s="167" t="s">
        <v>443</v>
      </c>
      <c r="IN58" s="167" t="s">
        <v>443</v>
      </c>
      <c r="IO58" s="382"/>
      <c r="IP58" s="167" t="s">
        <v>443</v>
      </c>
      <c r="IQ58" s="167" t="s">
        <v>443</v>
      </c>
      <c r="IR58" s="167"/>
      <c r="IS58" s="167" t="s">
        <v>443</v>
      </c>
      <c r="IT58" s="167" t="s">
        <v>443</v>
      </c>
      <c r="IU58" s="167" t="s">
        <v>443</v>
      </c>
      <c r="IV58" s="382"/>
      <c r="IW58" s="373"/>
      <c r="IX58" s="167" t="s">
        <v>443</v>
      </c>
      <c r="IY58" s="167" t="s">
        <v>443</v>
      </c>
      <c r="IZ58" s="167" t="s">
        <v>443</v>
      </c>
      <c r="JA58" s="167" t="s">
        <v>443</v>
      </c>
      <c r="JB58" s="167" t="s">
        <v>443</v>
      </c>
      <c r="JC58" s="382" t="s">
        <v>443</v>
      </c>
      <c r="JD58" s="167" t="s">
        <v>443</v>
      </c>
      <c r="JE58" s="167"/>
      <c r="JF58" s="167" t="s">
        <v>443</v>
      </c>
      <c r="JG58" s="167" t="s">
        <v>443</v>
      </c>
      <c r="JH58" s="167"/>
      <c r="JI58" s="167" t="s">
        <v>443</v>
      </c>
      <c r="JJ58" s="352"/>
      <c r="JK58" s="167"/>
      <c r="JL58" s="167" t="s">
        <v>443</v>
      </c>
      <c r="JM58" s="167" t="s">
        <v>443</v>
      </c>
      <c r="JN58" s="167" t="s">
        <v>443</v>
      </c>
      <c r="JO58" s="167"/>
      <c r="JP58" s="167" t="s">
        <v>443</v>
      </c>
      <c r="JQ58" s="352"/>
      <c r="JR58" s="167" t="s">
        <v>443</v>
      </c>
      <c r="JS58" s="167" t="s">
        <v>443</v>
      </c>
      <c r="JT58" s="167"/>
      <c r="JU58" s="167" t="s">
        <v>443</v>
      </c>
      <c r="JV58" s="167" t="s">
        <v>443</v>
      </c>
      <c r="JW58" s="167" t="s">
        <v>443</v>
      </c>
      <c r="JX58" s="352"/>
      <c r="JY58" s="167" t="s">
        <v>443</v>
      </c>
      <c r="JZ58" s="167"/>
      <c r="KA58" s="373"/>
      <c r="KB58" s="167" t="s">
        <v>443</v>
      </c>
      <c r="KC58" s="167" t="s">
        <v>443</v>
      </c>
      <c r="KD58" s="167"/>
      <c r="KE58" s="167"/>
      <c r="KF58" s="352"/>
      <c r="KG58" s="167" t="s">
        <v>443</v>
      </c>
      <c r="KH58" s="167" t="s">
        <v>443</v>
      </c>
      <c r="KI58" s="167" t="s">
        <v>443</v>
      </c>
      <c r="KJ58" s="167" t="s">
        <v>443</v>
      </c>
      <c r="KK58" s="167" t="s">
        <v>443</v>
      </c>
      <c r="KL58" s="167" t="s">
        <v>443</v>
      </c>
      <c r="KM58" s="352"/>
      <c r="KN58" s="167" t="s">
        <v>443</v>
      </c>
      <c r="KO58" s="167" t="s">
        <v>443</v>
      </c>
      <c r="KP58" s="167" t="s">
        <v>443</v>
      </c>
      <c r="KQ58" s="167" t="s">
        <v>443</v>
      </c>
      <c r="KR58" s="167" t="s">
        <v>443</v>
      </c>
      <c r="KS58" s="167"/>
      <c r="KT58" s="352"/>
      <c r="KU58" s="167" t="s">
        <v>443</v>
      </c>
      <c r="KV58" s="167" t="s">
        <v>443</v>
      </c>
      <c r="KW58" s="167" t="s">
        <v>443</v>
      </c>
      <c r="KX58" s="167" t="s">
        <v>443</v>
      </c>
      <c r="KY58" s="167" t="s">
        <v>443</v>
      </c>
      <c r="KZ58" s="167" t="s">
        <v>443</v>
      </c>
      <c r="LA58" s="352"/>
      <c r="LB58" s="167" t="s">
        <v>443</v>
      </c>
      <c r="LC58" s="167" t="s">
        <v>443</v>
      </c>
      <c r="LD58" s="167" t="s">
        <v>443</v>
      </c>
      <c r="LE58" s="167"/>
      <c r="LF58" s="167"/>
      <c r="LG58" s="373"/>
      <c r="LH58" s="167" t="s">
        <v>443</v>
      </c>
      <c r="LI58" s="352"/>
      <c r="LJ58" s="167" t="s">
        <v>443</v>
      </c>
      <c r="LK58" s="167" t="s">
        <v>443</v>
      </c>
      <c r="LL58" s="167" t="s">
        <v>443</v>
      </c>
      <c r="LM58" s="167" t="s">
        <v>443</v>
      </c>
      <c r="LN58" s="167" t="s">
        <v>443</v>
      </c>
      <c r="LO58" s="167" t="s">
        <v>443</v>
      </c>
      <c r="LP58" s="167" t="s">
        <v>443</v>
      </c>
      <c r="LQ58" s="167" t="s">
        <v>443</v>
      </c>
      <c r="LR58" s="167" t="s">
        <v>443</v>
      </c>
      <c r="LS58" s="167" t="s">
        <v>443</v>
      </c>
      <c r="LT58" s="167" t="s">
        <v>443</v>
      </c>
      <c r="LU58" s="167" t="s">
        <v>443</v>
      </c>
      <c r="LV58" s="167" t="s">
        <v>443</v>
      </c>
      <c r="LW58" s="167" t="s">
        <v>443</v>
      </c>
      <c r="LX58" s="167" t="s">
        <v>443</v>
      </c>
      <c r="LY58" s="167" t="s">
        <v>443</v>
      </c>
      <c r="LZ58" s="167" t="s">
        <v>443</v>
      </c>
      <c r="MA58" s="167" t="s">
        <v>443</v>
      </c>
      <c r="MB58" s="167" t="s">
        <v>443</v>
      </c>
      <c r="MC58" s="167" t="s">
        <v>443</v>
      </c>
      <c r="MD58" s="167" t="s">
        <v>443</v>
      </c>
      <c r="ME58" s="167"/>
      <c r="MF58" s="167" t="s">
        <v>443</v>
      </c>
      <c r="MG58" s="167" t="s">
        <v>443</v>
      </c>
      <c r="MH58" s="167" t="s">
        <v>443</v>
      </c>
      <c r="MI58" s="167" t="s">
        <v>443</v>
      </c>
      <c r="MJ58" s="167" t="s">
        <v>443</v>
      </c>
      <c r="MK58" s="374" t="s">
        <v>443</v>
      </c>
      <c r="ML58" s="373"/>
    </row>
    <row r="59" spans="1:350" s="9" customFormat="1" ht="15.65" hidden="1" customHeight="1" x14ac:dyDescent="0.35">
      <c r="A59" s="244"/>
      <c r="B59" s="371">
        <f t="shared" si="118"/>
        <v>23</v>
      </c>
      <c r="C59" s="450" t="s">
        <v>210</v>
      </c>
      <c r="D59" s="368"/>
      <c r="E59" s="372" t="s">
        <v>212</v>
      </c>
      <c r="F59" s="373"/>
      <c r="G59" s="374"/>
      <c r="H59" s="86" t="s">
        <v>443</v>
      </c>
      <c r="I59" s="86" t="s">
        <v>443</v>
      </c>
      <c r="J59" s="164" t="s">
        <v>443</v>
      </c>
      <c r="K59" s="375"/>
      <c r="L59" s="86" t="s">
        <v>443</v>
      </c>
      <c r="M59" s="86" t="s">
        <v>443</v>
      </c>
      <c r="N59" s="376" t="s">
        <v>443</v>
      </c>
      <c r="O59" s="86" t="s">
        <v>443</v>
      </c>
      <c r="P59" s="86" t="s">
        <v>443</v>
      </c>
      <c r="Q59" s="164" t="s">
        <v>443</v>
      </c>
      <c r="R59" s="375"/>
      <c r="S59" s="159" t="s">
        <v>443</v>
      </c>
      <c r="T59" s="86" t="s">
        <v>443</v>
      </c>
      <c r="U59" s="376" t="s">
        <v>443</v>
      </c>
      <c r="V59" s="86" t="s">
        <v>443</v>
      </c>
      <c r="W59" s="86" t="s">
        <v>443</v>
      </c>
      <c r="X59" s="164" t="s">
        <v>443</v>
      </c>
      <c r="Y59" s="375"/>
      <c r="Z59" s="159" t="s">
        <v>443</v>
      </c>
      <c r="AA59" s="86" t="s">
        <v>443</v>
      </c>
      <c r="AB59" s="376" t="s">
        <v>443</v>
      </c>
      <c r="AC59" s="86" t="s">
        <v>443</v>
      </c>
      <c r="AD59" s="86" t="s">
        <v>443</v>
      </c>
      <c r="AE59" s="86"/>
      <c r="AF59" s="377"/>
      <c r="AG59" s="159"/>
      <c r="AH59" s="164"/>
      <c r="AI59" s="376"/>
      <c r="AJ59" s="378"/>
      <c r="AK59" s="164"/>
      <c r="AL59" s="373"/>
      <c r="AM59" s="163"/>
      <c r="AN59" s="377"/>
      <c r="AO59" s="86" t="s">
        <v>443</v>
      </c>
      <c r="AP59" s="86" t="s">
        <v>443</v>
      </c>
      <c r="AQ59" s="376"/>
      <c r="AR59" s="86"/>
      <c r="AS59" s="86"/>
      <c r="AT59" s="164" t="s">
        <v>443</v>
      </c>
      <c r="AU59" s="375"/>
      <c r="AV59" s="86" t="s">
        <v>443</v>
      </c>
      <c r="AW59" s="86"/>
      <c r="AX59" s="376" t="s">
        <v>443</v>
      </c>
      <c r="AY59" s="86" t="s">
        <v>443</v>
      </c>
      <c r="AZ59" s="86" t="s">
        <v>443</v>
      </c>
      <c r="BA59" s="164" t="s">
        <v>443</v>
      </c>
      <c r="BB59" s="375"/>
      <c r="BC59" s="86" t="s">
        <v>443</v>
      </c>
      <c r="BD59" s="86"/>
      <c r="BE59" s="376"/>
      <c r="BF59" s="86"/>
      <c r="BG59" s="86" t="s">
        <v>443</v>
      </c>
      <c r="BH59" s="164" t="s">
        <v>443</v>
      </c>
      <c r="BI59" s="375"/>
      <c r="BJ59" s="86" t="s">
        <v>443</v>
      </c>
      <c r="BK59" s="86" t="s">
        <v>443</v>
      </c>
      <c r="BL59" s="376"/>
      <c r="BM59" s="86" t="s">
        <v>443</v>
      </c>
      <c r="BN59" s="86" t="s">
        <v>443</v>
      </c>
      <c r="BO59" s="379"/>
      <c r="BP59" s="380" t="s">
        <v>443</v>
      </c>
      <c r="BQ59" s="381"/>
      <c r="BR59" s="167" t="s">
        <v>443</v>
      </c>
      <c r="BS59" s="103" t="s">
        <v>443</v>
      </c>
      <c r="BT59" s="103" t="s">
        <v>443</v>
      </c>
      <c r="BU59" s="103" t="s">
        <v>443</v>
      </c>
      <c r="BV59" s="103" t="s">
        <v>443</v>
      </c>
      <c r="BW59" s="160" t="s">
        <v>443</v>
      </c>
      <c r="BX59" s="382"/>
      <c r="BY59" s="167" t="s">
        <v>443</v>
      </c>
      <c r="BZ59" s="103" t="s">
        <v>443</v>
      </c>
      <c r="CA59" s="103" t="s">
        <v>443</v>
      </c>
      <c r="CB59" s="103" t="s">
        <v>443</v>
      </c>
      <c r="CC59" s="103" t="s">
        <v>443</v>
      </c>
      <c r="CD59" s="160" t="s">
        <v>443</v>
      </c>
      <c r="CE59" s="382"/>
      <c r="CF59" s="167" t="s">
        <v>443</v>
      </c>
      <c r="CG59" s="383" t="s">
        <v>443</v>
      </c>
      <c r="CH59" s="383" t="s">
        <v>443</v>
      </c>
      <c r="CI59" s="383" t="s">
        <v>443</v>
      </c>
      <c r="CJ59" s="383" t="s">
        <v>443</v>
      </c>
      <c r="CK59" s="160" t="s">
        <v>443</v>
      </c>
      <c r="CL59" s="382"/>
      <c r="CM59" s="167" t="s">
        <v>443</v>
      </c>
      <c r="CN59" s="103" t="s">
        <v>443</v>
      </c>
      <c r="CO59" s="103"/>
      <c r="CP59" s="103" t="s">
        <v>443</v>
      </c>
      <c r="CQ59" s="103" t="s">
        <v>443</v>
      </c>
      <c r="CR59" s="160" t="s">
        <v>443</v>
      </c>
      <c r="CS59" s="382"/>
      <c r="CT59" s="380" t="s">
        <v>443</v>
      </c>
      <c r="CU59" s="373"/>
      <c r="CV59" s="383" t="s">
        <v>443</v>
      </c>
      <c r="CW59" s="103" t="s">
        <v>443</v>
      </c>
      <c r="CX59" s="103" t="s">
        <v>443</v>
      </c>
      <c r="CY59" s="103" t="s">
        <v>443</v>
      </c>
      <c r="CZ59" s="160" t="s">
        <v>443</v>
      </c>
      <c r="DA59" s="382" t="s">
        <v>443</v>
      </c>
      <c r="DB59" s="167" t="s">
        <v>443</v>
      </c>
      <c r="DC59" s="103" t="s">
        <v>443</v>
      </c>
      <c r="DD59" s="103" t="s">
        <v>443</v>
      </c>
      <c r="DE59" s="103" t="s">
        <v>443</v>
      </c>
      <c r="DF59" s="103" t="s">
        <v>443</v>
      </c>
      <c r="DG59" s="160" t="s">
        <v>443</v>
      </c>
      <c r="DH59" s="382" t="s">
        <v>443</v>
      </c>
      <c r="DI59" s="167" t="s">
        <v>443</v>
      </c>
      <c r="DJ59" s="103" t="s">
        <v>443</v>
      </c>
      <c r="DK59" s="103" t="s">
        <v>443</v>
      </c>
      <c r="DL59" s="103" t="s">
        <v>443</v>
      </c>
      <c r="DM59" s="103" t="s">
        <v>443</v>
      </c>
      <c r="DN59" s="103" t="s">
        <v>443</v>
      </c>
      <c r="DO59" s="384" t="s">
        <v>443</v>
      </c>
      <c r="DP59" s="385" t="s">
        <v>443</v>
      </c>
      <c r="DQ59" s="103" t="s">
        <v>443</v>
      </c>
      <c r="DR59" s="103" t="s">
        <v>443</v>
      </c>
      <c r="DS59" s="103" t="s">
        <v>443</v>
      </c>
      <c r="DT59" s="103" t="s">
        <v>443</v>
      </c>
      <c r="DU59" s="160" t="s">
        <v>443</v>
      </c>
      <c r="DV59" s="382" t="s">
        <v>443</v>
      </c>
      <c r="DW59" s="167" t="s">
        <v>443</v>
      </c>
      <c r="DX59" s="167" t="s">
        <v>443</v>
      </c>
      <c r="DY59" s="167" t="s">
        <v>443</v>
      </c>
      <c r="DZ59" s="373"/>
      <c r="EA59" s="382"/>
      <c r="EB59" s="167" t="s">
        <v>443</v>
      </c>
      <c r="EC59" s="167" t="s">
        <v>443</v>
      </c>
      <c r="ED59" s="382"/>
      <c r="EE59" s="167" t="s">
        <v>443</v>
      </c>
      <c r="EF59" s="167" t="s">
        <v>443</v>
      </c>
      <c r="EG59" s="167" t="s">
        <v>443</v>
      </c>
      <c r="EH59" s="167" t="s">
        <v>443</v>
      </c>
      <c r="EI59" s="167" t="s">
        <v>443</v>
      </c>
      <c r="EJ59" s="167" t="s">
        <v>443</v>
      </c>
      <c r="EK59" s="382"/>
      <c r="EL59" s="167" t="s">
        <v>443</v>
      </c>
      <c r="EM59" s="167" t="s">
        <v>443</v>
      </c>
      <c r="EN59" s="167" t="s">
        <v>443</v>
      </c>
      <c r="EO59" s="167" t="s">
        <v>443</v>
      </c>
      <c r="EP59" s="167" t="s">
        <v>443</v>
      </c>
      <c r="EQ59" s="167" t="s">
        <v>443</v>
      </c>
      <c r="ER59" s="382"/>
      <c r="ES59" s="167" t="s">
        <v>443</v>
      </c>
      <c r="ET59" s="167" t="s">
        <v>443</v>
      </c>
      <c r="EU59" s="167" t="s">
        <v>443</v>
      </c>
      <c r="EV59" s="167" t="s">
        <v>443</v>
      </c>
      <c r="EW59" s="167" t="s">
        <v>443</v>
      </c>
      <c r="EX59" s="167" t="s">
        <v>443</v>
      </c>
      <c r="EY59" s="382"/>
      <c r="EZ59" s="167" t="s">
        <v>443</v>
      </c>
      <c r="FA59" s="167" t="s">
        <v>443</v>
      </c>
      <c r="FB59" s="167" t="s">
        <v>443</v>
      </c>
      <c r="FC59" s="167" t="s">
        <v>443</v>
      </c>
      <c r="FD59" s="167" t="s">
        <v>443</v>
      </c>
      <c r="FE59" s="167" t="s">
        <v>443</v>
      </c>
      <c r="FF59" s="373"/>
      <c r="FG59" s="382"/>
      <c r="FH59" s="167" t="s">
        <v>443</v>
      </c>
      <c r="FI59" s="167" t="s">
        <v>443</v>
      </c>
      <c r="FJ59" s="167" t="s">
        <v>443</v>
      </c>
      <c r="FK59" s="167" t="s">
        <v>443</v>
      </c>
      <c r="FL59" s="167" t="s">
        <v>443</v>
      </c>
      <c r="FM59" s="167" t="s">
        <v>443</v>
      </c>
      <c r="FN59" s="382"/>
      <c r="FO59" s="167" t="s">
        <v>443</v>
      </c>
      <c r="FP59" s="167" t="s">
        <v>443</v>
      </c>
      <c r="FQ59" s="167" t="s">
        <v>443</v>
      </c>
      <c r="FR59" s="167" t="s">
        <v>443</v>
      </c>
      <c r="FS59" s="167" t="s">
        <v>443</v>
      </c>
      <c r="FT59" s="167" t="s">
        <v>443</v>
      </c>
      <c r="FU59" s="382"/>
      <c r="FV59" s="167" t="s">
        <v>443</v>
      </c>
      <c r="FW59" s="167" t="s">
        <v>443</v>
      </c>
      <c r="FX59" s="167" t="s">
        <v>443</v>
      </c>
      <c r="FY59" s="167" t="s">
        <v>443</v>
      </c>
      <c r="FZ59" s="167" t="s">
        <v>443</v>
      </c>
      <c r="GA59" s="167" t="s">
        <v>443</v>
      </c>
      <c r="GB59" s="382"/>
      <c r="GC59" s="167" t="s">
        <v>443</v>
      </c>
      <c r="GD59" s="167" t="s">
        <v>443</v>
      </c>
      <c r="GE59" s="167" t="s">
        <v>443</v>
      </c>
      <c r="GF59" s="167" t="s">
        <v>443</v>
      </c>
      <c r="GG59" s="167" t="s">
        <v>443</v>
      </c>
      <c r="GH59" s="167" t="s">
        <v>443</v>
      </c>
      <c r="GI59" s="382"/>
      <c r="GJ59" s="167" t="s">
        <v>443</v>
      </c>
      <c r="GK59" s="373"/>
      <c r="GL59" s="167" t="s">
        <v>443</v>
      </c>
      <c r="GM59" s="167" t="s">
        <v>443</v>
      </c>
      <c r="GN59" s="167" t="s">
        <v>443</v>
      </c>
      <c r="GO59" s="167" t="s">
        <v>443</v>
      </c>
      <c r="GP59" s="167" t="s">
        <v>443</v>
      </c>
      <c r="GQ59" s="382"/>
      <c r="GR59" s="167" t="s">
        <v>443</v>
      </c>
      <c r="GS59" s="167"/>
      <c r="GT59" s="167" t="s">
        <v>443</v>
      </c>
      <c r="GU59" s="167" t="s">
        <v>443</v>
      </c>
      <c r="GV59" s="167"/>
      <c r="GW59" s="167" t="s">
        <v>443</v>
      </c>
      <c r="GX59" s="382"/>
      <c r="GY59" s="167" t="s">
        <v>443</v>
      </c>
      <c r="GZ59" s="167" t="s">
        <v>443</v>
      </c>
      <c r="HA59" s="167" t="s">
        <v>443</v>
      </c>
      <c r="HB59" s="167" t="s">
        <v>443</v>
      </c>
      <c r="HC59" s="167" t="s">
        <v>443</v>
      </c>
      <c r="HD59" s="167" t="s">
        <v>443</v>
      </c>
      <c r="HE59" s="382"/>
      <c r="HF59" s="167" t="s">
        <v>443</v>
      </c>
      <c r="HG59" s="167"/>
      <c r="HH59" s="167" t="s">
        <v>443</v>
      </c>
      <c r="HI59" s="167" t="s">
        <v>443</v>
      </c>
      <c r="HJ59" s="167" t="s">
        <v>443</v>
      </c>
      <c r="HK59" s="167"/>
      <c r="HL59" s="382"/>
      <c r="HM59" s="167"/>
      <c r="HN59" s="167" t="s">
        <v>443</v>
      </c>
      <c r="HO59" s="167"/>
      <c r="HP59" s="167" t="s">
        <v>443</v>
      </c>
      <c r="HQ59" s="373"/>
      <c r="HR59" s="167" t="s">
        <v>443</v>
      </c>
      <c r="HS59" s="167" t="s">
        <v>443</v>
      </c>
      <c r="HT59" s="382"/>
      <c r="HU59" s="167" t="s">
        <v>443</v>
      </c>
      <c r="HV59" s="167" t="s">
        <v>443</v>
      </c>
      <c r="HW59" s="167"/>
      <c r="HX59" s="167" t="s">
        <v>443</v>
      </c>
      <c r="HY59" s="167"/>
      <c r="HZ59" s="167" t="s">
        <v>443</v>
      </c>
      <c r="IA59" s="382"/>
      <c r="IB59" s="167" t="s">
        <v>443</v>
      </c>
      <c r="IC59" s="167" t="s">
        <v>443</v>
      </c>
      <c r="ID59" s="167" t="s">
        <v>443</v>
      </c>
      <c r="IE59" s="167" t="s">
        <v>443</v>
      </c>
      <c r="IF59" s="167" t="s">
        <v>443</v>
      </c>
      <c r="IG59" s="167" t="s">
        <v>443</v>
      </c>
      <c r="IH59" s="382"/>
      <c r="II59" s="167"/>
      <c r="IJ59" s="167" t="s">
        <v>443</v>
      </c>
      <c r="IK59" s="167" t="s">
        <v>443</v>
      </c>
      <c r="IL59" s="167" t="s">
        <v>443</v>
      </c>
      <c r="IM59" s="167" t="s">
        <v>443</v>
      </c>
      <c r="IN59" s="167" t="s">
        <v>443</v>
      </c>
      <c r="IO59" s="382"/>
      <c r="IP59" s="167" t="s">
        <v>443</v>
      </c>
      <c r="IQ59" s="167" t="s">
        <v>443</v>
      </c>
      <c r="IR59" s="167"/>
      <c r="IS59" s="167" t="s">
        <v>443</v>
      </c>
      <c r="IT59" s="167" t="s">
        <v>443</v>
      </c>
      <c r="IU59" s="167" t="s">
        <v>443</v>
      </c>
      <c r="IV59" s="382"/>
      <c r="IW59" s="373"/>
      <c r="IX59" s="167" t="s">
        <v>443</v>
      </c>
      <c r="IY59" s="167" t="s">
        <v>443</v>
      </c>
      <c r="IZ59" s="167" t="s">
        <v>443</v>
      </c>
      <c r="JA59" s="167" t="s">
        <v>443</v>
      </c>
      <c r="JB59" s="167" t="s">
        <v>443</v>
      </c>
      <c r="JC59" s="382" t="s">
        <v>443</v>
      </c>
      <c r="JD59" s="167" t="s">
        <v>443</v>
      </c>
      <c r="JE59" s="167"/>
      <c r="JF59" s="167" t="s">
        <v>443</v>
      </c>
      <c r="JG59" s="167" t="s">
        <v>443</v>
      </c>
      <c r="JH59" s="167"/>
      <c r="JI59" s="167" t="s">
        <v>443</v>
      </c>
      <c r="JJ59" s="352"/>
      <c r="JK59" s="167"/>
      <c r="JL59" s="167" t="s">
        <v>443</v>
      </c>
      <c r="JM59" s="167" t="s">
        <v>443</v>
      </c>
      <c r="JN59" s="167" t="s">
        <v>443</v>
      </c>
      <c r="JO59" s="167"/>
      <c r="JP59" s="167" t="s">
        <v>443</v>
      </c>
      <c r="JQ59" s="352"/>
      <c r="JR59" s="167" t="s">
        <v>443</v>
      </c>
      <c r="JS59" s="167" t="s">
        <v>443</v>
      </c>
      <c r="JT59" s="167"/>
      <c r="JU59" s="167" t="s">
        <v>443</v>
      </c>
      <c r="JV59" s="167" t="s">
        <v>443</v>
      </c>
      <c r="JW59" s="167" t="s">
        <v>443</v>
      </c>
      <c r="JX59" s="352"/>
      <c r="JY59" s="167" t="s">
        <v>443</v>
      </c>
      <c r="JZ59" s="167"/>
      <c r="KA59" s="373"/>
      <c r="KB59" s="167" t="s">
        <v>443</v>
      </c>
      <c r="KC59" s="167" t="s">
        <v>443</v>
      </c>
      <c r="KD59" s="167"/>
      <c r="KE59" s="167"/>
      <c r="KF59" s="352"/>
      <c r="KG59" s="167" t="s">
        <v>443</v>
      </c>
      <c r="KH59" s="167" t="s">
        <v>443</v>
      </c>
      <c r="KI59" s="167" t="s">
        <v>443</v>
      </c>
      <c r="KJ59" s="167" t="s">
        <v>443</v>
      </c>
      <c r="KK59" s="167" t="s">
        <v>443</v>
      </c>
      <c r="KL59" s="167" t="s">
        <v>443</v>
      </c>
      <c r="KM59" s="352"/>
      <c r="KN59" s="167" t="s">
        <v>443</v>
      </c>
      <c r="KO59" s="167" t="s">
        <v>443</v>
      </c>
      <c r="KP59" s="167" t="s">
        <v>443</v>
      </c>
      <c r="KQ59" s="167" t="s">
        <v>443</v>
      </c>
      <c r="KR59" s="167" t="s">
        <v>443</v>
      </c>
      <c r="KS59" s="167"/>
      <c r="KT59" s="352"/>
      <c r="KU59" s="167" t="s">
        <v>443</v>
      </c>
      <c r="KV59" s="167" t="s">
        <v>443</v>
      </c>
      <c r="KW59" s="167" t="s">
        <v>443</v>
      </c>
      <c r="KX59" s="167" t="s">
        <v>443</v>
      </c>
      <c r="KY59" s="167" t="s">
        <v>443</v>
      </c>
      <c r="KZ59" s="167" t="s">
        <v>443</v>
      </c>
      <c r="LA59" s="352"/>
      <c r="LB59" s="167" t="s">
        <v>443</v>
      </c>
      <c r="LC59" s="167" t="s">
        <v>443</v>
      </c>
      <c r="LD59" s="167" t="s">
        <v>443</v>
      </c>
      <c r="LE59" s="167"/>
      <c r="LF59" s="167"/>
      <c r="LG59" s="373"/>
      <c r="LH59" s="167" t="s">
        <v>443</v>
      </c>
      <c r="LI59" s="352"/>
      <c r="LJ59" s="167" t="s">
        <v>443</v>
      </c>
      <c r="LK59" s="167" t="s">
        <v>443</v>
      </c>
      <c r="LL59" s="167" t="s">
        <v>443</v>
      </c>
      <c r="LM59" s="167" t="s">
        <v>443</v>
      </c>
      <c r="LN59" s="167" t="s">
        <v>443</v>
      </c>
      <c r="LO59" s="167" t="s">
        <v>443</v>
      </c>
      <c r="LP59" s="167" t="s">
        <v>443</v>
      </c>
      <c r="LQ59" s="167" t="s">
        <v>443</v>
      </c>
      <c r="LR59" s="167" t="s">
        <v>443</v>
      </c>
      <c r="LS59" s="167" t="s">
        <v>443</v>
      </c>
      <c r="LT59" s="167" t="s">
        <v>443</v>
      </c>
      <c r="LU59" s="167" t="s">
        <v>443</v>
      </c>
      <c r="LV59" s="167" t="s">
        <v>443</v>
      </c>
      <c r="LW59" s="167" t="s">
        <v>443</v>
      </c>
      <c r="LX59" s="167" t="s">
        <v>443</v>
      </c>
      <c r="LY59" s="167" t="s">
        <v>443</v>
      </c>
      <c r="LZ59" s="167" t="s">
        <v>443</v>
      </c>
      <c r="MA59" s="167" t="s">
        <v>443</v>
      </c>
      <c r="MB59" s="167" t="s">
        <v>443</v>
      </c>
      <c r="MC59" s="167" t="s">
        <v>443</v>
      </c>
      <c r="MD59" s="167" t="s">
        <v>443</v>
      </c>
      <c r="ME59" s="167"/>
      <c r="MF59" s="167" t="s">
        <v>443</v>
      </c>
      <c r="MG59" s="167" t="s">
        <v>443</v>
      </c>
      <c r="MH59" s="167" t="s">
        <v>443</v>
      </c>
      <c r="MI59" s="167" t="s">
        <v>443</v>
      </c>
      <c r="MJ59" s="167" t="s">
        <v>443</v>
      </c>
      <c r="MK59" s="374" t="s">
        <v>443</v>
      </c>
      <c r="ML59" s="373"/>
    </row>
    <row r="60" spans="1:350" s="9" customFormat="1" ht="15.65" hidden="1" customHeight="1" x14ac:dyDescent="0.35">
      <c r="A60" s="244"/>
      <c r="B60" s="371">
        <f t="shared" si="118"/>
        <v>24</v>
      </c>
      <c r="C60" s="450" t="s">
        <v>211</v>
      </c>
      <c r="D60" s="368"/>
      <c r="E60" s="372" t="s">
        <v>213</v>
      </c>
      <c r="F60" s="373"/>
      <c r="G60" s="374"/>
      <c r="H60" s="86" t="s">
        <v>443</v>
      </c>
      <c r="I60" s="86" t="s">
        <v>443</v>
      </c>
      <c r="J60" s="164" t="s">
        <v>443</v>
      </c>
      <c r="K60" s="375"/>
      <c r="L60" s="86" t="s">
        <v>443</v>
      </c>
      <c r="M60" s="86" t="s">
        <v>443</v>
      </c>
      <c r="N60" s="376" t="s">
        <v>443</v>
      </c>
      <c r="O60" s="86" t="s">
        <v>443</v>
      </c>
      <c r="P60" s="86" t="s">
        <v>443</v>
      </c>
      <c r="Q60" s="164" t="s">
        <v>443</v>
      </c>
      <c r="R60" s="375"/>
      <c r="S60" s="159" t="s">
        <v>443</v>
      </c>
      <c r="T60" s="86" t="s">
        <v>443</v>
      </c>
      <c r="U60" s="376" t="s">
        <v>443</v>
      </c>
      <c r="V60" s="86" t="s">
        <v>443</v>
      </c>
      <c r="W60" s="86" t="s">
        <v>443</v>
      </c>
      <c r="X60" s="164" t="s">
        <v>443</v>
      </c>
      <c r="Y60" s="375"/>
      <c r="Z60" s="159" t="s">
        <v>443</v>
      </c>
      <c r="AA60" s="86" t="s">
        <v>443</v>
      </c>
      <c r="AB60" s="376" t="s">
        <v>443</v>
      </c>
      <c r="AC60" s="86" t="s">
        <v>443</v>
      </c>
      <c r="AD60" s="86" t="s">
        <v>443</v>
      </c>
      <c r="AE60" s="86"/>
      <c r="AF60" s="377"/>
      <c r="AG60" s="159"/>
      <c r="AH60" s="164"/>
      <c r="AI60" s="376"/>
      <c r="AJ60" s="378"/>
      <c r="AK60" s="164"/>
      <c r="AL60" s="373"/>
      <c r="AM60" s="163"/>
      <c r="AN60" s="377"/>
      <c r="AO60" s="86" t="s">
        <v>443</v>
      </c>
      <c r="AP60" s="86" t="s">
        <v>443</v>
      </c>
      <c r="AQ60" s="376"/>
      <c r="AR60" s="86"/>
      <c r="AS60" s="86"/>
      <c r="AT60" s="164" t="s">
        <v>443</v>
      </c>
      <c r="AU60" s="375"/>
      <c r="AV60" s="86" t="s">
        <v>443</v>
      </c>
      <c r="AW60" s="86"/>
      <c r="AX60" s="376" t="s">
        <v>443</v>
      </c>
      <c r="AY60" s="86" t="s">
        <v>443</v>
      </c>
      <c r="AZ60" s="86" t="s">
        <v>443</v>
      </c>
      <c r="BA60" s="164" t="s">
        <v>443</v>
      </c>
      <c r="BB60" s="375"/>
      <c r="BC60" s="86" t="s">
        <v>443</v>
      </c>
      <c r="BD60" s="86"/>
      <c r="BE60" s="376"/>
      <c r="BF60" s="86"/>
      <c r="BG60" s="86" t="s">
        <v>443</v>
      </c>
      <c r="BH60" s="164" t="s">
        <v>443</v>
      </c>
      <c r="BI60" s="375"/>
      <c r="BJ60" s="86" t="s">
        <v>443</v>
      </c>
      <c r="BK60" s="86" t="s">
        <v>443</v>
      </c>
      <c r="BL60" s="376"/>
      <c r="BM60" s="86" t="s">
        <v>443</v>
      </c>
      <c r="BN60" s="86" t="s">
        <v>443</v>
      </c>
      <c r="BO60" s="379"/>
      <c r="BP60" s="380" t="s">
        <v>443</v>
      </c>
      <c r="BQ60" s="381"/>
      <c r="BR60" s="167" t="s">
        <v>443</v>
      </c>
      <c r="BS60" s="103" t="s">
        <v>443</v>
      </c>
      <c r="BT60" s="103" t="s">
        <v>443</v>
      </c>
      <c r="BU60" s="103" t="s">
        <v>443</v>
      </c>
      <c r="BV60" s="103" t="s">
        <v>443</v>
      </c>
      <c r="BW60" s="160" t="s">
        <v>443</v>
      </c>
      <c r="BX60" s="382"/>
      <c r="BY60" s="167" t="s">
        <v>443</v>
      </c>
      <c r="BZ60" s="103" t="s">
        <v>443</v>
      </c>
      <c r="CA60" s="103" t="s">
        <v>443</v>
      </c>
      <c r="CB60" s="103" t="s">
        <v>443</v>
      </c>
      <c r="CC60" s="103" t="s">
        <v>443</v>
      </c>
      <c r="CD60" s="160" t="s">
        <v>443</v>
      </c>
      <c r="CE60" s="382"/>
      <c r="CF60" s="167" t="s">
        <v>443</v>
      </c>
      <c r="CG60" s="383" t="s">
        <v>443</v>
      </c>
      <c r="CH60" s="383" t="s">
        <v>443</v>
      </c>
      <c r="CI60" s="383" t="s">
        <v>443</v>
      </c>
      <c r="CJ60" s="383" t="s">
        <v>443</v>
      </c>
      <c r="CK60" s="160" t="s">
        <v>443</v>
      </c>
      <c r="CL60" s="382"/>
      <c r="CM60" s="167" t="s">
        <v>443</v>
      </c>
      <c r="CN60" s="103" t="s">
        <v>443</v>
      </c>
      <c r="CO60" s="103"/>
      <c r="CP60" s="103" t="s">
        <v>443</v>
      </c>
      <c r="CQ60" s="103" t="s">
        <v>443</v>
      </c>
      <c r="CR60" s="160" t="s">
        <v>443</v>
      </c>
      <c r="CS60" s="382"/>
      <c r="CT60" s="380" t="s">
        <v>443</v>
      </c>
      <c r="CU60" s="373"/>
      <c r="CV60" s="383" t="s">
        <v>443</v>
      </c>
      <c r="CW60" s="103" t="s">
        <v>443</v>
      </c>
      <c r="CX60" s="103" t="s">
        <v>443</v>
      </c>
      <c r="CY60" s="103" t="s">
        <v>443</v>
      </c>
      <c r="CZ60" s="160" t="s">
        <v>443</v>
      </c>
      <c r="DA60" s="382" t="s">
        <v>443</v>
      </c>
      <c r="DB60" s="167" t="s">
        <v>443</v>
      </c>
      <c r="DC60" s="103" t="s">
        <v>443</v>
      </c>
      <c r="DD60" s="103" t="s">
        <v>443</v>
      </c>
      <c r="DE60" s="103" t="s">
        <v>443</v>
      </c>
      <c r="DF60" s="103" t="s">
        <v>443</v>
      </c>
      <c r="DG60" s="160" t="s">
        <v>443</v>
      </c>
      <c r="DH60" s="382" t="s">
        <v>443</v>
      </c>
      <c r="DI60" s="167" t="s">
        <v>443</v>
      </c>
      <c r="DJ60" s="103" t="s">
        <v>443</v>
      </c>
      <c r="DK60" s="103" t="s">
        <v>443</v>
      </c>
      <c r="DL60" s="103" t="s">
        <v>443</v>
      </c>
      <c r="DM60" s="103" t="s">
        <v>443</v>
      </c>
      <c r="DN60" s="103" t="s">
        <v>443</v>
      </c>
      <c r="DO60" s="384" t="s">
        <v>443</v>
      </c>
      <c r="DP60" s="385" t="s">
        <v>443</v>
      </c>
      <c r="DQ60" s="103" t="s">
        <v>443</v>
      </c>
      <c r="DR60" s="103" t="s">
        <v>443</v>
      </c>
      <c r="DS60" s="103" t="s">
        <v>443</v>
      </c>
      <c r="DT60" s="103" t="s">
        <v>443</v>
      </c>
      <c r="DU60" s="160" t="s">
        <v>443</v>
      </c>
      <c r="DV60" s="382" t="s">
        <v>443</v>
      </c>
      <c r="DW60" s="167" t="s">
        <v>443</v>
      </c>
      <c r="DX60" s="167" t="s">
        <v>443</v>
      </c>
      <c r="DY60" s="167" t="s">
        <v>443</v>
      </c>
      <c r="DZ60" s="373"/>
      <c r="EA60" s="382"/>
      <c r="EB60" s="167" t="s">
        <v>443</v>
      </c>
      <c r="EC60" s="167" t="s">
        <v>443</v>
      </c>
      <c r="ED60" s="382"/>
      <c r="EE60" s="167" t="s">
        <v>443</v>
      </c>
      <c r="EF60" s="167" t="s">
        <v>443</v>
      </c>
      <c r="EG60" s="167" t="s">
        <v>443</v>
      </c>
      <c r="EH60" s="167" t="s">
        <v>443</v>
      </c>
      <c r="EI60" s="167" t="s">
        <v>443</v>
      </c>
      <c r="EJ60" s="167" t="s">
        <v>443</v>
      </c>
      <c r="EK60" s="382"/>
      <c r="EL60" s="167" t="s">
        <v>443</v>
      </c>
      <c r="EM60" s="167" t="s">
        <v>443</v>
      </c>
      <c r="EN60" s="167" t="s">
        <v>443</v>
      </c>
      <c r="EO60" s="167" t="s">
        <v>443</v>
      </c>
      <c r="EP60" s="167" t="s">
        <v>443</v>
      </c>
      <c r="EQ60" s="167" t="s">
        <v>443</v>
      </c>
      <c r="ER60" s="382"/>
      <c r="ES60" s="167" t="s">
        <v>443</v>
      </c>
      <c r="ET60" s="167" t="s">
        <v>443</v>
      </c>
      <c r="EU60" s="167" t="s">
        <v>443</v>
      </c>
      <c r="EV60" s="167" t="s">
        <v>443</v>
      </c>
      <c r="EW60" s="167" t="s">
        <v>443</v>
      </c>
      <c r="EX60" s="167" t="s">
        <v>443</v>
      </c>
      <c r="EY60" s="382"/>
      <c r="EZ60" s="167" t="s">
        <v>443</v>
      </c>
      <c r="FA60" s="167" t="s">
        <v>443</v>
      </c>
      <c r="FB60" s="167" t="s">
        <v>443</v>
      </c>
      <c r="FC60" s="167" t="s">
        <v>443</v>
      </c>
      <c r="FD60" s="167" t="s">
        <v>443</v>
      </c>
      <c r="FE60" s="167" t="s">
        <v>443</v>
      </c>
      <c r="FF60" s="373"/>
      <c r="FG60" s="382"/>
      <c r="FH60" s="167" t="s">
        <v>443</v>
      </c>
      <c r="FI60" s="167" t="s">
        <v>443</v>
      </c>
      <c r="FJ60" s="167" t="s">
        <v>443</v>
      </c>
      <c r="FK60" s="167" t="s">
        <v>443</v>
      </c>
      <c r="FL60" s="167" t="s">
        <v>443</v>
      </c>
      <c r="FM60" s="167" t="s">
        <v>443</v>
      </c>
      <c r="FN60" s="382"/>
      <c r="FO60" s="167" t="s">
        <v>443</v>
      </c>
      <c r="FP60" s="167" t="s">
        <v>443</v>
      </c>
      <c r="FQ60" s="167" t="s">
        <v>443</v>
      </c>
      <c r="FR60" s="167" t="s">
        <v>443</v>
      </c>
      <c r="FS60" s="167" t="s">
        <v>443</v>
      </c>
      <c r="FT60" s="167" t="s">
        <v>443</v>
      </c>
      <c r="FU60" s="382"/>
      <c r="FV60" s="167" t="s">
        <v>443</v>
      </c>
      <c r="FW60" s="167" t="s">
        <v>443</v>
      </c>
      <c r="FX60" s="167" t="s">
        <v>443</v>
      </c>
      <c r="FY60" s="167" t="s">
        <v>443</v>
      </c>
      <c r="FZ60" s="167" t="s">
        <v>443</v>
      </c>
      <c r="GA60" s="167" t="s">
        <v>443</v>
      </c>
      <c r="GB60" s="382"/>
      <c r="GC60" s="167" t="s">
        <v>443</v>
      </c>
      <c r="GD60" s="167" t="s">
        <v>443</v>
      </c>
      <c r="GE60" s="167" t="s">
        <v>443</v>
      </c>
      <c r="GF60" s="167" t="s">
        <v>443</v>
      </c>
      <c r="GG60" s="167" t="s">
        <v>443</v>
      </c>
      <c r="GH60" s="167" t="s">
        <v>443</v>
      </c>
      <c r="GI60" s="382"/>
      <c r="GJ60" s="167" t="s">
        <v>443</v>
      </c>
      <c r="GK60" s="373"/>
      <c r="GL60" s="167" t="s">
        <v>443</v>
      </c>
      <c r="GM60" s="167" t="s">
        <v>443</v>
      </c>
      <c r="GN60" s="167" t="s">
        <v>443</v>
      </c>
      <c r="GO60" s="167" t="s">
        <v>443</v>
      </c>
      <c r="GP60" s="167" t="s">
        <v>443</v>
      </c>
      <c r="GQ60" s="382"/>
      <c r="GR60" s="167" t="s">
        <v>443</v>
      </c>
      <c r="GS60" s="167"/>
      <c r="GT60" s="167" t="s">
        <v>443</v>
      </c>
      <c r="GU60" s="167" t="s">
        <v>443</v>
      </c>
      <c r="GV60" s="167"/>
      <c r="GW60" s="167" t="s">
        <v>443</v>
      </c>
      <c r="GX60" s="382"/>
      <c r="GY60" s="167" t="s">
        <v>443</v>
      </c>
      <c r="GZ60" s="167" t="s">
        <v>443</v>
      </c>
      <c r="HA60" s="167" t="s">
        <v>443</v>
      </c>
      <c r="HB60" s="167" t="s">
        <v>443</v>
      </c>
      <c r="HC60" s="167" t="s">
        <v>443</v>
      </c>
      <c r="HD60" s="167" t="s">
        <v>443</v>
      </c>
      <c r="HE60" s="382"/>
      <c r="HF60" s="167" t="s">
        <v>443</v>
      </c>
      <c r="HG60" s="167"/>
      <c r="HH60" s="167" t="s">
        <v>443</v>
      </c>
      <c r="HI60" s="167" t="s">
        <v>443</v>
      </c>
      <c r="HJ60" s="167" t="s">
        <v>443</v>
      </c>
      <c r="HK60" s="167"/>
      <c r="HL60" s="382"/>
      <c r="HM60" s="167"/>
      <c r="HN60" s="167" t="s">
        <v>443</v>
      </c>
      <c r="HO60" s="167"/>
      <c r="HP60" s="167" t="s">
        <v>443</v>
      </c>
      <c r="HQ60" s="373"/>
      <c r="HR60" s="167" t="s">
        <v>443</v>
      </c>
      <c r="HS60" s="167" t="s">
        <v>443</v>
      </c>
      <c r="HT60" s="382"/>
      <c r="HU60" s="167" t="s">
        <v>443</v>
      </c>
      <c r="HV60" s="167" t="s">
        <v>443</v>
      </c>
      <c r="HW60" s="167"/>
      <c r="HX60" s="167" t="s">
        <v>443</v>
      </c>
      <c r="HY60" s="167"/>
      <c r="HZ60" s="167" t="s">
        <v>443</v>
      </c>
      <c r="IA60" s="382"/>
      <c r="IB60" s="167" t="s">
        <v>443</v>
      </c>
      <c r="IC60" s="167" t="s">
        <v>443</v>
      </c>
      <c r="ID60" s="167" t="s">
        <v>443</v>
      </c>
      <c r="IE60" s="167" t="s">
        <v>443</v>
      </c>
      <c r="IF60" s="167" t="s">
        <v>443</v>
      </c>
      <c r="IG60" s="167" t="s">
        <v>443</v>
      </c>
      <c r="IH60" s="382"/>
      <c r="II60" s="167"/>
      <c r="IJ60" s="167" t="s">
        <v>443</v>
      </c>
      <c r="IK60" s="167" t="s">
        <v>443</v>
      </c>
      <c r="IL60" s="167" t="s">
        <v>443</v>
      </c>
      <c r="IM60" s="167" t="s">
        <v>443</v>
      </c>
      <c r="IN60" s="167" t="s">
        <v>443</v>
      </c>
      <c r="IO60" s="382"/>
      <c r="IP60" s="167" t="s">
        <v>443</v>
      </c>
      <c r="IQ60" s="167" t="s">
        <v>443</v>
      </c>
      <c r="IR60" s="167"/>
      <c r="IS60" s="167" t="s">
        <v>443</v>
      </c>
      <c r="IT60" s="167" t="s">
        <v>443</v>
      </c>
      <c r="IU60" s="167" t="s">
        <v>443</v>
      </c>
      <c r="IV60" s="382"/>
      <c r="IW60" s="373"/>
      <c r="IX60" s="167" t="s">
        <v>443</v>
      </c>
      <c r="IY60" s="167" t="s">
        <v>443</v>
      </c>
      <c r="IZ60" s="167" t="s">
        <v>443</v>
      </c>
      <c r="JA60" s="167" t="s">
        <v>443</v>
      </c>
      <c r="JB60" s="167" t="s">
        <v>443</v>
      </c>
      <c r="JC60" s="382" t="s">
        <v>443</v>
      </c>
      <c r="JD60" s="167" t="s">
        <v>443</v>
      </c>
      <c r="JE60" s="167"/>
      <c r="JF60" s="167" t="s">
        <v>443</v>
      </c>
      <c r="JG60" s="167" t="s">
        <v>443</v>
      </c>
      <c r="JH60" s="167"/>
      <c r="JI60" s="167" t="s">
        <v>443</v>
      </c>
      <c r="JJ60" s="352"/>
      <c r="JK60" s="167"/>
      <c r="JL60" s="167" t="s">
        <v>443</v>
      </c>
      <c r="JM60" s="167" t="s">
        <v>443</v>
      </c>
      <c r="JN60" s="167" t="s">
        <v>443</v>
      </c>
      <c r="JO60" s="167"/>
      <c r="JP60" s="167" t="s">
        <v>443</v>
      </c>
      <c r="JQ60" s="352"/>
      <c r="JR60" s="167" t="s">
        <v>443</v>
      </c>
      <c r="JS60" s="167" t="s">
        <v>443</v>
      </c>
      <c r="JT60" s="167"/>
      <c r="JU60" s="167" t="s">
        <v>443</v>
      </c>
      <c r="JV60" s="167" t="s">
        <v>443</v>
      </c>
      <c r="JW60" s="167" t="s">
        <v>443</v>
      </c>
      <c r="JX60" s="352"/>
      <c r="JY60" s="167" t="s">
        <v>443</v>
      </c>
      <c r="JZ60" s="167"/>
      <c r="KA60" s="373"/>
      <c r="KB60" s="167" t="s">
        <v>443</v>
      </c>
      <c r="KC60" s="167" t="s">
        <v>443</v>
      </c>
      <c r="KD60" s="167"/>
      <c r="KE60" s="167"/>
      <c r="KF60" s="352"/>
      <c r="KG60" s="167" t="s">
        <v>443</v>
      </c>
      <c r="KH60" s="167" t="s">
        <v>443</v>
      </c>
      <c r="KI60" s="167" t="s">
        <v>443</v>
      </c>
      <c r="KJ60" s="167" t="s">
        <v>443</v>
      </c>
      <c r="KK60" s="167" t="s">
        <v>443</v>
      </c>
      <c r="KL60" s="167" t="s">
        <v>443</v>
      </c>
      <c r="KM60" s="352"/>
      <c r="KN60" s="167" t="s">
        <v>443</v>
      </c>
      <c r="KO60" s="167" t="s">
        <v>443</v>
      </c>
      <c r="KP60" s="167" t="s">
        <v>443</v>
      </c>
      <c r="KQ60" s="167" t="s">
        <v>443</v>
      </c>
      <c r="KR60" s="167" t="s">
        <v>443</v>
      </c>
      <c r="KS60" s="167"/>
      <c r="KT60" s="352"/>
      <c r="KU60" s="167" t="s">
        <v>443</v>
      </c>
      <c r="KV60" s="167" t="s">
        <v>443</v>
      </c>
      <c r="KW60" s="167" t="s">
        <v>443</v>
      </c>
      <c r="KX60" s="167" t="s">
        <v>443</v>
      </c>
      <c r="KY60" s="167" t="s">
        <v>443</v>
      </c>
      <c r="KZ60" s="167" t="s">
        <v>443</v>
      </c>
      <c r="LA60" s="352"/>
      <c r="LB60" s="167" t="s">
        <v>443</v>
      </c>
      <c r="LC60" s="167" t="s">
        <v>443</v>
      </c>
      <c r="LD60" s="167" t="s">
        <v>443</v>
      </c>
      <c r="LE60" s="167"/>
      <c r="LF60" s="167"/>
      <c r="LG60" s="373"/>
      <c r="LH60" s="167" t="s">
        <v>443</v>
      </c>
      <c r="LI60" s="352"/>
      <c r="LJ60" s="167" t="s">
        <v>443</v>
      </c>
      <c r="LK60" s="167" t="s">
        <v>443</v>
      </c>
      <c r="LL60" s="167" t="s">
        <v>443</v>
      </c>
      <c r="LM60" s="167" t="s">
        <v>443</v>
      </c>
      <c r="LN60" s="167" t="s">
        <v>443</v>
      </c>
      <c r="LO60" s="167" t="s">
        <v>443</v>
      </c>
      <c r="LP60" s="167" t="s">
        <v>443</v>
      </c>
      <c r="LQ60" s="167" t="s">
        <v>443</v>
      </c>
      <c r="LR60" s="167" t="s">
        <v>443</v>
      </c>
      <c r="LS60" s="167" t="s">
        <v>443</v>
      </c>
      <c r="LT60" s="167" t="s">
        <v>443</v>
      </c>
      <c r="LU60" s="167" t="s">
        <v>443</v>
      </c>
      <c r="LV60" s="167" t="s">
        <v>443</v>
      </c>
      <c r="LW60" s="167" t="s">
        <v>443</v>
      </c>
      <c r="LX60" s="167" t="s">
        <v>443</v>
      </c>
      <c r="LY60" s="167" t="s">
        <v>443</v>
      </c>
      <c r="LZ60" s="167" t="s">
        <v>443</v>
      </c>
      <c r="MA60" s="167" t="s">
        <v>443</v>
      </c>
      <c r="MB60" s="167" t="s">
        <v>443</v>
      </c>
      <c r="MC60" s="167" t="s">
        <v>443</v>
      </c>
      <c r="MD60" s="167" t="s">
        <v>443</v>
      </c>
      <c r="ME60" s="167"/>
      <c r="MF60" s="167" t="s">
        <v>443</v>
      </c>
      <c r="MG60" s="167" t="s">
        <v>443</v>
      </c>
      <c r="MH60" s="167" t="s">
        <v>443</v>
      </c>
      <c r="MI60" s="167" t="s">
        <v>443</v>
      </c>
      <c r="MJ60" s="167" t="s">
        <v>443</v>
      </c>
      <c r="MK60" s="374" t="s">
        <v>443</v>
      </c>
      <c r="ML60" s="373"/>
    </row>
    <row r="61" spans="1:350" s="9" customFormat="1" ht="15.65" hidden="1" customHeight="1" x14ac:dyDescent="0.35">
      <c r="A61" s="244"/>
      <c r="B61" s="371">
        <v>24</v>
      </c>
      <c r="C61" s="450" t="s">
        <v>325</v>
      </c>
      <c r="D61" s="368"/>
      <c r="E61" s="372" t="s">
        <v>479</v>
      </c>
      <c r="F61" s="373">
        <v>24000</v>
      </c>
      <c r="G61" s="374"/>
      <c r="H61" s="86" t="s">
        <v>443</v>
      </c>
      <c r="I61" s="86" t="s">
        <v>443</v>
      </c>
      <c r="J61" s="164" t="s">
        <v>443</v>
      </c>
      <c r="K61" s="375"/>
      <c r="L61" s="86" t="s">
        <v>443</v>
      </c>
      <c r="M61" s="86" t="s">
        <v>443</v>
      </c>
      <c r="N61" s="376" t="s">
        <v>443</v>
      </c>
      <c r="O61" s="86" t="s">
        <v>443</v>
      </c>
      <c r="P61" s="86" t="s">
        <v>443</v>
      </c>
      <c r="Q61" s="164" t="s">
        <v>443</v>
      </c>
      <c r="R61" s="375"/>
      <c r="S61" s="159" t="s">
        <v>443</v>
      </c>
      <c r="T61" s="86" t="s">
        <v>443</v>
      </c>
      <c r="U61" s="376" t="s">
        <v>443</v>
      </c>
      <c r="V61" s="86" t="s">
        <v>443</v>
      </c>
      <c r="W61" s="86" t="s">
        <v>443</v>
      </c>
      <c r="X61" s="164" t="s">
        <v>443</v>
      </c>
      <c r="Y61" s="375"/>
      <c r="Z61" s="159" t="s">
        <v>443</v>
      </c>
      <c r="AA61" s="86" t="s">
        <v>443</v>
      </c>
      <c r="AB61" s="376" t="s">
        <v>443</v>
      </c>
      <c r="AC61" s="86" t="s">
        <v>443</v>
      </c>
      <c r="AD61" s="86" t="s">
        <v>443</v>
      </c>
      <c r="AE61" s="86"/>
      <c r="AF61" s="377"/>
      <c r="AG61" s="159"/>
      <c r="AH61" s="164"/>
      <c r="AI61" s="376"/>
      <c r="AJ61" s="378"/>
      <c r="AK61" s="164"/>
      <c r="AL61" s="373">
        <v>24000</v>
      </c>
      <c r="AM61" s="163"/>
      <c r="AN61" s="377"/>
      <c r="AO61" s="86" t="s">
        <v>443</v>
      </c>
      <c r="AP61" s="86" t="s">
        <v>443</v>
      </c>
      <c r="AQ61" s="376"/>
      <c r="AR61" s="86"/>
      <c r="AS61" s="86"/>
      <c r="AT61" s="164" t="s">
        <v>443</v>
      </c>
      <c r="AU61" s="375"/>
      <c r="AV61" s="86" t="s">
        <v>443</v>
      </c>
      <c r="AW61" s="86"/>
      <c r="AX61" s="376" t="s">
        <v>443</v>
      </c>
      <c r="AY61" s="86" t="s">
        <v>443</v>
      </c>
      <c r="AZ61" s="86" t="s">
        <v>443</v>
      </c>
      <c r="BA61" s="164" t="s">
        <v>443</v>
      </c>
      <c r="BB61" s="375"/>
      <c r="BC61" s="86" t="s">
        <v>443</v>
      </c>
      <c r="BD61" s="86"/>
      <c r="BE61" s="376"/>
      <c r="BF61" s="86"/>
      <c r="BG61" s="86" t="s">
        <v>443</v>
      </c>
      <c r="BH61" s="164" t="s">
        <v>443</v>
      </c>
      <c r="BI61" s="375"/>
      <c r="BJ61" s="86">
        <v>24000</v>
      </c>
      <c r="BK61" s="86" t="s">
        <v>443</v>
      </c>
      <c r="BL61" s="376">
        <v>24000</v>
      </c>
      <c r="BM61" s="86" t="s">
        <v>443</v>
      </c>
      <c r="BN61" s="86" t="s">
        <v>443</v>
      </c>
      <c r="BO61" s="379">
        <v>24000</v>
      </c>
      <c r="BP61" s="380" t="s">
        <v>443</v>
      </c>
      <c r="BQ61" s="381"/>
      <c r="BR61" s="167" t="s">
        <v>443</v>
      </c>
      <c r="BS61" s="103" t="s">
        <v>443</v>
      </c>
      <c r="BT61" s="103" t="s">
        <v>443</v>
      </c>
      <c r="BU61" s="103" t="s">
        <v>443</v>
      </c>
      <c r="BV61" s="103" t="s">
        <v>443</v>
      </c>
      <c r="BW61" s="160" t="s">
        <v>443</v>
      </c>
      <c r="BX61" s="382"/>
      <c r="BY61" s="167" t="s">
        <v>443</v>
      </c>
      <c r="BZ61" s="103" t="s">
        <v>443</v>
      </c>
      <c r="CA61" s="103" t="s">
        <v>443</v>
      </c>
      <c r="CB61" s="103" t="s">
        <v>443</v>
      </c>
      <c r="CC61" s="103" t="s">
        <v>443</v>
      </c>
      <c r="CD61" s="160" t="s">
        <v>443</v>
      </c>
      <c r="CE61" s="382"/>
      <c r="CF61" s="167" t="s">
        <v>443</v>
      </c>
      <c r="CG61" s="383" t="s">
        <v>443</v>
      </c>
      <c r="CH61" s="383" t="s">
        <v>443</v>
      </c>
      <c r="CI61" s="383" t="s">
        <v>443</v>
      </c>
      <c r="CJ61" s="383" t="s">
        <v>443</v>
      </c>
      <c r="CK61" s="160" t="s">
        <v>443</v>
      </c>
      <c r="CL61" s="382"/>
      <c r="CM61" s="167" t="s">
        <v>443</v>
      </c>
      <c r="CN61" s="103" t="s">
        <v>443</v>
      </c>
      <c r="CO61" s="103">
        <v>24000</v>
      </c>
      <c r="CP61" s="103" t="s">
        <v>443</v>
      </c>
      <c r="CQ61" s="103" t="s">
        <v>443</v>
      </c>
      <c r="CR61" s="160" t="s">
        <v>443</v>
      </c>
      <c r="CS61" s="382"/>
      <c r="CT61" s="380" t="s">
        <v>443</v>
      </c>
      <c r="CU61" s="373">
        <v>24000</v>
      </c>
      <c r="CV61" s="383" t="s">
        <v>443</v>
      </c>
      <c r="CW61" s="103" t="s">
        <v>443</v>
      </c>
      <c r="CX61" s="103" t="s">
        <v>443</v>
      </c>
      <c r="CY61" s="103" t="s">
        <v>443</v>
      </c>
      <c r="CZ61" s="160" t="s">
        <v>443</v>
      </c>
      <c r="DA61" s="382" t="s">
        <v>443</v>
      </c>
      <c r="DB61" s="167" t="s">
        <v>443</v>
      </c>
      <c r="DC61" s="103" t="s">
        <v>443</v>
      </c>
      <c r="DD61" s="103" t="s">
        <v>443</v>
      </c>
      <c r="DE61" s="103" t="s">
        <v>443</v>
      </c>
      <c r="DF61" s="103" t="s">
        <v>443</v>
      </c>
      <c r="DG61" s="160" t="s">
        <v>443</v>
      </c>
      <c r="DH61" s="382" t="s">
        <v>443</v>
      </c>
      <c r="DI61" s="167" t="s">
        <v>443</v>
      </c>
      <c r="DJ61" s="103" t="s">
        <v>443</v>
      </c>
      <c r="DK61" s="103" t="s">
        <v>443</v>
      </c>
      <c r="DL61" s="103" t="s">
        <v>443</v>
      </c>
      <c r="DM61" s="103" t="s">
        <v>443</v>
      </c>
      <c r="DN61" s="103" t="s">
        <v>443</v>
      </c>
      <c r="DO61" s="384" t="s">
        <v>443</v>
      </c>
      <c r="DP61" s="385" t="s">
        <v>443</v>
      </c>
      <c r="DQ61" s="103" t="s">
        <v>443</v>
      </c>
      <c r="DR61" s="103" t="s">
        <v>443</v>
      </c>
      <c r="DS61" s="103" t="s">
        <v>443</v>
      </c>
      <c r="DT61" s="103" t="s">
        <v>443</v>
      </c>
      <c r="DU61" s="160" t="s">
        <v>443</v>
      </c>
      <c r="DV61" s="382" t="s">
        <v>443</v>
      </c>
      <c r="DW61" s="167" t="s">
        <v>443</v>
      </c>
      <c r="DX61" s="167" t="s">
        <v>443</v>
      </c>
      <c r="DY61" s="167" t="s">
        <v>443</v>
      </c>
      <c r="DZ61" s="373">
        <v>24000</v>
      </c>
      <c r="EA61" s="382"/>
      <c r="EB61" s="167" t="s">
        <v>443</v>
      </c>
      <c r="EC61" s="167" t="s">
        <v>443</v>
      </c>
      <c r="ED61" s="382"/>
      <c r="EE61" s="167" t="s">
        <v>443</v>
      </c>
      <c r="EF61" s="167" t="s">
        <v>443</v>
      </c>
      <c r="EG61" s="167" t="s">
        <v>443</v>
      </c>
      <c r="EH61" s="167" t="s">
        <v>443</v>
      </c>
      <c r="EI61" s="167" t="s">
        <v>443</v>
      </c>
      <c r="EJ61" s="167" t="s">
        <v>443</v>
      </c>
      <c r="EK61" s="382"/>
      <c r="EL61" s="167" t="s">
        <v>443</v>
      </c>
      <c r="EM61" s="167" t="s">
        <v>443</v>
      </c>
      <c r="EN61" s="167" t="s">
        <v>443</v>
      </c>
      <c r="EO61" s="167" t="s">
        <v>443</v>
      </c>
      <c r="EP61" s="167" t="s">
        <v>443</v>
      </c>
      <c r="EQ61" s="167" t="s">
        <v>443</v>
      </c>
      <c r="ER61" s="382"/>
      <c r="ES61" s="167" t="s">
        <v>443</v>
      </c>
      <c r="ET61" s="167" t="s">
        <v>443</v>
      </c>
      <c r="EU61" s="167" t="s">
        <v>443</v>
      </c>
      <c r="EV61" s="167" t="s">
        <v>443</v>
      </c>
      <c r="EW61" s="167" t="s">
        <v>443</v>
      </c>
      <c r="EX61" s="167" t="s">
        <v>443</v>
      </c>
      <c r="EY61" s="382"/>
      <c r="EZ61" s="167" t="s">
        <v>443</v>
      </c>
      <c r="FA61" s="167" t="s">
        <v>443</v>
      </c>
      <c r="FB61" s="167" t="s">
        <v>443</v>
      </c>
      <c r="FC61" s="167" t="s">
        <v>443</v>
      </c>
      <c r="FD61" s="167" t="s">
        <v>443</v>
      </c>
      <c r="FE61" s="167" t="s">
        <v>443</v>
      </c>
      <c r="FF61" s="373">
        <v>24000</v>
      </c>
      <c r="FG61" s="382"/>
      <c r="FH61" s="167" t="s">
        <v>443</v>
      </c>
      <c r="FI61" s="167" t="s">
        <v>443</v>
      </c>
      <c r="FJ61" s="167" t="s">
        <v>443</v>
      </c>
      <c r="FK61" s="167" t="s">
        <v>443</v>
      </c>
      <c r="FL61" s="167" t="s">
        <v>443</v>
      </c>
      <c r="FM61" s="167" t="s">
        <v>443</v>
      </c>
      <c r="FN61" s="382"/>
      <c r="FO61" s="167" t="s">
        <v>443</v>
      </c>
      <c r="FP61" s="167" t="s">
        <v>443</v>
      </c>
      <c r="FQ61" s="167" t="s">
        <v>443</v>
      </c>
      <c r="FR61" s="167" t="s">
        <v>443</v>
      </c>
      <c r="FS61" s="167" t="s">
        <v>443</v>
      </c>
      <c r="FT61" s="167" t="s">
        <v>443</v>
      </c>
      <c r="FU61" s="382"/>
      <c r="FV61" s="167" t="s">
        <v>443</v>
      </c>
      <c r="FW61" s="167" t="s">
        <v>443</v>
      </c>
      <c r="FX61" s="167" t="s">
        <v>443</v>
      </c>
      <c r="FY61" s="167" t="s">
        <v>443</v>
      </c>
      <c r="FZ61" s="167" t="s">
        <v>443</v>
      </c>
      <c r="GA61" s="167" t="s">
        <v>443</v>
      </c>
      <c r="GB61" s="382"/>
      <c r="GC61" s="167" t="s">
        <v>443</v>
      </c>
      <c r="GD61" s="167" t="s">
        <v>443</v>
      </c>
      <c r="GE61" s="167" t="s">
        <v>443</v>
      </c>
      <c r="GF61" s="167" t="s">
        <v>443</v>
      </c>
      <c r="GG61" s="167" t="s">
        <v>443</v>
      </c>
      <c r="GH61" s="167" t="s">
        <v>443</v>
      </c>
      <c r="GI61" s="382"/>
      <c r="GJ61" s="167" t="s">
        <v>443</v>
      </c>
      <c r="GK61" s="373">
        <v>24000</v>
      </c>
      <c r="GL61" s="167" t="s">
        <v>443</v>
      </c>
      <c r="GM61" s="167" t="s">
        <v>443</v>
      </c>
      <c r="GN61" s="167" t="s">
        <v>443</v>
      </c>
      <c r="GO61" s="167" t="s">
        <v>443</v>
      </c>
      <c r="GP61" s="167" t="s">
        <v>443</v>
      </c>
      <c r="GQ61" s="382"/>
      <c r="GR61" s="167" t="s">
        <v>443</v>
      </c>
      <c r="GS61" s="167"/>
      <c r="GT61" s="167" t="s">
        <v>443</v>
      </c>
      <c r="GU61" s="167" t="s">
        <v>443</v>
      </c>
      <c r="GV61" s="167"/>
      <c r="GW61" s="167" t="s">
        <v>443</v>
      </c>
      <c r="GX61" s="382"/>
      <c r="GY61" s="167" t="s">
        <v>443</v>
      </c>
      <c r="GZ61" s="167" t="s">
        <v>443</v>
      </c>
      <c r="HA61" s="167" t="s">
        <v>443</v>
      </c>
      <c r="HB61" s="167" t="s">
        <v>443</v>
      </c>
      <c r="HC61" s="167" t="s">
        <v>443</v>
      </c>
      <c r="HD61" s="167" t="s">
        <v>443</v>
      </c>
      <c r="HE61" s="382"/>
      <c r="HF61" s="167" t="s">
        <v>443</v>
      </c>
      <c r="HG61" s="167"/>
      <c r="HH61" s="167" t="s">
        <v>443</v>
      </c>
      <c r="HI61" s="167" t="s">
        <v>443</v>
      </c>
      <c r="HJ61" s="167" t="s">
        <v>443</v>
      </c>
      <c r="HK61" s="167"/>
      <c r="HL61" s="382"/>
      <c r="HM61" s="167"/>
      <c r="HN61" s="167" t="s">
        <v>443</v>
      </c>
      <c r="HO61" s="167"/>
      <c r="HP61" s="167" t="s">
        <v>443</v>
      </c>
      <c r="HQ61" s="373">
        <v>24000</v>
      </c>
      <c r="HR61" s="167" t="s">
        <v>443</v>
      </c>
      <c r="HS61" s="167" t="s">
        <v>443</v>
      </c>
      <c r="HT61" s="382"/>
      <c r="HU61" s="167" t="s">
        <v>443</v>
      </c>
      <c r="HV61" s="167" t="s">
        <v>443</v>
      </c>
      <c r="HW61" s="167"/>
      <c r="HX61" s="167" t="s">
        <v>443</v>
      </c>
      <c r="HY61" s="167"/>
      <c r="HZ61" s="167" t="s">
        <v>443</v>
      </c>
      <c r="IA61" s="382"/>
      <c r="IB61" s="167" t="s">
        <v>443</v>
      </c>
      <c r="IC61" s="167" t="s">
        <v>443</v>
      </c>
      <c r="ID61" s="167" t="s">
        <v>443</v>
      </c>
      <c r="IE61" s="167" t="s">
        <v>443</v>
      </c>
      <c r="IF61" s="167" t="s">
        <v>443</v>
      </c>
      <c r="IG61" s="167" t="s">
        <v>443</v>
      </c>
      <c r="IH61" s="382"/>
      <c r="II61" s="167"/>
      <c r="IJ61" s="167" t="s">
        <v>443</v>
      </c>
      <c r="IK61" s="167" t="s">
        <v>443</v>
      </c>
      <c r="IL61" s="167" t="s">
        <v>443</v>
      </c>
      <c r="IM61" s="167" t="s">
        <v>443</v>
      </c>
      <c r="IN61" s="167" t="s">
        <v>443</v>
      </c>
      <c r="IO61" s="382"/>
      <c r="IP61" s="167" t="s">
        <v>443</v>
      </c>
      <c r="IQ61" s="167" t="s">
        <v>443</v>
      </c>
      <c r="IR61" s="167"/>
      <c r="IS61" s="167" t="s">
        <v>443</v>
      </c>
      <c r="IT61" s="167" t="s">
        <v>443</v>
      </c>
      <c r="IU61" s="167" t="s">
        <v>443</v>
      </c>
      <c r="IV61" s="382"/>
      <c r="IW61" s="373">
        <v>24000</v>
      </c>
      <c r="IX61" s="167" t="s">
        <v>443</v>
      </c>
      <c r="IY61" s="167" t="s">
        <v>443</v>
      </c>
      <c r="IZ61" s="167" t="s">
        <v>443</v>
      </c>
      <c r="JA61" s="167" t="s">
        <v>443</v>
      </c>
      <c r="JB61" s="167" t="s">
        <v>443</v>
      </c>
      <c r="JC61" s="382" t="s">
        <v>443</v>
      </c>
      <c r="JD61" s="167" t="s">
        <v>443</v>
      </c>
      <c r="JE61" s="167"/>
      <c r="JF61" s="167" t="s">
        <v>443</v>
      </c>
      <c r="JG61" s="167" t="s">
        <v>443</v>
      </c>
      <c r="JH61" s="167"/>
      <c r="JI61" s="167" t="s">
        <v>443</v>
      </c>
      <c r="JJ61" s="352"/>
      <c r="JK61" s="167"/>
      <c r="JL61" s="167" t="s">
        <v>443</v>
      </c>
      <c r="JM61" s="167" t="s">
        <v>443</v>
      </c>
      <c r="JN61" s="167" t="s">
        <v>443</v>
      </c>
      <c r="JO61" s="167"/>
      <c r="JP61" s="167" t="s">
        <v>443</v>
      </c>
      <c r="JQ61" s="352"/>
      <c r="JR61" s="167" t="s">
        <v>443</v>
      </c>
      <c r="JS61" s="167" t="s">
        <v>443</v>
      </c>
      <c r="JT61" s="167"/>
      <c r="JU61" s="167" t="s">
        <v>443</v>
      </c>
      <c r="JV61" s="167" t="s">
        <v>443</v>
      </c>
      <c r="JW61" s="167" t="s">
        <v>443</v>
      </c>
      <c r="JX61" s="352"/>
      <c r="JY61" s="167" t="s">
        <v>443</v>
      </c>
      <c r="JZ61" s="167"/>
      <c r="KA61" s="373">
        <v>24000</v>
      </c>
      <c r="KB61" s="167" t="s">
        <v>443</v>
      </c>
      <c r="KC61" s="167" t="s">
        <v>443</v>
      </c>
      <c r="KD61" s="167"/>
      <c r="KE61" s="167"/>
      <c r="KF61" s="352"/>
      <c r="KG61" s="167" t="s">
        <v>443</v>
      </c>
      <c r="KH61" s="167" t="s">
        <v>443</v>
      </c>
      <c r="KI61" s="167" t="s">
        <v>443</v>
      </c>
      <c r="KJ61" s="167" t="s">
        <v>443</v>
      </c>
      <c r="KK61" s="167" t="s">
        <v>443</v>
      </c>
      <c r="KL61" s="167" t="s">
        <v>443</v>
      </c>
      <c r="KM61" s="352"/>
      <c r="KN61" s="167" t="s">
        <v>443</v>
      </c>
      <c r="KO61" s="167" t="s">
        <v>443</v>
      </c>
      <c r="KP61" s="167" t="s">
        <v>443</v>
      </c>
      <c r="KQ61" s="167" t="s">
        <v>443</v>
      </c>
      <c r="KR61" s="167" t="s">
        <v>443</v>
      </c>
      <c r="KS61" s="167"/>
      <c r="KT61" s="352"/>
      <c r="KU61" s="167" t="s">
        <v>443</v>
      </c>
      <c r="KV61" s="167" t="s">
        <v>443</v>
      </c>
      <c r="KW61" s="167" t="s">
        <v>443</v>
      </c>
      <c r="KX61" s="167" t="s">
        <v>443</v>
      </c>
      <c r="KY61" s="167" t="s">
        <v>443</v>
      </c>
      <c r="KZ61" s="167" t="s">
        <v>443</v>
      </c>
      <c r="LA61" s="352"/>
      <c r="LB61" s="167" t="s">
        <v>443</v>
      </c>
      <c r="LC61" s="167" t="s">
        <v>443</v>
      </c>
      <c r="LD61" s="167" t="s">
        <v>443</v>
      </c>
      <c r="LE61" s="167"/>
      <c r="LF61" s="167"/>
      <c r="LG61" s="373">
        <v>24000</v>
      </c>
      <c r="LH61" s="167" t="s">
        <v>443</v>
      </c>
      <c r="LI61" s="352"/>
      <c r="LJ61" s="167" t="s">
        <v>443</v>
      </c>
      <c r="LK61" s="167" t="s">
        <v>443</v>
      </c>
      <c r="LL61" s="167" t="s">
        <v>443</v>
      </c>
      <c r="LM61" s="167" t="s">
        <v>443</v>
      </c>
      <c r="LN61" s="167" t="s">
        <v>443</v>
      </c>
      <c r="LO61" s="167" t="s">
        <v>443</v>
      </c>
      <c r="LP61" s="167" t="s">
        <v>443</v>
      </c>
      <c r="LQ61" s="167" t="s">
        <v>443</v>
      </c>
      <c r="LR61" s="167" t="s">
        <v>443</v>
      </c>
      <c r="LS61" s="167" t="s">
        <v>443</v>
      </c>
      <c r="LT61" s="167" t="s">
        <v>443</v>
      </c>
      <c r="LU61" s="167" t="s">
        <v>443</v>
      </c>
      <c r="LV61" s="167" t="s">
        <v>443</v>
      </c>
      <c r="LW61" s="167" t="s">
        <v>443</v>
      </c>
      <c r="LX61" s="167" t="s">
        <v>443</v>
      </c>
      <c r="LY61" s="167" t="s">
        <v>443</v>
      </c>
      <c r="LZ61" s="167" t="s">
        <v>443</v>
      </c>
      <c r="MA61" s="167" t="s">
        <v>443</v>
      </c>
      <c r="MB61" s="167" t="s">
        <v>443</v>
      </c>
      <c r="MC61" s="167" t="s">
        <v>443</v>
      </c>
      <c r="MD61" s="167" t="s">
        <v>443</v>
      </c>
      <c r="ME61" s="167"/>
      <c r="MF61" s="167" t="s">
        <v>443</v>
      </c>
      <c r="MG61" s="167" t="s">
        <v>443</v>
      </c>
      <c r="MH61" s="167" t="s">
        <v>443</v>
      </c>
      <c r="MI61" s="167" t="s">
        <v>443</v>
      </c>
      <c r="MJ61" s="167" t="s">
        <v>443</v>
      </c>
      <c r="MK61" s="374" t="s">
        <v>443</v>
      </c>
      <c r="ML61" s="373">
        <v>24000</v>
      </c>
    </row>
    <row r="62" spans="1:350" s="9" customFormat="1" ht="15.65" hidden="1" customHeight="1" x14ac:dyDescent="0.35">
      <c r="A62" s="244"/>
      <c r="B62" s="371">
        <v>24</v>
      </c>
      <c r="C62" s="450" t="s">
        <v>325</v>
      </c>
      <c r="D62" s="368"/>
      <c r="E62" s="372" t="s">
        <v>326</v>
      </c>
      <c r="F62" s="373">
        <v>16000</v>
      </c>
      <c r="G62" s="374"/>
      <c r="H62" s="86" t="s">
        <v>443</v>
      </c>
      <c r="I62" s="86" t="s">
        <v>443</v>
      </c>
      <c r="J62" s="164" t="s">
        <v>443</v>
      </c>
      <c r="K62" s="375" t="s">
        <v>443</v>
      </c>
      <c r="L62" s="86" t="s">
        <v>443</v>
      </c>
      <c r="M62" s="86" t="s">
        <v>443</v>
      </c>
      <c r="N62" s="376" t="s">
        <v>443</v>
      </c>
      <c r="O62" s="86" t="s">
        <v>443</v>
      </c>
      <c r="P62" s="86" t="s">
        <v>443</v>
      </c>
      <c r="Q62" s="164" t="s">
        <v>443</v>
      </c>
      <c r="R62" s="375" t="s">
        <v>443</v>
      </c>
      <c r="S62" s="159" t="s">
        <v>443</v>
      </c>
      <c r="T62" s="86" t="s">
        <v>443</v>
      </c>
      <c r="U62" s="376" t="s">
        <v>443</v>
      </c>
      <c r="V62" s="86" t="s">
        <v>443</v>
      </c>
      <c r="W62" s="86" t="s">
        <v>443</v>
      </c>
      <c r="X62" s="164" t="s">
        <v>443</v>
      </c>
      <c r="Y62" s="375" t="s">
        <v>443</v>
      </c>
      <c r="Z62" s="159" t="s">
        <v>443</v>
      </c>
      <c r="AA62" s="86" t="s">
        <v>443</v>
      </c>
      <c r="AB62" s="376" t="s">
        <v>443</v>
      </c>
      <c r="AC62" s="86" t="s">
        <v>443</v>
      </c>
      <c r="AD62" s="86" t="s">
        <v>443</v>
      </c>
      <c r="AE62" s="86"/>
      <c r="AF62" s="377"/>
      <c r="AG62" s="159"/>
      <c r="AH62" s="164"/>
      <c r="AI62" s="376"/>
      <c r="AJ62" s="378"/>
      <c r="AK62" s="164"/>
      <c r="AL62" s="373">
        <v>16000</v>
      </c>
      <c r="AM62" s="163"/>
      <c r="AN62" s="377"/>
      <c r="AO62" s="86" t="s">
        <v>443</v>
      </c>
      <c r="AP62" s="86" t="s">
        <v>443</v>
      </c>
      <c r="AQ62" s="376"/>
      <c r="AR62" s="86"/>
      <c r="AS62" s="86"/>
      <c r="AT62" s="164" t="s">
        <v>443</v>
      </c>
      <c r="AU62" s="375"/>
      <c r="AV62" s="86" t="s">
        <v>443</v>
      </c>
      <c r="AW62" s="86"/>
      <c r="AX62" s="376" t="s">
        <v>443</v>
      </c>
      <c r="AY62" s="86" t="s">
        <v>443</v>
      </c>
      <c r="AZ62" s="86" t="s">
        <v>443</v>
      </c>
      <c r="BA62" s="164" t="s">
        <v>443</v>
      </c>
      <c r="BB62" s="375"/>
      <c r="BC62" s="86" t="s">
        <v>443</v>
      </c>
      <c r="BD62" s="86"/>
      <c r="BE62" s="376"/>
      <c r="BF62" s="86"/>
      <c r="BG62" s="86" t="s">
        <v>443</v>
      </c>
      <c r="BH62" s="164" t="s">
        <v>443</v>
      </c>
      <c r="BI62" s="375"/>
      <c r="BJ62" s="86">
        <v>24000</v>
      </c>
      <c r="BK62" s="86"/>
      <c r="BL62" s="376"/>
      <c r="BM62" s="86" t="s">
        <v>443</v>
      </c>
      <c r="BN62" s="86" t="s">
        <v>443</v>
      </c>
      <c r="BO62" s="379"/>
      <c r="BP62" s="380" t="s">
        <v>443</v>
      </c>
      <c r="BQ62" s="381"/>
      <c r="BR62" s="167" t="s">
        <v>443</v>
      </c>
      <c r="BS62" s="103"/>
      <c r="BT62" s="103"/>
      <c r="BU62" s="103"/>
      <c r="BV62" s="103" t="s">
        <v>443</v>
      </c>
      <c r="BW62" s="160"/>
      <c r="BX62" s="382"/>
      <c r="BY62" s="167" t="s">
        <v>443</v>
      </c>
      <c r="BZ62" s="103"/>
      <c r="CA62" s="103"/>
      <c r="CB62" s="103"/>
      <c r="CC62" s="103"/>
      <c r="CD62" s="160" t="s">
        <v>443</v>
      </c>
      <c r="CE62" s="382"/>
      <c r="CF62" s="167" t="s">
        <v>443</v>
      </c>
      <c r="CG62" s="383" t="s">
        <v>443</v>
      </c>
      <c r="CH62" s="383" t="s">
        <v>443</v>
      </c>
      <c r="CI62" s="383" t="s">
        <v>443</v>
      </c>
      <c r="CJ62" s="383" t="s">
        <v>443</v>
      </c>
      <c r="CK62" s="160" t="s">
        <v>443</v>
      </c>
      <c r="CL62" s="382"/>
      <c r="CM62" s="167" t="s">
        <v>443</v>
      </c>
      <c r="CN62" s="103" t="s">
        <v>443</v>
      </c>
      <c r="CO62" s="103"/>
      <c r="CP62" s="103" t="s">
        <v>443</v>
      </c>
      <c r="CQ62" s="103" t="s">
        <v>443</v>
      </c>
      <c r="CR62" s="160"/>
      <c r="CS62" s="382"/>
      <c r="CT62" s="380" t="s">
        <v>443</v>
      </c>
      <c r="CU62" s="373"/>
      <c r="CV62" s="383"/>
      <c r="CW62" s="103"/>
      <c r="CX62" s="103"/>
      <c r="CY62" s="103"/>
      <c r="CZ62" s="160" t="s">
        <v>443</v>
      </c>
      <c r="DA62" s="382" t="s">
        <v>443</v>
      </c>
      <c r="DB62" s="167"/>
      <c r="DC62" s="103"/>
      <c r="DD62" s="103" t="s">
        <v>443</v>
      </c>
      <c r="DE62" s="103" t="s">
        <v>443</v>
      </c>
      <c r="DF62" s="103" t="s">
        <v>443</v>
      </c>
      <c r="DG62" s="160" t="s">
        <v>443</v>
      </c>
      <c r="DH62" s="382" t="s">
        <v>443</v>
      </c>
      <c r="DI62" s="167" t="s">
        <v>443</v>
      </c>
      <c r="DJ62" s="103"/>
      <c r="DK62" s="103"/>
      <c r="DL62" s="103"/>
      <c r="DM62" s="103" t="s">
        <v>443</v>
      </c>
      <c r="DN62" s="103" t="s">
        <v>443</v>
      </c>
      <c r="DO62" s="384" t="s">
        <v>443</v>
      </c>
      <c r="DP62" s="385" t="s">
        <v>443</v>
      </c>
      <c r="DQ62" s="103"/>
      <c r="DR62" s="103"/>
      <c r="DS62" s="103" t="s">
        <v>443</v>
      </c>
      <c r="DT62" s="103"/>
      <c r="DU62" s="160" t="s">
        <v>443</v>
      </c>
      <c r="DV62" s="382" t="s">
        <v>443</v>
      </c>
      <c r="DW62" s="167" t="s">
        <v>443</v>
      </c>
      <c r="DX62" s="167" t="s">
        <v>443</v>
      </c>
      <c r="DY62" s="167" t="s">
        <v>443</v>
      </c>
      <c r="DZ62" s="373"/>
      <c r="EA62" s="382"/>
      <c r="EB62" s="167" t="s">
        <v>443</v>
      </c>
      <c r="EC62" s="167" t="s">
        <v>443</v>
      </c>
      <c r="ED62" s="382"/>
      <c r="EE62" s="167" t="s">
        <v>443</v>
      </c>
      <c r="EF62" s="167" t="s">
        <v>443</v>
      </c>
      <c r="EG62" s="167" t="s">
        <v>443</v>
      </c>
      <c r="EH62" s="167" t="s">
        <v>443</v>
      </c>
      <c r="EI62" s="167" t="s">
        <v>443</v>
      </c>
      <c r="EJ62" s="167" t="s">
        <v>443</v>
      </c>
      <c r="EK62" s="382"/>
      <c r="EL62" s="167" t="s">
        <v>443</v>
      </c>
      <c r="EM62" s="167" t="s">
        <v>443</v>
      </c>
      <c r="EN62" s="167" t="s">
        <v>443</v>
      </c>
      <c r="EO62" s="167" t="s">
        <v>443</v>
      </c>
      <c r="EP62" s="167" t="s">
        <v>443</v>
      </c>
      <c r="EQ62" s="167" t="s">
        <v>443</v>
      </c>
      <c r="ER62" s="382"/>
      <c r="ES62" s="167" t="s">
        <v>443</v>
      </c>
      <c r="ET62" s="167" t="s">
        <v>443</v>
      </c>
      <c r="EU62" s="167" t="s">
        <v>443</v>
      </c>
      <c r="EV62" s="167" t="s">
        <v>443</v>
      </c>
      <c r="EW62" s="167" t="s">
        <v>443</v>
      </c>
      <c r="EX62" s="167" t="s">
        <v>443</v>
      </c>
      <c r="EY62" s="382"/>
      <c r="EZ62" s="167" t="s">
        <v>443</v>
      </c>
      <c r="FA62" s="167" t="s">
        <v>443</v>
      </c>
      <c r="FB62" s="167" t="s">
        <v>443</v>
      </c>
      <c r="FC62" s="167" t="s">
        <v>443</v>
      </c>
      <c r="FD62" s="167" t="s">
        <v>443</v>
      </c>
      <c r="FE62" s="167" t="s">
        <v>443</v>
      </c>
      <c r="FF62" s="373"/>
      <c r="FG62" s="382"/>
      <c r="FH62" s="167" t="s">
        <v>443</v>
      </c>
      <c r="FI62" s="167" t="s">
        <v>443</v>
      </c>
      <c r="FJ62" s="167" t="s">
        <v>443</v>
      </c>
      <c r="FK62" s="167" t="s">
        <v>443</v>
      </c>
      <c r="FL62" s="167" t="s">
        <v>443</v>
      </c>
      <c r="FM62" s="167" t="s">
        <v>443</v>
      </c>
      <c r="FN62" s="382"/>
      <c r="FO62" s="167" t="s">
        <v>443</v>
      </c>
      <c r="FP62" s="167" t="s">
        <v>443</v>
      </c>
      <c r="FQ62" s="167" t="s">
        <v>443</v>
      </c>
      <c r="FR62" s="167" t="s">
        <v>443</v>
      </c>
      <c r="FS62" s="167" t="s">
        <v>443</v>
      </c>
      <c r="FT62" s="167" t="s">
        <v>443</v>
      </c>
      <c r="FU62" s="382"/>
      <c r="FV62" s="167" t="s">
        <v>443</v>
      </c>
      <c r="FW62" s="167" t="s">
        <v>443</v>
      </c>
      <c r="FX62" s="167" t="s">
        <v>443</v>
      </c>
      <c r="FY62" s="167" t="s">
        <v>443</v>
      </c>
      <c r="FZ62" s="167" t="s">
        <v>443</v>
      </c>
      <c r="GA62" s="167" t="s">
        <v>443</v>
      </c>
      <c r="GB62" s="382"/>
      <c r="GC62" s="167" t="s">
        <v>443</v>
      </c>
      <c r="GD62" s="167" t="s">
        <v>443</v>
      </c>
      <c r="GE62" s="167" t="s">
        <v>443</v>
      </c>
      <c r="GF62" s="167" t="s">
        <v>443</v>
      </c>
      <c r="GG62" s="167" t="s">
        <v>443</v>
      </c>
      <c r="GH62" s="167" t="s">
        <v>443</v>
      </c>
      <c r="GI62" s="382"/>
      <c r="GJ62" s="167" t="s">
        <v>443</v>
      </c>
      <c r="GK62" s="373"/>
      <c r="GL62" s="167" t="s">
        <v>443</v>
      </c>
      <c r="GM62" s="167" t="s">
        <v>443</v>
      </c>
      <c r="GN62" s="167" t="s">
        <v>443</v>
      </c>
      <c r="GO62" s="167" t="s">
        <v>443</v>
      </c>
      <c r="GP62" s="167" t="s">
        <v>443</v>
      </c>
      <c r="GQ62" s="382"/>
      <c r="GR62" s="167" t="s">
        <v>443</v>
      </c>
      <c r="GS62" s="167"/>
      <c r="GT62" s="167" t="s">
        <v>443</v>
      </c>
      <c r="GU62" s="167" t="s">
        <v>443</v>
      </c>
      <c r="GV62" s="167"/>
      <c r="GW62" s="167" t="s">
        <v>443</v>
      </c>
      <c r="GX62" s="382"/>
      <c r="GY62" s="167" t="s">
        <v>443</v>
      </c>
      <c r="GZ62" s="167" t="s">
        <v>443</v>
      </c>
      <c r="HA62" s="167" t="s">
        <v>443</v>
      </c>
      <c r="HB62" s="167" t="s">
        <v>443</v>
      </c>
      <c r="HC62" s="167" t="s">
        <v>443</v>
      </c>
      <c r="HD62" s="167" t="s">
        <v>443</v>
      </c>
      <c r="HE62" s="382"/>
      <c r="HF62" s="167" t="s">
        <v>443</v>
      </c>
      <c r="HG62" s="167"/>
      <c r="HH62" s="167" t="s">
        <v>443</v>
      </c>
      <c r="HI62" s="167" t="s">
        <v>443</v>
      </c>
      <c r="HJ62" s="167" t="s">
        <v>443</v>
      </c>
      <c r="HK62" s="167"/>
      <c r="HL62" s="382"/>
      <c r="HM62" s="167"/>
      <c r="HN62" s="167" t="s">
        <v>443</v>
      </c>
      <c r="HO62" s="167"/>
      <c r="HP62" s="167" t="s">
        <v>443</v>
      </c>
      <c r="HQ62" s="373"/>
      <c r="HR62" s="167" t="s">
        <v>443</v>
      </c>
      <c r="HS62" s="167" t="s">
        <v>443</v>
      </c>
      <c r="HT62" s="382"/>
      <c r="HU62" s="167" t="s">
        <v>443</v>
      </c>
      <c r="HV62" s="167" t="s">
        <v>443</v>
      </c>
      <c r="HW62" s="167"/>
      <c r="HX62" s="167" t="s">
        <v>443</v>
      </c>
      <c r="HY62" s="167"/>
      <c r="HZ62" s="167" t="s">
        <v>443</v>
      </c>
      <c r="IA62" s="382"/>
      <c r="IB62" s="167" t="s">
        <v>443</v>
      </c>
      <c r="IC62" s="167" t="s">
        <v>443</v>
      </c>
      <c r="ID62" s="167" t="s">
        <v>443</v>
      </c>
      <c r="IE62" s="167" t="s">
        <v>443</v>
      </c>
      <c r="IF62" s="167" t="s">
        <v>443</v>
      </c>
      <c r="IG62" s="167" t="s">
        <v>443</v>
      </c>
      <c r="IH62" s="382"/>
      <c r="II62" s="167"/>
      <c r="IJ62" s="167" t="s">
        <v>443</v>
      </c>
      <c r="IK62" s="167" t="s">
        <v>443</v>
      </c>
      <c r="IL62" s="167" t="s">
        <v>443</v>
      </c>
      <c r="IM62" s="167" t="s">
        <v>443</v>
      </c>
      <c r="IN62" s="167" t="s">
        <v>443</v>
      </c>
      <c r="IO62" s="382"/>
      <c r="IP62" s="167" t="s">
        <v>443</v>
      </c>
      <c r="IQ62" s="167" t="s">
        <v>443</v>
      </c>
      <c r="IR62" s="167"/>
      <c r="IS62" s="167" t="s">
        <v>443</v>
      </c>
      <c r="IT62" s="167" t="s">
        <v>443</v>
      </c>
      <c r="IU62" s="167" t="s">
        <v>443</v>
      </c>
      <c r="IV62" s="382"/>
      <c r="IW62" s="373"/>
      <c r="IX62" s="167" t="s">
        <v>443</v>
      </c>
      <c r="IY62" s="167" t="s">
        <v>443</v>
      </c>
      <c r="IZ62" s="167" t="s">
        <v>443</v>
      </c>
      <c r="JA62" s="167" t="s">
        <v>443</v>
      </c>
      <c r="JB62" s="167" t="s">
        <v>443</v>
      </c>
      <c r="JC62" s="382" t="s">
        <v>443</v>
      </c>
      <c r="JD62" s="167" t="s">
        <v>443</v>
      </c>
      <c r="JE62" s="167"/>
      <c r="JF62" s="167" t="s">
        <v>443</v>
      </c>
      <c r="JG62" s="167" t="s">
        <v>443</v>
      </c>
      <c r="JH62" s="167"/>
      <c r="JI62" s="167" t="s">
        <v>443</v>
      </c>
      <c r="JJ62" s="352"/>
      <c r="JK62" s="167"/>
      <c r="JL62" s="167" t="s">
        <v>443</v>
      </c>
      <c r="JM62" s="167" t="s">
        <v>443</v>
      </c>
      <c r="JN62" s="167" t="s">
        <v>443</v>
      </c>
      <c r="JO62" s="167"/>
      <c r="JP62" s="167" t="s">
        <v>443</v>
      </c>
      <c r="JQ62" s="352"/>
      <c r="JR62" s="167" t="s">
        <v>443</v>
      </c>
      <c r="JS62" s="167" t="s">
        <v>443</v>
      </c>
      <c r="JT62" s="167"/>
      <c r="JU62" s="167" t="s">
        <v>443</v>
      </c>
      <c r="JV62" s="167" t="s">
        <v>443</v>
      </c>
      <c r="JW62" s="167" t="s">
        <v>443</v>
      </c>
      <c r="JX62" s="352"/>
      <c r="JY62" s="167" t="s">
        <v>443</v>
      </c>
      <c r="JZ62" s="167"/>
      <c r="KA62" s="373"/>
      <c r="KB62" s="167" t="s">
        <v>443</v>
      </c>
      <c r="KC62" s="167" t="s">
        <v>443</v>
      </c>
      <c r="KD62" s="167"/>
      <c r="KE62" s="167"/>
      <c r="KF62" s="352"/>
      <c r="KG62" s="167" t="s">
        <v>443</v>
      </c>
      <c r="KH62" s="167" t="s">
        <v>443</v>
      </c>
      <c r="KI62" s="167" t="s">
        <v>443</v>
      </c>
      <c r="KJ62" s="167" t="s">
        <v>443</v>
      </c>
      <c r="KK62" s="167" t="s">
        <v>443</v>
      </c>
      <c r="KL62" s="167" t="s">
        <v>443</v>
      </c>
      <c r="KM62" s="352"/>
      <c r="KN62" s="167" t="s">
        <v>443</v>
      </c>
      <c r="KO62" s="167" t="s">
        <v>443</v>
      </c>
      <c r="KP62" s="167" t="s">
        <v>443</v>
      </c>
      <c r="KQ62" s="167" t="s">
        <v>443</v>
      </c>
      <c r="KR62" s="167" t="s">
        <v>443</v>
      </c>
      <c r="KS62" s="167"/>
      <c r="KT62" s="352"/>
      <c r="KU62" s="167" t="s">
        <v>443</v>
      </c>
      <c r="KV62" s="167" t="s">
        <v>443</v>
      </c>
      <c r="KW62" s="167" t="s">
        <v>443</v>
      </c>
      <c r="KX62" s="167" t="s">
        <v>443</v>
      </c>
      <c r="KY62" s="167" t="s">
        <v>443</v>
      </c>
      <c r="KZ62" s="167" t="s">
        <v>443</v>
      </c>
      <c r="LA62" s="352"/>
      <c r="LB62" s="167" t="s">
        <v>443</v>
      </c>
      <c r="LC62" s="167" t="s">
        <v>443</v>
      </c>
      <c r="LD62" s="167" t="s">
        <v>443</v>
      </c>
      <c r="LE62" s="167"/>
      <c r="LF62" s="167"/>
      <c r="LG62" s="373"/>
      <c r="LH62" s="167" t="s">
        <v>443</v>
      </c>
      <c r="LI62" s="352"/>
      <c r="LJ62" s="167" t="s">
        <v>443</v>
      </c>
      <c r="LK62" s="167" t="s">
        <v>443</v>
      </c>
      <c r="LL62" s="167" t="s">
        <v>443</v>
      </c>
      <c r="LM62" s="167" t="s">
        <v>443</v>
      </c>
      <c r="LN62" s="167" t="s">
        <v>443</v>
      </c>
      <c r="LO62" s="167" t="s">
        <v>443</v>
      </c>
      <c r="LP62" s="167" t="s">
        <v>443</v>
      </c>
      <c r="LQ62" s="167" t="s">
        <v>443</v>
      </c>
      <c r="LR62" s="167" t="s">
        <v>443</v>
      </c>
      <c r="LS62" s="167" t="s">
        <v>443</v>
      </c>
      <c r="LT62" s="167" t="s">
        <v>443</v>
      </c>
      <c r="LU62" s="167" t="s">
        <v>443</v>
      </c>
      <c r="LV62" s="167" t="s">
        <v>443</v>
      </c>
      <c r="LW62" s="167" t="s">
        <v>443</v>
      </c>
      <c r="LX62" s="167" t="s">
        <v>443</v>
      </c>
      <c r="LY62" s="167" t="s">
        <v>443</v>
      </c>
      <c r="LZ62" s="167" t="s">
        <v>443</v>
      </c>
      <c r="MA62" s="167" t="s">
        <v>443</v>
      </c>
      <c r="MB62" s="167" t="s">
        <v>443</v>
      </c>
      <c r="MC62" s="167" t="s">
        <v>443</v>
      </c>
      <c r="MD62" s="167" t="s">
        <v>443</v>
      </c>
      <c r="ME62" s="167"/>
      <c r="MF62" s="167" t="s">
        <v>443</v>
      </c>
      <c r="MG62" s="167" t="s">
        <v>443</v>
      </c>
      <c r="MH62" s="167" t="s">
        <v>443</v>
      </c>
      <c r="MI62" s="167" t="s">
        <v>443</v>
      </c>
      <c r="MJ62" s="167" t="s">
        <v>443</v>
      </c>
      <c r="MK62" s="374" t="s">
        <v>443</v>
      </c>
      <c r="ML62" s="373"/>
    </row>
    <row r="63" spans="1:350" s="9" customFormat="1" ht="15.65" hidden="1" customHeight="1" x14ac:dyDescent="0.35">
      <c r="A63" s="244"/>
      <c r="B63" s="371">
        <v>8</v>
      </c>
      <c r="C63" s="450" t="s">
        <v>324</v>
      </c>
      <c r="D63" s="368" t="s">
        <v>389</v>
      </c>
      <c r="E63" s="372" t="s">
        <v>323</v>
      </c>
      <c r="F63" s="373">
        <v>18200</v>
      </c>
      <c r="G63" s="374"/>
      <c r="H63" s="86">
        <v>17280</v>
      </c>
      <c r="I63" s="86">
        <v>17280</v>
      </c>
      <c r="J63" s="164" t="s">
        <v>443</v>
      </c>
      <c r="K63" s="375"/>
      <c r="L63" s="86">
        <v>17280</v>
      </c>
      <c r="M63" s="86">
        <v>17280</v>
      </c>
      <c r="N63" s="376">
        <v>17280</v>
      </c>
      <c r="O63" s="86">
        <v>17280</v>
      </c>
      <c r="P63" s="86">
        <v>17280</v>
      </c>
      <c r="Q63" s="164" t="s">
        <v>443</v>
      </c>
      <c r="R63" s="375"/>
      <c r="S63" s="159" t="s">
        <v>443</v>
      </c>
      <c r="T63" s="86">
        <v>17280</v>
      </c>
      <c r="U63" s="376">
        <v>17280</v>
      </c>
      <c r="V63" s="86">
        <v>17280</v>
      </c>
      <c r="W63" s="86" t="s">
        <v>443</v>
      </c>
      <c r="X63" s="164" t="s">
        <v>443</v>
      </c>
      <c r="Y63" s="375"/>
      <c r="Z63" s="159" t="s">
        <v>443</v>
      </c>
      <c r="AA63" s="86">
        <v>17223.184151098336</v>
      </c>
      <c r="AB63" s="376" t="s">
        <v>443</v>
      </c>
      <c r="AC63" s="86" t="s">
        <v>443</v>
      </c>
      <c r="AD63" s="86" t="s">
        <v>443</v>
      </c>
      <c r="AE63" s="86"/>
      <c r="AF63" s="377"/>
      <c r="AG63" s="159"/>
      <c r="AH63" s="164"/>
      <c r="AI63" s="376"/>
      <c r="AJ63" s="378"/>
      <c r="AK63" s="164"/>
      <c r="AL63" s="373">
        <v>18200</v>
      </c>
      <c r="AM63" s="163"/>
      <c r="AN63" s="377"/>
      <c r="AO63" s="86" t="s">
        <v>443</v>
      </c>
      <c r="AP63" s="86" t="s">
        <v>443</v>
      </c>
      <c r="AQ63" s="376">
        <v>16380</v>
      </c>
      <c r="AR63" s="86">
        <v>16380</v>
      </c>
      <c r="AS63" s="86">
        <v>16380</v>
      </c>
      <c r="AT63" s="164" t="s">
        <v>443</v>
      </c>
      <c r="AU63" s="375"/>
      <c r="AV63" s="86" t="s">
        <v>443</v>
      </c>
      <c r="AW63" s="86">
        <v>16380</v>
      </c>
      <c r="AX63" s="376" t="s">
        <v>443</v>
      </c>
      <c r="AY63" s="86" t="s">
        <v>443</v>
      </c>
      <c r="AZ63" s="86" t="s">
        <v>443</v>
      </c>
      <c r="BA63" s="164" t="s">
        <v>443</v>
      </c>
      <c r="BB63" s="375"/>
      <c r="BC63" s="86" t="s">
        <v>443</v>
      </c>
      <c r="BD63" s="86">
        <v>16380</v>
      </c>
      <c r="BE63" s="376">
        <v>16380</v>
      </c>
      <c r="BF63" s="86">
        <v>16380</v>
      </c>
      <c r="BG63" s="86" t="s">
        <v>443</v>
      </c>
      <c r="BH63" s="164" t="s">
        <v>443</v>
      </c>
      <c r="BI63" s="375"/>
      <c r="BJ63" s="86">
        <v>16380</v>
      </c>
      <c r="BK63" s="86">
        <v>16380</v>
      </c>
      <c r="BL63" s="376">
        <v>16380</v>
      </c>
      <c r="BM63" s="86" t="s">
        <v>443</v>
      </c>
      <c r="BN63" s="86" t="s">
        <v>443</v>
      </c>
      <c r="BO63" s="379">
        <v>18200</v>
      </c>
      <c r="BP63" s="380" t="s">
        <v>443</v>
      </c>
      <c r="BQ63" s="381"/>
      <c r="BR63" s="167">
        <v>16650</v>
      </c>
      <c r="BS63" s="103">
        <v>16650</v>
      </c>
      <c r="BT63" s="103">
        <v>16650</v>
      </c>
      <c r="BU63" s="103">
        <v>16650</v>
      </c>
      <c r="BV63" s="103" t="s">
        <v>443</v>
      </c>
      <c r="BW63" s="160">
        <v>16650</v>
      </c>
      <c r="BX63" s="382"/>
      <c r="BY63" s="167" t="s">
        <v>443</v>
      </c>
      <c r="BZ63" s="103">
        <v>16650</v>
      </c>
      <c r="CA63" s="103">
        <v>16650</v>
      </c>
      <c r="CB63" s="103">
        <v>16650</v>
      </c>
      <c r="CC63" s="103">
        <v>16650</v>
      </c>
      <c r="CD63" s="160" t="s">
        <v>443</v>
      </c>
      <c r="CE63" s="382"/>
      <c r="CF63" s="167" t="s">
        <v>443</v>
      </c>
      <c r="CG63" s="383" t="s">
        <v>443</v>
      </c>
      <c r="CH63" s="383" t="s">
        <v>443</v>
      </c>
      <c r="CI63" s="383" t="s">
        <v>443</v>
      </c>
      <c r="CJ63" s="383" t="s">
        <v>443</v>
      </c>
      <c r="CK63" s="160" t="s">
        <v>443</v>
      </c>
      <c r="CL63" s="382"/>
      <c r="CM63" s="167" t="s">
        <v>443</v>
      </c>
      <c r="CN63" s="103" t="s">
        <v>443</v>
      </c>
      <c r="CO63" s="103" t="s">
        <v>443</v>
      </c>
      <c r="CP63" s="103" t="s">
        <v>443</v>
      </c>
      <c r="CQ63" s="103" t="s">
        <v>443</v>
      </c>
      <c r="CR63" s="160">
        <v>16650</v>
      </c>
      <c r="CS63" s="382"/>
      <c r="CT63" s="380" t="s">
        <v>443</v>
      </c>
      <c r="CU63" s="373">
        <v>18200</v>
      </c>
      <c r="CV63" s="383">
        <v>16650</v>
      </c>
      <c r="CW63" s="103">
        <v>16650</v>
      </c>
      <c r="CX63" s="103">
        <v>16650</v>
      </c>
      <c r="CY63" s="103">
        <v>16650</v>
      </c>
      <c r="CZ63" s="160" t="s">
        <v>443</v>
      </c>
      <c r="DA63" s="382" t="s">
        <v>443</v>
      </c>
      <c r="DB63" s="167">
        <v>16650</v>
      </c>
      <c r="DC63" s="103">
        <v>16650</v>
      </c>
      <c r="DD63" s="103" t="s">
        <v>443</v>
      </c>
      <c r="DE63" s="103" t="s">
        <v>443</v>
      </c>
      <c r="DF63" s="103" t="s">
        <v>443</v>
      </c>
      <c r="DG63" s="160" t="s">
        <v>443</v>
      </c>
      <c r="DH63" s="382" t="s">
        <v>443</v>
      </c>
      <c r="DI63" s="167" t="s">
        <v>443</v>
      </c>
      <c r="DJ63" s="103">
        <v>16650</v>
      </c>
      <c r="DK63" s="103">
        <v>16650</v>
      </c>
      <c r="DL63" s="103">
        <v>16650</v>
      </c>
      <c r="DM63" s="103" t="s">
        <v>443</v>
      </c>
      <c r="DN63" s="103" t="s">
        <v>443</v>
      </c>
      <c r="DO63" s="384" t="s">
        <v>443</v>
      </c>
      <c r="DP63" s="385" t="s">
        <v>443</v>
      </c>
      <c r="DQ63" s="103">
        <v>16650</v>
      </c>
      <c r="DR63" s="103">
        <v>16650</v>
      </c>
      <c r="DS63" s="103" t="s">
        <v>443</v>
      </c>
      <c r="DT63" s="103">
        <v>16650</v>
      </c>
      <c r="DU63" s="160" t="s">
        <v>443</v>
      </c>
      <c r="DV63" s="382" t="s">
        <v>443</v>
      </c>
      <c r="DW63" s="167" t="s">
        <v>443</v>
      </c>
      <c r="DX63" s="167" t="s">
        <v>443</v>
      </c>
      <c r="DY63" s="167" t="s">
        <v>443</v>
      </c>
      <c r="DZ63" s="373">
        <v>18200</v>
      </c>
      <c r="EA63" s="382"/>
      <c r="EB63" s="167" t="s">
        <v>443</v>
      </c>
      <c r="EC63" s="167" t="s">
        <v>443</v>
      </c>
      <c r="ED63" s="382"/>
      <c r="EE63" s="167" t="s">
        <v>443</v>
      </c>
      <c r="EF63" s="167" t="s">
        <v>443</v>
      </c>
      <c r="EG63" s="167" t="s">
        <v>443</v>
      </c>
      <c r="EH63" s="167" t="s">
        <v>443</v>
      </c>
      <c r="EI63" s="167" t="s">
        <v>443</v>
      </c>
      <c r="EJ63" s="167" t="s">
        <v>443</v>
      </c>
      <c r="EK63" s="382"/>
      <c r="EL63" s="167" t="s">
        <v>443</v>
      </c>
      <c r="EM63" s="167" t="s">
        <v>443</v>
      </c>
      <c r="EN63" s="167" t="s">
        <v>443</v>
      </c>
      <c r="EO63" s="167" t="s">
        <v>443</v>
      </c>
      <c r="EP63" s="167" t="s">
        <v>443</v>
      </c>
      <c r="EQ63" s="167" t="s">
        <v>443</v>
      </c>
      <c r="ER63" s="382"/>
      <c r="ES63" s="167" t="s">
        <v>443</v>
      </c>
      <c r="ET63" s="167" t="s">
        <v>443</v>
      </c>
      <c r="EU63" s="167" t="s">
        <v>443</v>
      </c>
      <c r="EV63" s="167" t="s">
        <v>443</v>
      </c>
      <c r="EW63" s="167" t="s">
        <v>443</v>
      </c>
      <c r="EX63" s="167" t="s">
        <v>443</v>
      </c>
      <c r="EY63" s="382"/>
      <c r="EZ63" s="167" t="s">
        <v>443</v>
      </c>
      <c r="FA63" s="167" t="s">
        <v>443</v>
      </c>
      <c r="FB63" s="167" t="s">
        <v>443</v>
      </c>
      <c r="FC63" s="167" t="s">
        <v>443</v>
      </c>
      <c r="FD63" s="167" t="s">
        <v>443</v>
      </c>
      <c r="FE63" s="167" t="s">
        <v>443</v>
      </c>
      <c r="FF63" s="373">
        <v>18200</v>
      </c>
      <c r="FG63" s="382"/>
      <c r="FH63" s="167" t="s">
        <v>443</v>
      </c>
      <c r="FI63" s="167" t="s">
        <v>443</v>
      </c>
      <c r="FJ63" s="167" t="s">
        <v>443</v>
      </c>
      <c r="FK63" s="167" t="s">
        <v>443</v>
      </c>
      <c r="FL63" s="167" t="s">
        <v>443</v>
      </c>
      <c r="FM63" s="167" t="s">
        <v>443</v>
      </c>
      <c r="FN63" s="382"/>
      <c r="FO63" s="167" t="s">
        <v>443</v>
      </c>
      <c r="FP63" s="167" t="s">
        <v>443</v>
      </c>
      <c r="FQ63" s="167" t="s">
        <v>443</v>
      </c>
      <c r="FR63" s="167" t="s">
        <v>443</v>
      </c>
      <c r="FS63" s="167" t="s">
        <v>443</v>
      </c>
      <c r="FT63" s="167" t="s">
        <v>443</v>
      </c>
      <c r="FU63" s="382"/>
      <c r="FV63" s="167" t="s">
        <v>443</v>
      </c>
      <c r="FW63" s="167" t="s">
        <v>443</v>
      </c>
      <c r="FX63" s="167" t="s">
        <v>443</v>
      </c>
      <c r="FY63" s="167" t="s">
        <v>443</v>
      </c>
      <c r="FZ63" s="167" t="s">
        <v>443</v>
      </c>
      <c r="GA63" s="167" t="s">
        <v>443</v>
      </c>
      <c r="GB63" s="382"/>
      <c r="GC63" s="167" t="s">
        <v>443</v>
      </c>
      <c r="GD63" s="167" t="s">
        <v>443</v>
      </c>
      <c r="GE63" s="167" t="s">
        <v>443</v>
      </c>
      <c r="GF63" s="167" t="s">
        <v>443</v>
      </c>
      <c r="GG63" s="167" t="s">
        <v>443</v>
      </c>
      <c r="GH63" s="167" t="s">
        <v>443</v>
      </c>
      <c r="GI63" s="382"/>
      <c r="GJ63" s="167" t="s">
        <v>443</v>
      </c>
      <c r="GK63" s="373">
        <v>18200</v>
      </c>
      <c r="GL63" s="167" t="s">
        <v>443</v>
      </c>
      <c r="GM63" s="167" t="s">
        <v>443</v>
      </c>
      <c r="GN63" s="167" t="s">
        <v>443</v>
      </c>
      <c r="GO63" s="167" t="s">
        <v>443</v>
      </c>
      <c r="GP63" s="167" t="s">
        <v>443</v>
      </c>
      <c r="GQ63" s="382"/>
      <c r="GR63" s="167" t="s">
        <v>443</v>
      </c>
      <c r="GS63" s="167"/>
      <c r="GT63" s="167" t="s">
        <v>443</v>
      </c>
      <c r="GU63" s="167" t="s">
        <v>443</v>
      </c>
      <c r="GV63" s="167"/>
      <c r="GW63" s="167" t="s">
        <v>443</v>
      </c>
      <c r="GX63" s="382"/>
      <c r="GY63" s="167" t="s">
        <v>443</v>
      </c>
      <c r="GZ63" s="167" t="s">
        <v>443</v>
      </c>
      <c r="HA63" s="167" t="s">
        <v>443</v>
      </c>
      <c r="HB63" s="167" t="s">
        <v>443</v>
      </c>
      <c r="HC63" s="167" t="s">
        <v>443</v>
      </c>
      <c r="HD63" s="167" t="s">
        <v>443</v>
      </c>
      <c r="HE63" s="382"/>
      <c r="HF63" s="167" t="s">
        <v>443</v>
      </c>
      <c r="HG63" s="167"/>
      <c r="HH63" s="167" t="s">
        <v>443</v>
      </c>
      <c r="HI63" s="167" t="s">
        <v>443</v>
      </c>
      <c r="HJ63" s="167" t="s">
        <v>443</v>
      </c>
      <c r="HK63" s="167"/>
      <c r="HL63" s="382"/>
      <c r="HM63" s="167"/>
      <c r="HN63" s="167" t="s">
        <v>443</v>
      </c>
      <c r="HO63" s="167"/>
      <c r="HP63" s="167" t="s">
        <v>443</v>
      </c>
      <c r="HQ63" s="373">
        <v>18200</v>
      </c>
      <c r="HR63" s="167" t="s">
        <v>443</v>
      </c>
      <c r="HS63" s="167" t="s">
        <v>443</v>
      </c>
      <c r="HT63" s="382"/>
      <c r="HU63" s="167" t="s">
        <v>443</v>
      </c>
      <c r="HV63" s="167" t="s">
        <v>443</v>
      </c>
      <c r="HW63" s="167"/>
      <c r="HX63" s="167" t="s">
        <v>443</v>
      </c>
      <c r="HY63" s="167"/>
      <c r="HZ63" s="167" t="s">
        <v>443</v>
      </c>
      <c r="IA63" s="382"/>
      <c r="IB63" s="167" t="s">
        <v>443</v>
      </c>
      <c r="IC63" s="167" t="s">
        <v>443</v>
      </c>
      <c r="ID63" s="167" t="s">
        <v>443</v>
      </c>
      <c r="IE63" s="167" t="s">
        <v>443</v>
      </c>
      <c r="IF63" s="167" t="s">
        <v>443</v>
      </c>
      <c r="IG63" s="167" t="s">
        <v>443</v>
      </c>
      <c r="IH63" s="382"/>
      <c r="II63" s="167"/>
      <c r="IJ63" s="167" t="s">
        <v>443</v>
      </c>
      <c r="IK63" s="167" t="s">
        <v>443</v>
      </c>
      <c r="IL63" s="167" t="s">
        <v>443</v>
      </c>
      <c r="IM63" s="167" t="s">
        <v>443</v>
      </c>
      <c r="IN63" s="167" t="s">
        <v>443</v>
      </c>
      <c r="IO63" s="382"/>
      <c r="IP63" s="167" t="s">
        <v>443</v>
      </c>
      <c r="IQ63" s="167" t="s">
        <v>443</v>
      </c>
      <c r="IR63" s="167"/>
      <c r="IS63" s="167" t="s">
        <v>443</v>
      </c>
      <c r="IT63" s="167" t="s">
        <v>443</v>
      </c>
      <c r="IU63" s="167" t="s">
        <v>443</v>
      </c>
      <c r="IV63" s="382"/>
      <c r="IW63" s="373">
        <v>18200</v>
      </c>
      <c r="IX63" s="167" t="s">
        <v>443</v>
      </c>
      <c r="IY63" s="167" t="s">
        <v>443</v>
      </c>
      <c r="IZ63" s="167" t="s">
        <v>443</v>
      </c>
      <c r="JA63" s="167" t="s">
        <v>443</v>
      </c>
      <c r="JB63" s="167" t="s">
        <v>443</v>
      </c>
      <c r="JC63" s="382" t="s">
        <v>443</v>
      </c>
      <c r="JD63" s="167" t="s">
        <v>443</v>
      </c>
      <c r="JE63" s="167"/>
      <c r="JF63" s="167" t="s">
        <v>443</v>
      </c>
      <c r="JG63" s="167" t="s">
        <v>443</v>
      </c>
      <c r="JH63" s="167"/>
      <c r="JI63" s="167" t="s">
        <v>443</v>
      </c>
      <c r="JJ63" s="352"/>
      <c r="JK63" s="167"/>
      <c r="JL63" s="167" t="s">
        <v>443</v>
      </c>
      <c r="JM63" s="167" t="s">
        <v>443</v>
      </c>
      <c r="JN63" s="167" t="s">
        <v>443</v>
      </c>
      <c r="JO63" s="167"/>
      <c r="JP63" s="167" t="s">
        <v>443</v>
      </c>
      <c r="JQ63" s="352"/>
      <c r="JR63" s="167" t="s">
        <v>443</v>
      </c>
      <c r="JS63" s="167" t="s">
        <v>443</v>
      </c>
      <c r="JT63" s="167"/>
      <c r="JU63" s="167" t="s">
        <v>443</v>
      </c>
      <c r="JV63" s="167" t="s">
        <v>443</v>
      </c>
      <c r="JW63" s="167" t="s">
        <v>443</v>
      </c>
      <c r="JX63" s="352"/>
      <c r="JY63" s="167" t="s">
        <v>443</v>
      </c>
      <c r="JZ63" s="167"/>
      <c r="KA63" s="373">
        <v>18200</v>
      </c>
      <c r="KB63" s="167" t="s">
        <v>443</v>
      </c>
      <c r="KC63" s="167" t="s">
        <v>443</v>
      </c>
      <c r="KD63" s="167"/>
      <c r="KE63" s="167"/>
      <c r="KF63" s="352"/>
      <c r="KG63" s="167" t="s">
        <v>443</v>
      </c>
      <c r="KH63" s="167" t="s">
        <v>443</v>
      </c>
      <c r="KI63" s="167" t="s">
        <v>443</v>
      </c>
      <c r="KJ63" s="167" t="s">
        <v>443</v>
      </c>
      <c r="KK63" s="167" t="s">
        <v>443</v>
      </c>
      <c r="KL63" s="167" t="s">
        <v>443</v>
      </c>
      <c r="KM63" s="352"/>
      <c r="KN63" s="167" t="s">
        <v>443</v>
      </c>
      <c r="KO63" s="167" t="s">
        <v>443</v>
      </c>
      <c r="KP63" s="167" t="s">
        <v>443</v>
      </c>
      <c r="KQ63" s="167" t="s">
        <v>443</v>
      </c>
      <c r="KR63" s="167" t="s">
        <v>443</v>
      </c>
      <c r="KS63" s="167"/>
      <c r="KT63" s="352"/>
      <c r="KU63" s="167" t="s">
        <v>443</v>
      </c>
      <c r="KV63" s="167" t="s">
        <v>443</v>
      </c>
      <c r="KW63" s="167" t="s">
        <v>443</v>
      </c>
      <c r="KX63" s="167" t="s">
        <v>443</v>
      </c>
      <c r="KY63" s="167" t="s">
        <v>443</v>
      </c>
      <c r="KZ63" s="167" t="s">
        <v>443</v>
      </c>
      <c r="LA63" s="352"/>
      <c r="LB63" s="167" t="s">
        <v>443</v>
      </c>
      <c r="LC63" s="167" t="s">
        <v>443</v>
      </c>
      <c r="LD63" s="167" t="s">
        <v>443</v>
      </c>
      <c r="LE63" s="167"/>
      <c r="LF63" s="167"/>
      <c r="LG63" s="373">
        <v>18200</v>
      </c>
      <c r="LH63" s="167" t="s">
        <v>443</v>
      </c>
      <c r="LI63" s="352"/>
      <c r="LJ63" s="167" t="s">
        <v>443</v>
      </c>
      <c r="LK63" s="167" t="s">
        <v>443</v>
      </c>
      <c r="LL63" s="167" t="s">
        <v>443</v>
      </c>
      <c r="LM63" s="167" t="s">
        <v>443</v>
      </c>
      <c r="LN63" s="167" t="s">
        <v>443</v>
      </c>
      <c r="LO63" s="167" t="s">
        <v>443</v>
      </c>
      <c r="LP63" s="167" t="s">
        <v>443</v>
      </c>
      <c r="LQ63" s="167" t="s">
        <v>443</v>
      </c>
      <c r="LR63" s="167" t="s">
        <v>443</v>
      </c>
      <c r="LS63" s="167" t="s">
        <v>443</v>
      </c>
      <c r="LT63" s="167" t="s">
        <v>443</v>
      </c>
      <c r="LU63" s="167" t="s">
        <v>443</v>
      </c>
      <c r="LV63" s="167" t="s">
        <v>443</v>
      </c>
      <c r="LW63" s="167" t="s">
        <v>443</v>
      </c>
      <c r="LX63" s="167" t="s">
        <v>443</v>
      </c>
      <c r="LY63" s="167" t="s">
        <v>443</v>
      </c>
      <c r="LZ63" s="167" t="s">
        <v>443</v>
      </c>
      <c r="MA63" s="167" t="s">
        <v>443</v>
      </c>
      <c r="MB63" s="167" t="s">
        <v>443</v>
      </c>
      <c r="MC63" s="167" t="s">
        <v>443</v>
      </c>
      <c r="MD63" s="167" t="s">
        <v>443</v>
      </c>
      <c r="ME63" s="167"/>
      <c r="MF63" s="167" t="s">
        <v>443</v>
      </c>
      <c r="MG63" s="167" t="s">
        <v>443</v>
      </c>
      <c r="MH63" s="167" t="s">
        <v>443</v>
      </c>
      <c r="MI63" s="167" t="s">
        <v>443</v>
      </c>
      <c r="MJ63" s="167" t="s">
        <v>443</v>
      </c>
      <c r="MK63" s="374" t="s">
        <v>443</v>
      </c>
      <c r="ML63" s="373">
        <v>18200</v>
      </c>
    </row>
    <row r="64" spans="1:350" s="9" customFormat="1" ht="15.65" hidden="1" customHeight="1" x14ac:dyDescent="0.35">
      <c r="A64" s="244"/>
      <c r="B64" s="371">
        <v>9</v>
      </c>
      <c r="C64" s="450" t="s">
        <v>379</v>
      </c>
      <c r="D64" s="368" t="s">
        <v>391</v>
      </c>
      <c r="E64" s="372" t="s">
        <v>378</v>
      </c>
      <c r="F64" s="373">
        <v>16200</v>
      </c>
      <c r="G64" s="374"/>
      <c r="H64" s="86" t="s">
        <v>443</v>
      </c>
      <c r="I64" s="86" t="s">
        <v>443</v>
      </c>
      <c r="J64" s="164" t="s">
        <v>443</v>
      </c>
      <c r="K64" s="375"/>
      <c r="L64" s="86" t="s">
        <v>443</v>
      </c>
      <c r="M64" s="86" t="s">
        <v>443</v>
      </c>
      <c r="N64" s="376" t="s">
        <v>443</v>
      </c>
      <c r="O64" s="86" t="s">
        <v>443</v>
      </c>
      <c r="P64" s="86">
        <v>16200</v>
      </c>
      <c r="Q64" s="164" t="s">
        <v>443</v>
      </c>
      <c r="R64" s="375"/>
      <c r="S64" s="159" t="s">
        <v>443</v>
      </c>
      <c r="T64" s="86" t="s">
        <v>443</v>
      </c>
      <c r="U64" s="376" t="s">
        <v>443</v>
      </c>
      <c r="V64" s="86" t="s">
        <v>443</v>
      </c>
      <c r="W64" s="86" t="s">
        <v>443</v>
      </c>
      <c r="X64" s="164" t="s">
        <v>443</v>
      </c>
      <c r="Y64" s="375"/>
      <c r="Z64" s="159" t="s">
        <v>443</v>
      </c>
      <c r="AA64" s="86">
        <v>16200</v>
      </c>
      <c r="AB64" s="376" t="s">
        <v>443</v>
      </c>
      <c r="AC64" s="86" t="s">
        <v>443</v>
      </c>
      <c r="AD64" s="86" t="s">
        <v>443</v>
      </c>
      <c r="AE64" s="86"/>
      <c r="AF64" s="377"/>
      <c r="AG64" s="159"/>
      <c r="AH64" s="164"/>
      <c r="AI64" s="376"/>
      <c r="AJ64" s="378"/>
      <c r="AK64" s="164"/>
      <c r="AL64" s="373">
        <v>16200</v>
      </c>
      <c r="AM64" s="163"/>
      <c r="AN64" s="377"/>
      <c r="AO64" s="86" t="s">
        <v>443</v>
      </c>
      <c r="AP64" s="86" t="s">
        <v>443</v>
      </c>
      <c r="AQ64" s="376" t="s">
        <v>443</v>
      </c>
      <c r="AR64" s="86" t="s">
        <v>443</v>
      </c>
      <c r="AS64" s="86" t="s">
        <v>443</v>
      </c>
      <c r="AT64" s="164" t="s">
        <v>443</v>
      </c>
      <c r="AU64" s="375"/>
      <c r="AV64" s="86" t="s">
        <v>443</v>
      </c>
      <c r="AW64" s="86">
        <v>16200</v>
      </c>
      <c r="AX64" s="376">
        <v>16200</v>
      </c>
      <c r="AY64" s="86">
        <v>16200</v>
      </c>
      <c r="AZ64" s="86" t="s">
        <v>443</v>
      </c>
      <c r="BA64" s="164" t="s">
        <v>443</v>
      </c>
      <c r="BB64" s="375"/>
      <c r="BC64" s="86" t="s">
        <v>443</v>
      </c>
      <c r="BD64" s="86" t="s">
        <v>443</v>
      </c>
      <c r="BE64" s="376" t="s">
        <v>443</v>
      </c>
      <c r="BF64" s="86" t="s">
        <v>443</v>
      </c>
      <c r="BG64" s="86" t="s">
        <v>443</v>
      </c>
      <c r="BH64" s="164" t="s">
        <v>443</v>
      </c>
      <c r="BI64" s="375"/>
      <c r="BJ64" s="86" t="s">
        <v>443</v>
      </c>
      <c r="BK64" s="86" t="s">
        <v>443</v>
      </c>
      <c r="BL64" s="376">
        <v>16200</v>
      </c>
      <c r="BM64" s="86" t="s">
        <v>443</v>
      </c>
      <c r="BN64" s="86" t="s">
        <v>443</v>
      </c>
      <c r="BO64" s="379">
        <v>16200</v>
      </c>
      <c r="BP64" s="380" t="s">
        <v>443</v>
      </c>
      <c r="BQ64" s="381"/>
      <c r="BR64" s="167" t="s">
        <v>443</v>
      </c>
      <c r="BS64" s="103">
        <v>16200</v>
      </c>
      <c r="BT64" s="103" t="s">
        <v>443</v>
      </c>
      <c r="BU64" s="103" t="s">
        <v>443</v>
      </c>
      <c r="BV64" s="103" t="s">
        <v>443</v>
      </c>
      <c r="BW64" s="160" t="s">
        <v>443</v>
      </c>
      <c r="BX64" s="382"/>
      <c r="BY64" s="167" t="s">
        <v>443</v>
      </c>
      <c r="BZ64" s="103" t="s">
        <v>443</v>
      </c>
      <c r="CA64" s="103" t="s">
        <v>443</v>
      </c>
      <c r="CB64" s="103" t="s">
        <v>443</v>
      </c>
      <c r="CC64" s="103" t="s">
        <v>443</v>
      </c>
      <c r="CD64" s="160" t="s">
        <v>443</v>
      </c>
      <c r="CE64" s="382"/>
      <c r="CF64" s="167" t="s">
        <v>443</v>
      </c>
      <c r="CG64" s="383">
        <v>16200</v>
      </c>
      <c r="CH64" s="383">
        <v>16200</v>
      </c>
      <c r="CI64" s="383" t="s">
        <v>443</v>
      </c>
      <c r="CJ64" s="383" t="s">
        <v>443</v>
      </c>
      <c r="CK64" s="160" t="s">
        <v>443</v>
      </c>
      <c r="CL64" s="382"/>
      <c r="CM64" s="167" t="s">
        <v>443</v>
      </c>
      <c r="CN64" s="103" t="s">
        <v>443</v>
      </c>
      <c r="CO64" s="103" t="s">
        <v>443</v>
      </c>
      <c r="CP64" s="103" t="s">
        <v>443</v>
      </c>
      <c r="CQ64" s="103" t="s">
        <v>443</v>
      </c>
      <c r="CR64" s="160">
        <v>16200</v>
      </c>
      <c r="CS64" s="382"/>
      <c r="CT64" s="380" t="s">
        <v>443</v>
      </c>
      <c r="CU64" s="373">
        <v>16200</v>
      </c>
      <c r="CV64" s="383" t="s">
        <v>443</v>
      </c>
      <c r="CW64" s="103" t="s">
        <v>443</v>
      </c>
      <c r="CX64" s="103" t="s">
        <v>443</v>
      </c>
      <c r="CY64" s="103" t="s">
        <v>443</v>
      </c>
      <c r="CZ64" s="160" t="s">
        <v>443</v>
      </c>
      <c r="DA64" s="382" t="s">
        <v>443</v>
      </c>
      <c r="DB64" s="167" t="s">
        <v>443</v>
      </c>
      <c r="DC64" s="103">
        <v>16650</v>
      </c>
      <c r="DD64" s="103" t="s">
        <v>443</v>
      </c>
      <c r="DE64" s="103" t="s">
        <v>443</v>
      </c>
      <c r="DF64" s="103" t="s">
        <v>443</v>
      </c>
      <c r="DG64" s="160" t="s">
        <v>443</v>
      </c>
      <c r="DH64" s="382" t="s">
        <v>443</v>
      </c>
      <c r="DI64" s="167" t="s">
        <v>443</v>
      </c>
      <c r="DJ64" s="103" t="s">
        <v>443</v>
      </c>
      <c r="DK64" s="103" t="s">
        <v>443</v>
      </c>
      <c r="DL64" s="103" t="s">
        <v>443</v>
      </c>
      <c r="DM64" s="103" t="s">
        <v>443</v>
      </c>
      <c r="DN64" s="103" t="s">
        <v>443</v>
      </c>
      <c r="DO64" s="384" t="s">
        <v>443</v>
      </c>
      <c r="DP64" s="385" t="s">
        <v>443</v>
      </c>
      <c r="DQ64" s="103" t="s">
        <v>443</v>
      </c>
      <c r="DR64" s="103" t="s">
        <v>443</v>
      </c>
      <c r="DS64" s="103" t="s">
        <v>443</v>
      </c>
      <c r="DT64" s="103" t="s">
        <v>443</v>
      </c>
      <c r="DU64" s="160" t="s">
        <v>443</v>
      </c>
      <c r="DV64" s="382" t="s">
        <v>443</v>
      </c>
      <c r="DW64" s="167" t="s">
        <v>443</v>
      </c>
      <c r="DX64" s="167" t="s">
        <v>443</v>
      </c>
      <c r="DY64" s="167" t="s">
        <v>443</v>
      </c>
      <c r="DZ64" s="373">
        <v>16200</v>
      </c>
      <c r="EA64" s="382"/>
      <c r="EB64" s="167" t="s">
        <v>443</v>
      </c>
      <c r="EC64" s="167" t="s">
        <v>443</v>
      </c>
      <c r="ED64" s="382"/>
      <c r="EE64" s="167" t="s">
        <v>443</v>
      </c>
      <c r="EF64" s="167" t="s">
        <v>443</v>
      </c>
      <c r="EG64" s="167" t="s">
        <v>443</v>
      </c>
      <c r="EH64" s="167" t="s">
        <v>443</v>
      </c>
      <c r="EI64" s="167" t="s">
        <v>443</v>
      </c>
      <c r="EJ64" s="167" t="s">
        <v>443</v>
      </c>
      <c r="EK64" s="382"/>
      <c r="EL64" s="167" t="s">
        <v>443</v>
      </c>
      <c r="EM64" s="167" t="s">
        <v>443</v>
      </c>
      <c r="EN64" s="167" t="s">
        <v>443</v>
      </c>
      <c r="EO64" s="167" t="s">
        <v>443</v>
      </c>
      <c r="EP64" s="167" t="s">
        <v>443</v>
      </c>
      <c r="EQ64" s="167" t="s">
        <v>443</v>
      </c>
      <c r="ER64" s="382"/>
      <c r="ES64" s="167" t="s">
        <v>443</v>
      </c>
      <c r="ET64" s="167" t="s">
        <v>443</v>
      </c>
      <c r="EU64" s="167" t="s">
        <v>443</v>
      </c>
      <c r="EV64" s="167" t="s">
        <v>443</v>
      </c>
      <c r="EW64" s="167" t="s">
        <v>443</v>
      </c>
      <c r="EX64" s="167" t="s">
        <v>443</v>
      </c>
      <c r="EY64" s="382"/>
      <c r="EZ64" s="167" t="s">
        <v>443</v>
      </c>
      <c r="FA64" s="167" t="s">
        <v>443</v>
      </c>
      <c r="FB64" s="167" t="s">
        <v>443</v>
      </c>
      <c r="FC64" s="167" t="s">
        <v>443</v>
      </c>
      <c r="FD64" s="167" t="s">
        <v>443</v>
      </c>
      <c r="FE64" s="167" t="s">
        <v>443</v>
      </c>
      <c r="FF64" s="373">
        <v>16200</v>
      </c>
      <c r="FG64" s="382"/>
      <c r="FH64" s="167" t="s">
        <v>443</v>
      </c>
      <c r="FI64" s="167" t="s">
        <v>443</v>
      </c>
      <c r="FJ64" s="167" t="s">
        <v>443</v>
      </c>
      <c r="FK64" s="167" t="s">
        <v>443</v>
      </c>
      <c r="FL64" s="167" t="s">
        <v>443</v>
      </c>
      <c r="FM64" s="167" t="s">
        <v>443</v>
      </c>
      <c r="FN64" s="382"/>
      <c r="FO64" s="167" t="s">
        <v>443</v>
      </c>
      <c r="FP64" s="167" t="s">
        <v>443</v>
      </c>
      <c r="FQ64" s="167" t="s">
        <v>443</v>
      </c>
      <c r="FR64" s="167" t="s">
        <v>443</v>
      </c>
      <c r="FS64" s="167" t="s">
        <v>443</v>
      </c>
      <c r="FT64" s="167" t="s">
        <v>443</v>
      </c>
      <c r="FU64" s="382"/>
      <c r="FV64" s="167" t="s">
        <v>443</v>
      </c>
      <c r="FW64" s="167" t="s">
        <v>443</v>
      </c>
      <c r="FX64" s="167" t="s">
        <v>443</v>
      </c>
      <c r="FY64" s="167" t="s">
        <v>443</v>
      </c>
      <c r="FZ64" s="167" t="s">
        <v>443</v>
      </c>
      <c r="GA64" s="167" t="s">
        <v>443</v>
      </c>
      <c r="GB64" s="382"/>
      <c r="GC64" s="167" t="s">
        <v>443</v>
      </c>
      <c r="GD64" s="167" t="s">
        <v>443</v>
      </c>
      <c r="GE64" s="167" t="s">
        <v>443</v>
      </c>
      <c r="GF64" s="167" t="s">
        <v>443</v>
      </c>
      <c r="GG64" s="167" t="s">
        <v>443</v>
      </c>
      <c r="GH64" s="167" t="s">
        <v>443</v>
      </c>
      <c r="GI64" s="382"/>
      <c r="GJ64" s="167" t="s">
        <v>443</v>
      </c>
      <c r="GK64" s="373">
        <v>16200</v>
      </c>
      <c r="GL64" s="167" t="s">
        <v>443</v>
      </c>
      <c r="GM64" s="167" t="s">
        <v>443</v>
      </c>
      <c r="GN64" s="167" t="s">
        <v>443</v>
      </c>
      <c r="GO64" s="167" t="s">
        <v>443</v>
      </c>
      <c r="GP64" s="167" t="s">
        <v>443</v>
      </c>
      <c r="GQ64" s="382"/>
      <c r="GR64" s="167" t="s">
        <v>443</v>
      </c>
      <c r="GS64" s="167"/>
      <c r="GT64" s="167" t="s">
        <v>443</v>
      </c>
      <c r="GU64" s="167" t="s">
        <v>443</v>
      </c>
      <c r="GV64" s="167"/>
      <c r="GW64" s="167" t="s">
        <v>443</v>
      </c>
      <c r="GX64" s="382"/>
      <c r="GY64" s="167" t="s">
        <v>443</v>
      </c>
      <c r="GZ64" s="167" t="s">
        <v>443</v>
      </c>
      <c r="HA64" s="167" t="s">
        <v>443</v>
      </c>
      <c r="HB64" s="167" t="s">
        <v>443</v>
      </c>
      <c r="HC64" s="167" t="s">
        <v>443</v>
      </c>
      <c r="HD64" s="167" t="s">
        <v>443</v>
      </c>
      <c r="HE64" s="382"/>
      <c r="HF64" s="167" t="s">
        <v>443</v>
      </c>
      <c r="HG64" s="167"/>
      <c r="HH64" s="167" t="s">
        <v>443</v>
      </c>
      <c r="HI64" s="167" t="s">
        <v>443</v>
      </c>
      <c r="HJ64" s="167" t="s">
        <v>443</v>
      </c>
      <c r="HK64" s="167"/>
      <c r="HL64" s="382"/>
      <c r="HM64" s="167"/>
      <c r="HN64" s="167" t="s">
        <v>443</v>
      </c>
      <c r="HO64" s="167"/>
      <c r="HP64" s="167" t="s">
        <v>443</v>
      </c>
      <c r="HQ64" s="373">
        <v>16200</v>
      </c>
      <c r="HR64" s="167" t="s">
        <v>443</v>
      </c>
      <c r="HS64" s="167" t="s">
        <v>443</v>
      </c>
      <c r="HT64" s="382"/>
      <c r="HU64" s="167" t="s">
        <v>443</v>
      </c>
      <c r="HV64" s="167" t="s">
        <v>443</v>
      </c>
      <c r="HW64" s="167"/>
      <c r="HX64" s="167" t="s">
        <v>443</v>
      </c>
      <c r="HY64" s="167"/>
      <c r="HZ64" s="167" t="s">
        <v>443</v>
      </c>
      <c r="IA64" s="382"/>
      <c r="IB64" s="167" t="s">
        <v>443</v>
      </c>
      <c r="IC64" s="167" t="s">
        <v>443</v>
      </c>
      <c r="ID64" s="167" t="s">
        <v>443</v>
      </c>
      <c r="IE64" s="167" t="s">
        <v>443</v>
      </c>
      <c r="IF64" s="167" t="s">
        <v>443</v>
      </c>
      <c r="IG64" s="167" t="s">
        <v>443</v>
      </c>
      <c r="IH64" s="382"/>
      <c r="II64" s="167"/>
      <c r="IJ64" s="167" t="s">
        <v>443</v>
      </c>
      <c r="IK64" s="167" t="s">
        <v>443</v>
      </c>
      <c r="IL64" s="167" t="s">
        <v>443</v>
      </c>
      <c r="IM64" s="167" t="s">
        <v>443</v>
      </c>
      <c r="IN64" s="167" t="s">
        <v>443</v>
      </c>
      <c r="IO64" s="382"/>
      <c r="IP64" s="167" t="s">
        <v>443</v>
      </c>
      <c r="IQ64" s="167" t="s">
        <v>443</v>
      </c>
      <c r="IR64" s="167"/>
      <c r="IS64" s="167" t="s">
        <v>443</v>
      </c>
      <c r="IT64" s="167" t="s">
        <v>443</v>
      </c>
      <c r="IU64" s="167" t="s">
        <v>443</v>
      </c>
      <c r="IV64" s="382"/>
      <c r="IW64" s="373">
        <v>16200</v>
      </c>
      <c r="IX64" s="167" t="s">
        <v>443</v>
      </c>
      <c r="IY64" s="167" t="s">
        <v>443</v>
      </c>
      <c r="IZ64" s="167" t="s">
        <v>443</v>
      </c>
      <c r="JA64" s="167" t="s">
        <v>443</v>
      </c>
      <c r="JB64" s="167" t="s">
        <v>443</v>
      </c>
      <c r="JC64" s="382" t="s">
        <v>443</v>
      </c>
      <c r="JD64" s="167" t="s">
        <v>443</v>
      </c>
      <c r="JE64" s="167"/>
      <c r="JF64" s="167" t="s">
        <v>443</v>
      </c>
      <c r="JG64" s="167" t="s">
        <v>443</v>
      </c>
      <c r="JH64" s="167"/>
      <c r="JI64" s="167" t="s">
        <v>443</v>
      </c>
      <c r="JJ64" s="352"/>
      <c r="JK64" s="167"/>
      <c r="JL64" s="167" t="s">
        <v>443</v>
      </c>
      <c r="JM64" s="167" t="s">
        <v>443</v>
      </c>
      <c r="JN64" s="167" t="s">
        <v>443</v>
      </c>
      <c r="JO64" s="167"/>
      <c r="JP64" s="167" t="s">
        <v>443</v>
      </c>
      <c r="JQ64" s="352"/>
      <c r="JR64" s="167" t="s">
        <v>443</v>
      </c>
      <c r="JS64" s="167" t="s">
        <v>443</v>
      </c>
      <c r="JT64" s="167"/>
      <c r="JU64" s="167" t="s">
        <v>443</v>
      </c>
      <c r="JV64" s="167" t="s">
        <v>443</v>
      </c>
      <c r="JW64" s="167" t="s">
        <v>443</v>
      </c>
      <c r="JX64" s="352"/>
      <c r="JY64" s="167" t="s">
        <v>443</v>
      </c>
      <c r="JZ64" s="167"/>
      <c r="KA64" s="373">
        <v>16200</v>
      </c>
      <c r="KB64" s="167" t="s">
        <v>443</v>
      </c>
      <c r="KC64" s="167" t="s">
        <v>443</v>
      </c>
      <c r="KD64" s="167"/>
      <c r="KE64" s="167"/>
      <c r="KF64" s="352"/>
      <c r="KG64" s="167" t="s">
        <v>443</v>
      </c>
      <c r="KH64" s="167" t="s">
        <v>443</v>
      </c>
      <c r="KI64" s="167" t="s">
        <v>443</v>
      </c>
      <c r="KJ64" s="167" t="s">
        <v>443</v>
      </c>
      <c r="KK64" s="167" t="s">
        <v>443</v>
      </c>
      <c r="KL64" s="167" t="s">
        <v>443</v>
      </c>
      <c r="KM64" s="352"/>
      <c r="KN64" s="167" t="s">
        <v>443</v>
      </c>
      <c r="KO64" s="167" t="s">
        <v>443</v>
      </c>
      <c r="KP64" s="167" t="s">
        <v>443</v>
      </c>
      <c r="KQ64" s="167" t="s">
        <v>443</v>
      </c>
      <c r="KR64" s="167" t="s">
        <v>443</v>
      </c>
      <c r="KS64" s="167"/>
      <c r="KT64" s="352"/>
      <c r="KU64" s="167" t="s">
        <v>443</v>
      </c>
      <c r="KV64" s="167" t="s">
        <v>443</v>
      </c>
      <c r="KW64" s="167" t="s">
        <v>443</v>
      </c>
      <c r="KX64" s="167" t="s">
        <v>443</v>
      </c>
      <c r="KY64" s="167" t="s">
        <v>443</v>
      </c>
      <c r="KZ64" s="167" t="s">
        <v>443</v>
      </c>
      <c r="LA64" s="352"/>
      <c r="LB64" s="167" t="s">
        <v>443</v>
      </c>
      <c r="LC64" s="167" t="s">
        <v>443</v>
      </c>
      <c r="LD64" s="167" t="s">
        <v>443</v>
      </c>
      <c r="LE64" s="167"/>
      <c r="LF64" s="167"/>
      <c r="LG64" s="373">
        <v>16200</v>
      </c>
      <c r="LH64" s="167" t="s">
        <v>443</v>
      </c>
      <c r="LI64" s="352"/>
      <c r="LJ64" s="167" t="s">
        <v>443</v>
      </c>
      <c r="LK64" s="167" t="s">
        <v>443</v>
      </c>
      <c r="LL64" s="167" t="s">
        <v>443</v>
      </c>
      <c r="LM64" s="167" t="s">
        <v>443</v>
      </c>
      <c r="LN64" s="167" t="s">
        <v>443</v>
      </c>
      <c r="LO64" s="167" t="s">
        <v>443</v>
      </c>
      <c r="LP64" s="167" t="s">
        <v>443</v>
      </c>
      <c r="LQ64" s="167" t="s">
        <v>443</v>
      </c>
      <c r="LR64" s="167" t="s">
        <v>443</v>
      </c>
      <c r="LS64" s="167" t="s">
        <v>443</v>
      </c>
      <c r="LT64" s="167" t="s">
        <v>443</v>
      </c>
      <c r="LU64" s="167" t="s">
        <v>443</v>
      </c>
      <c r="LV64" s="167" t="s">
        <v>443</v>
      </c>
      <c r="LW64" s="167" t="s">
        <v>443</v>
      </c>
      <c r="LX64" s="167" t="s">
        <v>443</v>
      </c>
      <c r="LY64" s="167" t="s">
        <v>443</v>
      </c>
      <c r="LZ64" s="167" t="s">
        <v>443</v>
      </c>
      <c r="MA64" s="167" t="s">
        <v>443</v>
      </c>
      <c r="MB64" s="167" t="s">
        <v>443</v>
      </c>
      <c r="MC64" s="167" t="s">
        <v>443</v>
      </c>
      <c r="MD64" s="167" t="s">
        <v>443</v>
      </c>
      <c r="ME64" s="167"/>
      <c r="MF64" s="167" t="s">
        <v>443</v>
      </c>
      <c r="MG64" s="167" t="s">
        <v>443</v>
      </c>
      <c r="MH64" s="167" t="s">
        <v>443</v>
      </c>
      <c r="MI64" s="167" t="s">
        <v>443</v>
      </c>
      <c r="MJ64" s="167" t="s">
        <v>443</v>
      </c>
      <c r="MK64" s="374" t="s">
        <v>443</v>
      </c>
      <c r="ML64" s="373">
        <v>16200</v>
      </c>
    </row>
    <row r="65" spans="1:350" s="9" customFormat="1" ht="31" x14ac:dyDescent="0.35">
      <c r="A65" s="244"/>
      <c r="B65" s="371">
        <v>10</v>
      </c>
      <c r="C65" s="450">
        <v>150000072</v>
      </c>
      <c r="D65" s="368"/>
      <c r="E65" s="372" t="s">
        <v>469</v>
      </c>
      <c r="F65" s="373">
        <v>14300</v>
      </c>
      <c r="G65" s="374"/>
      <c r="H65" s="86">
        <v>13000</v>
      </c>
      <c r="I65" s="86" t="s">
        <v>443</v>
      </c>
      <c r="J65" s="164" t="s">
        <v>443</v>
      </c>
      <c r="K65" s="375"/>
      <c r="L65" s="86" t="s">
        <v>443</v>
      </c>
      <c r="M65" s="86">
        <v>14300</v>
      </c>
      <c r="N65" s="376">
        <v>14300</v>
      </c>
      <c r="O65" s="86" t="s">
        <v>443</v>
      </c>
      <c r="P65" s="86" t="s">
        <v>443</v>
      </c>
      <c r="Q65" s="164">
        <v>14300</v>
      </c>
      <c r="R65" s="375"/>
      <c r="S65" s="159" t="s">
        <v>443</v>
      </c>
      <c r="T65" s="86" t="s">
        <v>443</v>
      </c>
      <c r="U65" s="376" t="s">
        <v>443</v>
      </c>
      <c r="V65" s="86" t="s">
        <v>443</v>
      </c>
      <c r="W65" s="86" t="s">
        <v>443</v>
      </c>
      <c r="X65" s="164" t="s">
        <v>443</v>
      </c>
      <c r="Y65" s="375"/>
      <c r="Z65" s="159" t="s">
        <v>443</v>
      </c>
      <c r="AA65" s="86" t="s">
        <v>443</v>
      </c>
      <c r="AB65" s="376" t="s">
        <v>443</v>
      </c>
      <c r="AC65" s="86" t="s">
        <v>443</v>
      </c>
      <c r="AD65" s="86" t="s">
        <v>443</v>
      </c>
      <c r="AE65" s="86"/>
      <c r="AF65" s="377"/>
      <c r="AG65" s="159"/>
      <c r="AH65" s="164"/>
      <c r="AI65" s="376"/>
      <c r="AJ65" s="378"/>
      <c r="AK65" s="164"/>
      <c r="AL65" s="373">
        <v>1500</v>
      </c>
      <c r="AM65" s="163"/>
      <c r="AN65" s="377"/>
      <c r="AO65" s="86" t="s">
        <v>443</v>
      </c>
      <c r="AP65" s="86" t="s">
        <v>443</v>
      </c>
      <c r="AQ65" s="376" t="s">
        <v>443</v>
      </c>
      <c r="AR65" s="86">
        <v>1500</v>
      </c>
      <c r="AS65" s="86" t="s">
        <v>443</v>
      </c>
      <c r="AT65" s="164" t="s">
        <v>443</v>
      </c>
      <c r="AU65" s="375"/>
      <c r="AV65" s="86" t="s">
        <v>443</v>
      </c>
      <c r="AW65" s="86">
        <v>1500</v>
      </c>
      <c r="AX65" s="376" t="s">
        <v>443</v>
      </c>
      <c r="AY65" s="86" t="s">
        <v>443</v>
      </c>
      <c r="AZ65" s="86" t="s">
        <v>443</v>
      </c>
      <c r="BA65" s="164" t="s">
        <v>443</v>
      </c>
      <c r="BB65" s="375"/>
      <c r="BC65" s="86" t="s">
        <v>443</v>
      </c>
      <c r="BD65" s="86" t="s">
        <v>443</v>
      </c>
      <c r="BE65" s="376" t="s">
        <v>443</v>
      </c>
      <c r="BF65" s="86" t="s">
        <v>443</v>
      </c>
      <c r="BG65" s="86" t="s">
        <v>443</v>
      </c>
      <c r="BH65" s="164" t="s">
        <v>443</v>
      </c>
      <c r="BI65" s="375"/>
      <c r="BJ65" s="86" t="s">
        <v>443</v>
      </c>
      <c r="BK65" s="86">
        <v>1500</v>
      </c>
      <c r="BL65" s="376" t="s">
        <v>443</v>
      </c>
      <c r="BM65" s="86" t="s">
        <v>443</v>
      </c>
      <c r="BN65" s="86" t="s">
        <v>443</v>
      </c>
      <c r="BO65" s="379">
        <f>(1500+10000)/2</f>
        <v>5750</v>
      </c>
      <c r="BP65" s="380" t="s">
        <v>443</v>
      </c>
      <c r="BQ65" s="381"/>
      <c r="BR65" s="167" t="s">
        <v>443</v>
      </c>
      <c r="BS65" s="103" t="s">
        <v>443</v>
      </c>
      <c r="BT65" s="103" t="s">
        <v>443</v>
      </c>
      <c r="BU65" s="103" t="s">
        <v>443</v>
      </c>
      <c r="BV65" s="103">
        <v>1500</v>
      </c>
      <c r="BW65" s="160" t="s">
        <v>443</v>
      </c>
      <c r="BX65" s="382"/>
      <c r="BY65" s="167" t="s">
        <v>443</v>
      </c>
      <c r="BZ65" s="103" t="s">
        <v>443</v>
      </c>
      <c r="CA65" s="103">
        <v>1500</v>
      </c>
      <c r="CB65" s="103" t="s">
        <v>443</v>
      </c>
      <c r="CC65" s="103" t="s">
        <v>443</v>
      </c>
      <c r="CD65" s="160" t="s">
        <v>443</v>
      </c>
      <c r="CE65" s="382"/>
      <c r="CF65" s="167" t="s">
        <v>443</v>
      </c>
      <c r="CG65" s="383" t="s">
        <v>443</v>
      </c>
      <c r="CH65" s="383" t="s">
        <v>443</v>
      </c>
      <c r="CI65" s="383" t="s">
        <v>443</v>
      </c>
      <c r="CJ65" s="383">
        <v>10000</v>
      </c>
      <c r="CK65" s="160" t="s">
        <v>443</v>
      </c>
      <c r="CL65" s="382"/>
      <c r="CM65" s="167">
        <v>10000</v>
      </c>
      <c r="CN65" s="103">
        <v>10000</v>
      </c>
      <c r="CO65" s="103" t="s">
        <v>443</v>
      </c>
      <c r="CP65" s="103" t="s">
        <v>443</v>
      </c>
      <c r="CQ65" s="103" t="s">
        <v>443</v>
      </c>
      <c r="CR65" s="160">
        <v>8397.9441093192163</v>
      </c>
      <c r="CS65" s="382"/>
      <c r="CT65" s="380" t="s">
        <v>443</v>
      </c>
      <c r="CU65" s="373">
        <v>10000</v>
      </c>
      <c r="CV65" s="383" t="s">
        <v>443</v>
      </c>
      <c r="CW65" s="103" t="s">
        <v>443</v>
      </c>
      <c r="CX65" s="103">
        <v>10000</v>
      </c>
      <c r="CY65" s="103" t="s">
        <v>443</v>
      </c>
      <c r="CZ65" s="160">
        <v>10000</v>
      </c>
      <c r="DA65" s="382" t="s">
        <v>443</v>
      </c>
      <c r="DB65" s="167" t="s">
        <v>443</v>
      </c>
      <c r="DC65" s="103">
        <v>10000</v>
      </c>
      <c r="DD65" s="103">
        <v>10000</v>
      </c>
      <c r="DE65" s="103" t="s">
        <v>443</v>
      </c>
      <c r="DF65" s="103" t="s">
        <v>443</v>
      </c>
      <c r="DG65" s="160" t="s">
        <v>443</v>
      </c>
      <c r="DH65" s="382" t="s">
        <v>443</v>
      </c>
      <c r="DI65" s="167" t="s">
        <v>443</v>
      </c>
      <c r="DJ65" s="103" t="s">
        <v>443</v>
      </c>
      <c r="DK65" s="103" t="s">
        <v>443</v>
      </c>
      <c r="DL65" s="103" t="s">
        <v>443</v>
      </c>
      <c r="DM65" s="103" t="s">
        <v>443</v>
      </c>
      <c r="DN65" s="103">
        <v>10000</v>
      </c>
      <c r="DO65" s="384" t="s">
        <v>443</v>
      </c>
      <c r="DP65" s="385" t="s">
        <v>443</v>
      </c>
      <c r="DQ65" s="103" t="s">
        <v>443</v>
      </c>
      <c r="DR65" s="103" t="s">
        <v>443</v>
      </c>
      <c r="DS65" s="103">
        <v>10000</v>
      </c>
      <c r="DT65" s="103" t="s">
        <v>443</v>
      </c>
      <c r="DU65" s="160" t="s">
        <v>443</v>
      </c>
      <c r="DV65" s="382" t="s">
        <v>443</v>
      </c>
      <c r="DW65" s="167">
        <v>10000</v>
      </c>
      <c r="DX65" s="167">
        <v>10000</v>
      </c>
      <c r="DY65" s="167">
        <v>10000</v>
      </c>
      <c r="DZ65" s="373">
        <v>13000</v>
      </c>
      <c r="EA65" s="382"/>
      <c r="EB65" s="167">
        <v>10000</v>
      </c>
      <c r="EC65" s="167">
        <v>10000</v>
      </c>
      <c r="ED65" s="382"/>
      <c r="EE65" s="167" t="s">
        <v>443</v>
      </c>
      <c r="EF65" s="167" t="s">
        <v>443</v>
      </c>
      <c r="EG65" s="167">
        <v>10000</v>
      </c>
      <c r="EH65" s="167" t="s">
        <v>443</v>
      </c>
      <c r="EI65" s="167" t="s">
        <v>443</v>
      </c>
      <c r="EJ65" s="167" t="s">
        <v>443</v>
      </c>
      <c r="EK65" s="382"/>
      <c r="EL65" s="167" t="s">
        <v>443</v>
      </c>
      <c r="EM65" s="167" t="s">
        <v>443</v>
      </c>
      <c r="EN65" s="167">
        <v>10000</v>
      </c>
      <c r="EO65" s="167" t="s">
        <v>443</v>
      </c>
      <c r="EP65" s="167" t="s">
        <v>443</v>
      </c>
      <c r="EQ65" s="167">
        <v>10000</v>
      </c>
      <c r="ER65" s="382"/>
      <c r="ES65" s="167" t="s">
        <v>443</v>
      </c>
      <c r="ET65" s="167" t="s">
        <v>443</v>
      </c>
      <c r="EU65" s="167" t="s">
        <v>443</v>
      </c>
      <c r="EV65" s="167">
        <v>10000</v>
      </c>
      <c r="EW65" s="167" t="s">
        <v>443</v>
      </c>
      <c r="EX65" s="167">
        <v>10000</v>
      </c>
      <c r="EY65" s="382"/>
      <c r="EZ65" s="167" t="s">
        <v>443</v>
      </c>
      <c r="FA65" s="167">
        <v>10000</v>
      </c>
      <c r="FB65" s="167" t="s">
        <v>443</v>
      </c>
      <c r="FC65" s="167">
        <v>10000</v>
      </c>
      <c r="FD65" s="167" t="s">
        <v>443</v>
      </c>
      <c r="FE65" s="167">
        <v>10000</v>
      </c>
      <c r="FF65" s="373">
        <v>13000</v>
      </c>
      <c r="FG65" s="382"/>
      <c r="FH65" s="167" t="s">
        <v>443</v>
      </c>
      <c r="FI65" s="167" t="s">
        <v>443</v>
      </c>
      <c r="FJ65" s="167">
        <v>10000</v>
      </c>
      <c r="FK65" s="167" t="s">
        <v>443</v>
      </c>
      <c r="FL65" s="167" t="s">
        <v>443</v>
      </c>
      <c r="FM65" s="167" t="s">
        <v>443</v>
      </c>
      <c r="FN65" s="382"/>
      <c r="FO65" s="167">
        <v>10000</v>
      </c>
      <c r="FP65" s="167" t="s">
        <v>443</v>
      </c>
      <c r="FQ65" s="167">
        <v>10000</v>
      </c>
      <c r="FR65" s="167" t="s">
        <v>443</v>
      </c>
      <c r="FS65" s="167">
        <v>10000</v>
      </c>
      <c r="FT65" s="167" t="s">
        <v>443</v>
      </c>
      <c r="FU65" s="382"/>
      <c r="FV65" s="167" t="s">
        <v>443</v>
      </c>
      <c r="FW65" s="167">
        <v>10000</v>
      </c>
      <c r="FX65" s="167" t="s">
        <v>443</v>
      </c>
      <c r="FY65" s="167" t="s">
        <v>443</v>
      </c>
      <c r="FZ65" s="167" t="s">
        <v>443</v>
      </c>
      <c r="GA65" s="167" t="s">
        <v>443</v>
      </c>
      <c r="GB65" s="382"/>
      <c r="GC65" s="167">
        <v>10000</v>
      </c>
      <c r="GD65" s="167" t="s">
        <v>443</v>
      </c>
      <c r="GE65" s="167">
        <v>10000</v>
      </c>
      <c r="GF65" s="167">
        <v>10000</v>
      </c>
      <c r="GG65" s="167">
        <v>10000</v>
      </c>
      <c r="GH65" s="167" t="s">
        <v>443</v>
      </c>
      <c r="GI65" s="382"/>
      <c r="GJ65" s="167" t="s">
        <v>443</v>
      </c>
      <c r="GK65" s="373">
        <v>13000</v>
      </c>
      <c r="GL65" s="167" t="s">
        <v>443</v>
      </c>
      <c r="GM65" s="167" t="s">
        <v>443</v>
      </c>
      <c r="GN65" s="167">
        <v>10000</v>
      </c>
      <c r="GO65" s="167">
        <v>10000</v>
      </c>
      <c r="GP65" s="167" t="s">
        <v>443</v>
      </c>
      <c r="GQ65" s="382"/>
      <c r="GR65" s="167" t="s">
        <v>443</v>
      </c>
      <c r="GS65" s="167">
        <v>10000</v>
      </c>
      <c r="GT65" s="167" t="s">
        <v>443</v>
      </c>
      <c r="GU65" s="167" t="s">
        <v>443</v>
      </c>
      <c r="GV65" s="167">
        <v>10000</v>
      </c>
      <c r="GW65" s="167" t="s">
        <v>443</v>
      </c>
      <c r="GX65" s="382"/>
      <c r="GY65" s="167" t="s">
        <v>443</v>
      </c>
      <c r="GZ65" s="167" t="s">
        <v>443</v>
      </c>
      <c r="HA65" s="167" t="s">
        <v>443</v>
      </c>
      <c r="HB65" s="167" t="s">
        <v>443</v>
      </c>
      <c r="HC65" s="167" t="s">
        <v>443</v>
      </c>
      <c r="HD65" s="167">
        <v>10000</v>
      </c>
      <c r="HE65" s="382"/>
      <c r="HF65" s="167" t="s">
        <v>443</v>
      </c>
      <c r="HG65" s="167">
        <v>10000</v>
      </c>
      <c r="HH65" s="167" t="s">
        <v>443</v>
      </c>
      <c r="HI65" s="167" t="s">
        <v>443</v>
      </c>
      <c r="HJ65" s="167" t="s">
        <v>443</v>
      </c>
      <c r="HK65" s="167">
        <v>10000</v>
      </c>
      <c r="HL65" s="382"/>
      <c r="HM65" s="167">
        <v>10000</v>
      </c>
      <c r="HN65" s="167" t="s">
        <v>443</v>
      </c>
      <c r="HO65" s="167" t="s">
        <v>443</v>
      </c>
      <c r="HP65" s="167" t="s">
        <v>443</v>
      </c>
      <c r="HQ65" s="373">
        <v>13000</v>
      </c>
      <c r="HR65" s="167" t="s">
        <v>443</v>
      </c>
      <c r="HS65" s="167" t="s">
        <v>443</v>
      </c>
      <c r="HT65" s="382"/>
      <c r="HU65" s="167" t="s">
        <v>443</v>
      </c>
      <c r="HV65" s="167" t="s">
        <v>443</v>
      </c>
      <c r="HW65" s="167">
        <v>10000</v>
      </c>
      <c r="HX65" s="167" t="s">
        <v>443</v>
      </c>
      <c r="HY65" s="167">
        <v>10000</v>
      </c>
      <c r="HZ65" s="167" t="s">
        <v>443</v>
      </c>
      <c r="IA65" s="382"/>
      <c r="IB65" s="167" t="s">
        <v>443</v>
      </c>
      <c r="IC65" s="167" t="s">
        <v>443</v>
      </c>
      <c r="ID65" s="167" t="s">
        <v>443</v>
      </c>
      <c r="IE65" s="167" t="s">
        <v>443</v>
      </c>
      <c r="IF65" s="167" t="s">
        <v>443</v>
      </c>
      <c r="IG65" s="167" t="s">
        <v>443</v>
      </c>
      <c r="IH65" s="382"/>
      <c r="II65" s="167">
        <v>10000</v>
      </c>
      <c r="IJ65" s="167" t="s">
        <v>443</v>
      </c>
      <c r="IK65" s="167" t="s">
        <v>443</v>
      </c>
      <c r="IL65" s="167" t="s">
        <v>443</v>
      </c>
      <c r="IM65" s="167" t="s">
        <v>443</v>
      </c>
      <c r="IN65" s="167" t="s">
        <v>443</v>
      </c>
      <c r="IO65" s="382"/>
      <c r="IP65" s="167" t="s">
        <v>443</v>
      </c>
      <c r="IQ65" s="167" t="s">
        <v>443</v>
      </c>
      <c r="IR65" s="167" t="s">
        <v>443</v>
      </c>
      <c r="IS65" s="167" t="s">
        <v>443</v>
      </c>
      <c r="IT65" s="167" t="s">
        <v>443</v>
      </c>
      <c r="IU65" s="167" t="s">
        <v>443</v>
      </c>
      <c r="IV65" s="382"/>
      <c r="IW65" s="373">
        <v>13000</v>
      </c>
      <c r="IX65" s="167" t="s">
        <v>443</v>
      </c>
      <c r="IY65" s="167" t="s">
        <v>443</v>
      </c>
      <c r="IZ65" s="167" t="s">
        <v>443</v>
      </c>
      <c r="JA65" s="167" t="s">
        <v>443</v>
      </c>
      <c r="JB65" s="167" t="s">
        <v>443</v>
      </c>
      <c r="JC65" s="382" t="s">
        <v>443</v>
      </c>
      <c r="JD65" s="167" t="s">
        <v>443</v>
      </c>
      <c r="JE65" s="167">
        <v>10000</v>
      </c>
      <c r="JF65" s="167" t="s">
        <v>443</v>
      </c>
      <c r="JG65" s="167" t="s">
        <v>443</v>
      </c>
      <c r="JH65" s="167">
        <v>10000</v>
      </c>
      <c r="JI65" s="167" t="s">
        <v>443</v>
      </c>
      <c r="JJ65" s="352"/>
      <c r="JK65" s="167">
        <v>7000</v>
      </c>
      <c r="JL65" s="167" t="s">
        <v>443</v>
      </c>
      <c r="JM65" s="167" t="s">
        <v>443</v>
      </c>
      <c r="JN65" s="167" t="s">
        <v>443</v>
      </c>
      <c r="JO65" s="167">
        <v>7000</v>
      </c>
      <c r="JP65" s="167" t="s">
        <v>443</v>
      </c>
      <c r="JQ65" s="352"/>
      <c r="JR65" s="167" t="s">
        <v>443</v>
      </c>
      <c r="JS65" s="167" t="s">
        <v>443</v>
      </c>
      <c r="JT65" s="167">
        <v>6500</v>
      </c>
      <c r="JU65" s="167" t="s">
        <v>443</v>
      </c>
      <c r="JV65" s="167" t="s">
        <v>443</v>
      </c>
      <c r="JW65" s="167" t="s">
        <v>443</v>
      </c>
      <c r="JX65" s="352"/>
      <c r="JY65" s="167" t="s">
        <v>443</v>
      </c>
      <c r="JZ65" s="167">
        <v>6500</v>
      </c>
      <c r="KA65" s="373">
        <v>6500</v>
      </c>
      <c r="KB65" s="167" t="s">
        <v>443</v>
      </c>
      <c r="KC65" s="167" t="s">
        <v>443</v>
      </c>
      <c r="KD65" s="167">
        <v>6500</v>
      </c>
      <c r="KE65" s="167">
        <v>6500</v>
      </c>
      <c r="KF65" s="352"/>
      <c r="KG65" s="167" t="s">
        <v>443</v>
      </c>
      <c r="KH65" s="167" t="s">
        <v>443</v>
      </c>
      <c r="KI65" s="167" t="s">
        <v>443</v>
      </c>
      <c r="KJ65" s="167" t="s">
        <v>443</v>
      </c>
      <c r="KK65" s="167" t="s">
        <v>443</v>
      </c>
      <c r="KL65" s="167" t="s">
        <v>443</v>
      </c>
      <c r="KM65" s="352"/>
      <c r="KN65" s="167" t="s">
        <v>443</v>
      </c>
      <c r="KO65" s="167" t="s">
        <v>443</v>
      </c>
      <c r="KP65" s="167" t="s">
        <v>443</v>
      </c>
      <c r="KQ65" s="167" t="s">
        <v>443</v>
      </c>
      <c r="KR65" s="167" t="s">
        <v>443</v>
      </c>
      <c r="KS65" s="167">
        <v>6500</v>
      </c>
      <c r="KT65" s="352"/>
      <c r="KU65" s="167" t="s">
        <v>443</v>
      </c>
      <c r="KV65" s="167" t="s">
        <v>443</v>
      </c>
      <c r="KW65" s="167" t="s">
        <v>443</v>
      </c>
      <c r="KX65" s="167" t="s">
        <v>443</v>
      </c>
      <c r="KY65" s="167" t="s">
        <v>443</v>
      </c>
      <c r="KZ65" s="167" t="s">
        <v>443</v>
      </c>
      <c r="LA65" s="352"/>
      <c r="LB65" s="167" t="s">
        <v>443</v>
      </c>
      <c r="LC65" s="167" t="s">
        <v>443</v>
      </c>
      <c r="LD65" s="167" t="s">
        <v>443</v>
      </c>
      <c r="LE65" s="167">
        <v>6500</v>
      </c>
      <c r="LF65" s="167">
        <v>6500</v>
      </c>
      <c r="LG65" s="373">
        <v>6500</v>
      </c>
      <c r="LH65" s="167" t="s">
        <v>443</v>
      </c>
      <c r="LI65" s="352"/>
      <c r="LJ65" s="167" t="s">
        <v>443</v>
      </c>
      <c r="LK65" s="167" t="s">
        <v>443</v>
      </c>
      <c r="LL65" s="167" t="s">
        <v>443</v>
      </c>
      <c r="LM65" s="167" t="s">
        <v>443</v>
      </c>
      <c r="LN65" s="167" t="s">
        <v>443</v>
      </c>
      <c r="LO65" s="167" t="s">
        <v>443</v>
      </c>
      <c r="LP65" s="167" t="s">
        <v>443</v>
      </c>
      <c r="LQ65" s="167" t="s">
        <v>443</v>
      </c>
      <c r="LR65" s="167" t="s">
        <v>443</v>
      </c>
      <c r="LS65" s="167" t="s">
        <v>443</v>
      </c>
      <c r="LT65" s="167" t="s">
        <v>443</v>
      </c>
      <c r="LU65" s="167" t="s">
        <v>443</v>
      </c>
      <c r="LV65" s="167" t="s">
        <v>443</v>
      </c>
      <c r="LW65" s="167" t="s">
        <v>443</v>
      </c>
      <c r="LX65" s="167" t="s">
        <v>443</v>
      </c>
      <c r="LY65" s="167" t="s">
        <v>443</v>
      </c>
      <c r="LZ65" s="167" t="s">
        <v>443</v>
      </c>
      <c r="MA65" s="167" t="s">
        <v>443</v>
      </c>
      <c r="MB65" s="167" t="s">
        <v>443</v>
      </c>
      <c r="MC65" s="167" t="s">
        <v>443</v>
      </c>
      <c r="MD65" s="167" t="s">
        <v>443</v>
      </c>
      <c r="ME65" s="167">
        <v>6500</v>
      </c>
      <c r="MF65" s="167" t="s">
        <v>443</v>
      </c>
      <c r="MG65" s="167" t="s">
        <v>443</v>
      </c>
      <c r="MH65" s="167" t="s">
        <v>443</v>
      </c>
      <c r="MI65" s="167" t="s">
        <v>443</v>
      </c>
      <c r="MJ65" s="167" t="s">
        <v>443</v>
      </c>
      <c r="MK65" s="374" t="s">
        <v>443</v>
      </c>
      <c r="ML65" s="373">
        <v>6500</v>
      </c>
    </row>
    <row r="66" spans="1:350" s="9" customFormat="1" ht="24.65" hidden="1" customHeight="1" x14ac:dyDescent="0.35">
      <c r="A66" s="244"/>
      <c r="B66" s="371">
        <f t="shared" ref="B66:B69" si="119">ROW()-ROW($B$36)</f>
        <v>30</v>
      </c>
      <c r="C66" s="450">
        <v>150000074</v>
      </c>
      <c r="D66" s="368"/>
      <c r="E66" s="372" t="s">
        <v>118</v>
      </c>
      <c r="F66" s="373">
        <v>17500</v>
      </c>
      <c r="G66" s="374"/>
      <c r="H66" s="86" t="s">
        <v>443</v>
      </c>
      <c r="I66" s="86" t="s">
        <v>443</v>
      </c>
      <c r="J66" s="164" t="s">
        <v>443</v>
      </c>
      <c r="K66" s="375"/>
      <c r="L66" s="86" t="s">
        <v>443</v>
      </c>
      <c r="M66" s="86" t="s">
        <v>443</v>
      </c>
      <c r="N66" s="376" t="s">
        <v>443</v>
      </c>
      <c r="O66" s="86" t="s">
        <v>443</v>
      </c>
      <c r="P66" s="86" t="s">
        <v>443</v>
      </c>
      <c r="Q66" s="164" t="s">
        <v>443</v>
      </c>
      <c r="R66" s="375"/>
      <c r="S66" s="159" t="s">
        <v>443</v>
      </c>
      <c r="T66" s="86" t="s">
        <v>443</v>
      </c>
      <c r="U66" s="376" t="s">
        <v>443</v>
      </c>
      <c r="V66" s="86" t="s">
        <v>443</v>
      </c>
      <c r="W66" s="86" t="s">
        <v>443</v>
      </c>
      <c r="X66" s="164" t="s">
        <v>443</v>
      </c>
      <c r="Y66" s="375"/>
      <c r="Z66" s="159" t="s">
        <v>443</v>
      </c>
      <c r="AA66" s="86" t="s">
        <v>443</v>
      </c>
      <c r="AB66" s="376" t="s">
        <v>443</v>
      </c>
      <c r="AC66" s="86" t="s">
        <v>443</v>
      </c>
      <c r="AD66" s="86" t="s">
        <v>443</v>
      </c>
      <c r="AE66" s="86"/>
      <c r="AF66" s="377"/>
      <c r="AG66" s="159"/>
      <c r="AH66" s="164"/>
      <c r="AI66" s="376"/>
      <c r="AJ66" s="378"/>
      <c r="AK66" s="164"/>
      <c r="AL66" s="373"/>
      <c r="AM66" s="163"/>
      <c r="AN66" s="377"/>
      <c r="AO66" s="86" t="s">
        <v>443</v>
      </c>
      <c r="AP66" s="86" t="s">
        <v>443</v>
      </c>
      <c r="AQ66" s="376" t="s">
        <v>443</v>
      </c>
      <c r="AR66" s="86"/>
      <c r="AS66" s="86" t="s">
        <v>443</v>
      </c>
      <c r="AT66" s="164" t="s">
        <v>443</v>
      </c>
      <c r="AU66" s="375"/>
      <c r="AV66" s="86" t="s">
        <v>443</v>
      </c>
      <c r="AW66" s="86"/>
      <c r="AX66" s="376" t="s">
        <v>443</v>
      </c>
      <c r="AY66" s="86" t="s">
        <v>443</v>
      </c>
      <c r="AZ66" s="86" t="s">
        <v>443</v>
      </c>
      <c r="BA66" s="164" t="s">
        <v>443</v>
      </c>
      <c r="BB66" s="375"/>
      <c r="BC66" s="86" t="s">
        <v>443</v>
      </c>
      <c r="BD66" s="86" t="s">
        <v>443</v>
      </c>
      <c r="BE66" s="376" t="s">
        <v>443</v>
      </c>
      <c r="BF66" s="86" t="s">
        <v>443</v>
      </c>
      <c r="BG66" s="86" t="s">
        <v>443</v>
      </c>
      <c r="BH66" s="164" t="s">
        <v>443</v>
      </c>
      <c r="BI66" s="375"/>
      <c r="BJ66" s="86" t="s">
        <v>443</v>
      </c>
      <c r="BK66" s="86"/>
      <c r="BL66" s="376" t="s">
        <v>443</v>
      </c>
      <c r="BM66" s="86" t="s">
        <v>443</v>
      </c>
      <c r="BN66" s="86" t="s">
        <v>443</v>
      </c>
      <c r="BO66" s="379">
        <v>17500</v>
      </c>
      <c r="BP66" s="380" t="s">
        <v>443</v>
      </c>
      <c r="BQ66" s="381"/>
      <c r="BR66" s="167" t="s">
        <v>443</v>
      </c>
      <c r="BS66" s="103" t="s">
        <v>443</v>
      </c>
      <c r="BT66" s="103" t="s">
        <v>443</v>
      </c>
      <c r="BU66" s="103" t="s">
        <v>443</v>
      </c>
      <c r="BV66" s="103"/>
      <c r="BW66" s="160"/>
      <c r="BX66" s="382"/>
      <c r="BY66" s="167" t="s">
        <v>443</v>
      </c>
      <c r="BZ66" s="103" t="s">
        <v>443</v>
      </c>
      <c r="CA66" s="103"/>
      <c r="CB66" s="103" t="s">
        <v>443</v>
      </c>
      <c r="CC66" s="103" t="s">
        <v>443</v>
      </c>
      <c r="CD66" s="160" t="s">
        <v>443</v>
      </c>
      <c r="CE66" s="382"/>
      <c r="CF66" s="167" t="s">
        <v>443</v>
      </c>
      <c r="CG66" s="383"/>
      <c r="CH66" s="383" t="s">
        <v>443</v>
      </c>
      <c r="CI66" s="383" t="s">
        <v>443</v>
      </c>
      <c r="CJ66" s="383"/>
      <c r="CK66" s="160" t="s">
        <v>443</v>
      </c>
      <c r="CL66" s="382"/>
      <c r="CM66" s="167"/>
      <c r="CN66" s="103"/>
      <c r="CO66" s="103" t="s">
        <v>443</v>
      </c>
      <c r="CP66" s="103" t="s">
        <v>443</v>
      </c>
      <c r="CQ66" s="103" t="s">
        <v>443</v>
      </c>
      <c r="CR66" s="160"/>
      <c r="CS66" s="382"/>
      <c r="CT66" s="380" t="s">
        <v>443</v>
      </c>
      <c r="CU66" s="373">
        <v>17500</v>
      </c>
      <c r="CV66" s="383" t="s">
        <v>443</v>
      </c>
      <c r="CW66" s="103" t="s">
        <v>443</v>
      </c>
      <c r="CX66" s="103"/>
      <c r="CY66" s="103" t="s">
        <v>443</v>
      </c>
      <c r="CZ66" s="160"/>
      <c r="DA66" s="382" t="s">
        <v>443</v>
      </c>
      <c r="DB66" s="167" t="s">
        <v>443</v>
      </c>
      <c r="DC66" s="103"/>
      <c r="DD66" s="103"/>
      <c r="DE66" s="103" t="s">
        <v>443</v>
      </c>
      <c r="DF66" s="103" t="s">
        <v>443</v>
      </c>
      <c r="DG66" s="160" t="s">
        <v>443</v>
      </c>
      <c r="DH66" s="382" t="s">
        <v>443</v>
      </c>
      <c r="DI66" s="167" t="s">
        <v>443</v>
      </c>
      <c r="DJ66" s="103" t="s">
        <v>443</v>
      </c>
      <c r="DK66" s="103" t="s">
        <v>443</v>
      </c>
      <c r="DL66" s="103"/>
      <c r="DM66" s="103" t="s">
        <v>443</v>
      </c>
      <c r="DN66" s="103"/>
      <c r="DO66" s="384" t="s">
        <v>443</v>
      </c>
      <c r="DP66" s="385" t="s">
        <v>443</v>
      </c>
      <c r="DQ66" s="103" t="s">
        <v>443</v>
      </c>
      <c r="DR66" s="103" t="s">
        <v>443</v>
      </c>
      <c r="DS66" s="103"/>
      <c r="DT66" s="103" t="s">
        <v>443</v>
      </c>
      <c r="DU66" s="160" t="s">
        <v>443</v>
      </c>
      <c r="DV66" s="382" t="s">
        <v>443</v>
      </c>
      <c r="DW66" s="167"/>
      <c r="DX66" s="167"/>
      <c r="DY66" s="167"/>
      <c r="DZ66" s="373">
        <v>17500</v>
      </c>
      <c r="EA66" s="382"/>
      <c r="EB66" s="167"/>
      <c r="EC66" s="167"/>
      <c r="ED66" s="382"/>
      <c r="EE66" s="167" t="s">
        <v>443</v>
      </c>
      <c r="EF66" s="167" t="s">
        <v>443</v>
      </c>
      <c r="EG66" s="167"/>
      <c r="EH66" s="167" t="s">
        <v>443</v>
      </c>
      <c r="EI66" s="167" t="s">
        <v>443</v>
      </c>
      <c r="EJ66" s="167" t="s">
        <v>443</v>
      </c>
      <c r="EK66" s="382"/>
      <c r="EL66" s="167" t="s">
        <v>443</v>
      </c>
      <c r="EM66" s="167" t="s">
        <v>443</v>
      </c>
      <c r="EN66" s="167"/>
      <c r="EO66" s="167" t="s">
        <v>443</v>
      </c>
      <c r="EP66" s="167" t="s">
        <v>443</v>
      </c>
      <c r="EQ66" s="167"/>
      <c r="ER66" s="382"/>
      <c r="ES66" s="167" t="s">
        <v>443</v>
      </c>
      <c r="ET66" s="167" t="s">
        <v>443</v>
      </c>
      <c r="EU66" s="167" t="s">
        <v>443</v>
      </c>
      <c r="EV66" s="167"/>
      <c r="EW66" s="167" t="s">
        <v>443</v>
      </c>
      <c r="EX66" s="167"/>
      <c r="EY66" s="382"/>
      <c r="EZ66" s="167" t="s">
        <v>443</v>
      </c>
      <c r="FA66" s="167"/>
      <c r="FB66" s="167" t="s">
        <v>443</v>
      </c>
      <c r="FC66" s="167"/>
      <c r="FD66" s="167" t="s">
        <v>443</v>
      </c>
      <c r="FE66" s="167"/>
      <c r="FF66" s="373">
        <v>17500</v>
      </c>
      <c r="FG66" s="382"/>
      <c r="FH66" s="167" t="s">
        <v>443</v>
      </c>
      <c r="FI66" s="167" t="s">
        <v>443</v>
      </c>
      <c r="FJ66" s="167"/>
      <c r="FK66" s="167" t="s">
        <v>443</v>
      </c>
      <c r="FL66" s="167" t="s">
        <v>443</v>
      </c>
      <c r="FM66" s="167" t="s">
        <v>443</v>
      </c>
      <c r="FN66" s="382"/>
      <c r="FO66" s="167"/>
      <c r="FP66" s="167" t="s">
        <v>443</v>
      </c>
      <c r="FQ66" s="167"/>
      <c r="FR66" s="167" t="s">
        <v>443</v>
      </c>
      <c r="FS66" s="167"/>
      <c r="FT66" s="167" t="s">
        <v>443</v>
      </c>
      <c r="FU66" s="382"/>
      <c r="FV66" s="167"/>
      <c r="FW66" s="167"/>
      <c r="FX66" s="167" t="s">
        <v>443</v>
      </c>
      <c r="FY66" s="167" t="s">
        <v>443</v>
      </c>
      <c r="FZ66" s="167" t="s">
        <v>443</v>
      </c>
      <c r="GA66" s="167" t="s">
        <v>443</v>
      </c>
      <c r="GB66" s="382"/>
      <c r="GC66" s="167"/>
      <c r="GD66" s="167" t="s">
        <v>443</v>
      </c>
      <c r="GE66" s="167"/>
      <c r="GF66" s="167"/>
      <c r="GG66" s="167"/>
      <c r="GH66" s="167" t="s">
        <v>443</v>
      </c>
      <c r="GI66" s="382"/>
      <c r="GJ66" s="167" t="s">
        <v>443</v>
      </c>
      <c r="GK66" s="373">
        <v>17500</v>
      </c>
      <c r="GL66" s="167" t="s">
        <v>443</v>
      </c>
      <c r="GM66" s="167" t="s">
        <v>443</v>
      </c>
      <c r="GN66" s="167"/>
      <c r="GO66" s="167"/>
      <c r="GP66" s="167" t="s">
        <v>443</v>
      </c>
      <c r="GQ66" s="382"/>
      <c r="GR66" s="167" t="s">
        <v>443</v>
      </c>
      <c r="GS66" s="167" t="s">
        <v>443</v>
      </c>
      <c r="GT66" s="167" t="s">
        <v>443</v>
      </c>
      <c r="GU66" s="167" t="s">
        <v>443</v>
      </c>
      <c r="GV66" s="167" t="s">
        <v>443</v>
      </c>
      <c r="GW66" s="167" t="s">
        <v>443</v>
      </c>
      <c r="GX66" s="382"/>
      <c r="GY66" s="167" t="s">
        <v>443</v>
      </c>
      <c r="GZ66" s="167" t="s">
        <v>443</v>
      </c>
      <c r="HA66" s="167" t="s">
        <v>443</v>
      </c>
      <c r="HB66" s="167" t="s">
        <v>443</v>
      </c>
      <c r="HC66" s="167" t="s">
        <v>443</v>
      </c>
      <c r="HD66" s="167" t="s">
        <v>443</v>
      </c>
      <c r="HE66" s="382"/>
      <c r="HF66" s="167" t="s">
        <v>443</v>
      </c>
      <c r="HG66" s="167" t="s">
        <v>443</v>
      </c>
      <c r="HH66" s="167" t="s">
        <v>443</v>
      </c>
      <c r="HI66" s="167" t="s">
        <v>443</v>
      </c>
      <c r="HJ66" s="167" t="s">
        <v>443</v>
      </c>
      <c r="HK66" s="167" t="s">
        <v>443</v>
      </c>
      <c r="HL66" s="382"/>
      <c r="HM66" s="167" t="s">
        <v>443</v>
      </c>
      <c r="HN66" s="167" t="s">
        <v>443</v>
      </c>
      <c r="HO66" s="167" t="s">
        <v>443</v>
      </c>
      <c r="HP66" s="167" t="s">
        <v>443</v>
      </c>
      <c r="HQ66" s="373">
        <v>17500</v>
      </c>
      <c r="HR66" s="167" t="s">
        <v>443</v>
      </c>
      <c r="HS66" s="167" t="s">
        <v>443</v>
      </c>
      <c r="HT66" s="382"/>
      <c r="HU66" s="167" t="s">
        <v>443</v>
      </c>
      <c r="HV66" s="167" t="s">
        <v>443</v>
      </c>
      <c r="HW66" s="167" t="s">
        <v>443</v>
      </c>
      <c r="HX66" s="167" t="s">
        <v>443</v>
      </c>
      <c r="HY66" s="167" t="s">
        <v>443</v>
      </c>
      <c r="HZ66" s="167" t="s">
        <v>443</v>
      </c>
      <c r="IA66" s="382"/>
      <c r="IB66" s="167" t="s">
        <v>443</v>
      </c>
      <c r="IC66" s="167" t="s">
        <v>443</v>
      </c>
      <c r="ID66" s="167" t="s">
        <v>443</v>
      </c>
      <c r="IE66" s="167" t="s">
        <v>443</v>
      </c>
      <c r="IF66" s="167" t="s">
        <v>443</v>
      </c>
      <c r="IG66" s="167" t="s">
        <v>443</v>
      </c>
      <c r="IH66" s="382"/>
      <c r="II66" s="167" t="s">
        <v>443</v>
      </c>
      <c r="IJ66" s="167" t="s">
        <v>443</v>
      </c>
      <c r="IK66" s="167" t="s">
        <v>443</v>
      </c>
      <c r="IL66" s="167" t="s">
        <v>443</v>
      </c>
      <c r="IM66" s="167" t="s">
        <v>443</v>
      </c>
      <c r="IN66" s="167" t="s">
        <v>443</v>
      </c>
      <c r="IO66" s="382"/>
      <c r="IP66" s="167" t="s">
        <v>443</v>
      </c>
      <c r="IQ66" s="167" t="s">
        <v>443</v>
      </c>
      <c r="IR66" s="167" t="s">
        <v>443</v>
      </c>
      <c r="IS66" s="167" t="s">
        <v>443</v>
      </c>
      <c r="IT66" s="167" t="s">
        <v>443</v>
      </c>
      <c r="IU66" s="167" t="s">
        <v>443</v>
      </c>
      <c r="IV66" s="382"/>
      <c r="IW66" s="373">
        <v>17500</v>
      </c>
      <c r="IX66" s="167" t="s">
        <v>443</v>
      </c>
      <c r="IY66" s="167" t="s">
        <v>443</v>
      </c>
      <c r="IZ66" s="167" t="s">
        <v>443</v>
      </c>
      <c r="JA66" s="167" t="s">
        <v>443</v>
      </c>
      <c r="JB66" s="167" t="s">
        <v>443</v>
      </c>
      <c r="JC66" s="382" t="s">
        <v>443</v>
      </c>
      <c r="JD66" s="167" t="s">
        <v>443</v>
      </c>
      <c r="JE66" s="167" t="s">
        <v>443</v>
      </c>
      <c r="JF66" s="167" t="s">
        <v>443</v>
      </c>
      <c r="JG66" s="167" t="s">
        <v>443</v>
      </c>
      <c r="JH66" s="167" t="s">
        <v>443</v>
      </c>
      <c r="JI66" s="167" t="s">
        <v>443</v>
      </c>
      <c r="JJ66" s="352"/>
      <c r="JK66" s="167" t="s">
        <v>443</v>
      </c>
      <c r="JL66" s="167" t="s">
        <v>443</v>
      </c>
      <c r="JM66" s="167" t="s">
        <v>443</v>
      </c>
      <c r="JN66" s="167" t="s">
        <v>443</v>
      </c>
      <c r="JO66" s="167" t="s">
        <v>443</v>
      </c>
      <c r="JP66" s="167" t="s">
        <v>443</v>
      </c>
      <c r="JQ66" s="352"/>
      <c r="JR66" s="167" t="s">
        <v>443</v>
      </c>
      <c r="JS66" s="167" t="s">
        <v>443</v>
      </c>
      <c r="JT66" s="167" t="s">
        <v>443</v>
      </c>
      <c r="JU66" s="167" t="s">
        <v>443</v>
      </c>
      <c r="JV66" s="167" t="s">
        <v>443</v>
      </c>
      <c r="JW66" s="167" t="s">
        <v>443</v>
      </c>
      <c r="JX66" s="352"/>
      <c r="JY66" s="167" t="s">
        <v>443</v>
      </c>
      <c r="JZ66" s="167" t="s">
        <v>443</v>
      </c>
      <c r="KA66" s="373" t="s">
        <v>94</v>
      </c>
      <c r="KB66" s="167" t="s">
        <v>443</v>
      </c>
      <c r="KC66" s="167" t="s">
        <v>443</v>
      </c>
      <c r="KD66" s="167" t="s">
        <v>443</v>
      </c>
      <c r="KE66" s="167" t="s">
        <v>443</v>
      </c>
      <c r="KF66" s="352"/>
      <c r="KG66" s="167" t="s">
        <v>443</v>
      </c>
      <c r="KH66" s="167" t="s">
        <v>443</v>
      </c>
      <c r="KI66" s="167" t="s">
        <v>443</v>
      </c>
      <c r="KJ66" s="167" t="s">
        <v>443</v>
      </c>
      <c r="KK66" s="167" t="s">
        <v>443</v>
      </c>
      <c r="KL66" s="167" t="s">
        <v>443</v>
      </c>
      <c r="KM66" s="352"/>
      <c r="KN66" s="167" t="s">
        <v>443</v>
      </c>
      <c r="KO66" s="167" t="s">
        <v>443</v>
      </c>
      <c r="KP66" s="167" t="s">
        <v>443</v>
      </c>
      <c r="KQ66" s="167" t="s">
        <v>443</v>
      </c>
      <c r="KR66" s="167" t="s">
        <v>443</v>
      </c>
      <c r="KS66" s="167" t="s">
        <v>443</v>
      </c>
      <c r="KT66" s="352"/>
      <c r="KU66" s="167" t="s">
        <v>443</v>
      </c>
      <c r="KV66" s="167" t="s">
        <v>443</v>
      </c>
      <c r="KW66" s="167" t="s">
        <v>443</v>
      </c>
      <c r="KX66" s="167" t="s">
        <v>443</v>
      </c>
      <c r="KY66" s="167" t="s">
        <v>443</v>
      </c>
      <c r="KZ66" s="167" t="s">
        <v>443</v>
      </c>
      <c r="LA66" s="352"/>
      <c r="LB66" s="167" t="s">
        <v>443</v>
      </c>
      <c r="LC66" s="167" t="s">
        <v>443</v>
      </c>
      <c r="LD66" s="167" t="s">
        <v>443</v>
      </c>
      <c r="LE66" s="167" t="s">
        <v>443</v>
      </c>
      <c r="LF66" s="167" t="s">
        <v>443</v>
      </c>
      <c r="LG66" s="373" t="s">
        <v>94</v>
      </c>
      <c r="LH66" s="167" t="s">
        <v>443</v>
      </c>
      <c r="LI66" s="352"/>
      <c r="LJ66" s="167" t="s">
        <v>443</v>
      </c>
      <c r="LK66" s="167" t="s">
        <v>443</v>
      </c>
      <c r="LL66" s="167" t="s">
        <v>443</v>
      </c>
      <c r="LM66" s="167" t="s">
        <v>443</v>
      </c>
      <c r="LN66" s="167" t="s">
        <v>443</v>
      </c>
      <c r="LO66" s="167" t="s">
        <v>443</v>
      </c>
      <c r="LP66" s="167" t="s">
        <v>443</v>
      </c>
      <c r="LQ66" s="167" t="s">
        <v>443</v>
      </c>
      <c r="LR66" s="167" t="s">
        <v>443</v>
      </c>
      <c r="LS66" s="167" t="s">
        <v>443</v>
      </c>
      <c r="LT66" s="167" t="s">
        <v>443</v>
      </c>
      <c r="LU66" s="167" t="s">
        <v>443</v>
      </c>
      <c r="LV66" s="167" t="s">
        <v>443</v>
      </c>
      <c r="LW66" s="167" t="s">
        <v>443</v>
      </c>
      <c r="LX66" s="167" t="s">
        <v>443</v>
      </c>
      <c r="LY66" s="167" t="s">
        <v>443</v>
      </c>
      <c r="LZ66" s="167" t="s">
        <v>443</v>
      </c>
      <c r="MA66" s="167" t="s">
        <v>443</v>
      </c>
      <c r="MB66" s="167" t="s">
        <v>443</v>
      </c>
      <c r="MC66" s="167" t="s">
        <v>443</v>
      </c>
      <c r="MD66" s="167" t="s">
        <v>443</v>
      </c>
      <c r="ME66" s="167" t="s">
        <v>443</v>
      </c>
      <c r="MF66" s="167" t="s">
        <v>443</v>
      </c>
      <c r="MG66" s="167" t="s">
        <v>443</v>
      </c>
      <c r="MH66" s="167" t="s">
        <v>443</v>
      </c>
      <c r="MI66" s="167" t="s">
        <v>443</v>
      </c>
      <c r="MJ66" s="167" t="s">
        <v>443</v>
      </c>
      <c r="MK66" s="374" t="s">
        <v>443</v>
      </c>
      <c r="ML66" s="373" t="s">
        <v>94</v>
      </c>
    </row>
    <row r="67" spans="1:350" s="9" customFormat="1" ht="15.65" hidden="1" customHeight="1" x14ac:dyDescent="0.35">
      <c r="A67" s="244"/>
      <c r="B67" s="371">
        <f t="shared" si="119"/>
        <v>31</v>
      </c>
      <c r="C67" s="450" t="s">
        <v>119</v>
      </c>
      <c r="D67" s="368"/>
      <c r="E67" s="372" t="s">
        <v>120</v>
      </c>
      <c r="F67" s="373"/>
      <c r="G67" s="374"/>
      <c r="H67" s="86" t="s">
        <v>443</v>
      </c>
      <c r="I67" s="86" t="s">
        <v>443</v>
      </c>
      <c r="J67" s="164" t="s">
        <v>443</v>
      </c>
      <c r="K67" s="375"/>
      <c r="L67" s="86" t="s">
        <v>443</v>
      </c>
      <c r="M67" s="86" t="s">
        <v>443</v>
      </c>
      <c r="N67" s="376" t="s">
        <v>443</v>
      </c>
      <c r="O67" s="86" t="s">
        <v>443</v>
      </c>
      <c r="P67" s="86" t="s">
        <v>443</v>
      </c>
      <c r="Q67" s="164" t="s">
        <v>443</v>
      </c>
      <c r="R67" s="375"/>
      <c r="S67" s="159" t="s">
        <v>443</v>
      </c>
      <c r="T67" s="86" t="s">
        <v>443</v>
      </c>
      <c r="U67" s="376" t="s">
        <v>443</v>
      </c>
      <c r="V67" s="86" t="s">
        <v>443</v>
      </c>
      <c r="W67" s="86" t="s">
        <v>443</v>
      </c>
      <c r="X67" s="164" t="s">
        <v>443</v>
      </c>
      <c r="Y67" s="375"/>
      <c r="Z67" s="159" t="s">
        <v>443</v>
      </c>
      <c r="AA67" s="86" t="s">
        <v>443</v>
      </c>
      <c r="AB67" s="376" t="s">
        <v>443</v>
      </c>
      <c r="AC67" s="86" t="s">
        <v>443</v>
      </c>
      <c r="AD67" s="86" t="s">
        <v>443</v>
      </c>
      <c r="AE67" s="86"/>
      <c r="AF67" s="377"/>
      <c r="AG67" s="159"/>
      <c r="AH67" s="164"/>
      <c r="AI67" s="376"/>
      <c r="AJ67" s="378"/>
      <c r="AK67" s="164"/>
      <c r="AL67" s="373"/>
      <c r="AM67" s="163"/>
      <c r="AN67" s="377"/>
      <c r="AO67" s="86" t="s">
        <v>443</v>
      </c>
      <c r="AP67" s="86" t="s">
        <v>443</v>
      </c>
      <c r="AQ67" s="376" t="s">
        <v>443</v>
      </c>
      <c r="AR67" s="86"/>
      <c r="AS67" s="86" t="s">
        <v>443</v>
      </c>
      <c r="AT67" s="164" t="s">
        <v>443</v>
      </c>
      <c r="AU67" s="375"/>
      <c r="AV67" s="86" t="s">
        <v>443</v>
      </c>
      <c r="AW67" s="86"/>
      <c r="AX67" s="376" t="s">
        <v>443</v>
      </c>
      <c r="AY67" s="86" t="s">
        <v>443</v>
      </c>
      <c r="AZ67" s="86" t="s">
        <v>443</v>
      </c>
      <c r="BA67" s="164" t="s">
        <v>443</v>
      </c>
      <c r="BB67" s="375"/>
      <c r="BC67" s="86" t="s">
        <v>443</v>
      </c>
      <c r="BD67" s="86" t="s">
        <v>443</v>
      </c>
      <c r="BE67" s="376" t="s">
        <v>443</v>
      </c>
      <c r="BF67" s="86" t="s">
        <v>443</v>
      </c>
      <c r="BG67" s="86" t="s">
        <v>443</v>
      </c>
      <c r="BH67" s="164" t="s">
        <v>443</v>
      </c>
      <c r="BI67" s="375"/>
      <c r="BJ67" s="86" t="s">
        <v>443</v>
      </c>
      <c r="BK67" s="86"/>
      <c r="BL67" s="376" t="s">
        <v>443</v>
      </c>
      <c r="BM67" s="86" t="s">
        <v>443</v>
      </c>
      <c r="BN67" s="86" t="s">
        <v>443</v>
      </c>
      <c r="BO67" s="379"/>
      <c r="BP67" s="380" t="s">
        <v>443</v>
      </c>
      <c r="BQ67" s="381"/>
      <c r="BR67" s="167" t="s">
        <v>443</v>
      </c>
      <c r="BS67" s="103" t="s">
        <v>443</v>
      </c>
      <c r="BT67" s="103" t="s">
        <v>443</v>
      </c>
      <c r="BU67" s="103" t="s">
        <v>443</v>
      </c>
      <c r="BV67" s="103"/>
      <c r="BW67" s="160"/>
      <c r="BX67" s="382"/>
      <c r="BY67" s="167" t="s">
        <v>443</v>
      </c>
      <c r="BZ67" s="103" t="s">
        <v>443</v>
      </c>
      <c r="CA67" s="103"/>
      <c r="CB67" s="103" t="s">
        <v>443</v>
      </c>
      <c r="CC67" s="103" t="s">
        <v>443</v>
      </c>
      <c r="CD67" s="160" t="s">
        <v>443</v>
      </c>
      <c r="CE67" s="382"/>
      <c r="CF67" s="167" t="s">
        <v>443</v>
      </c>
      <c r="CG67" s="383"/>
      <c r="CH67" s="383" t="s">
        <v>443</v>
      </c>
      <c r="CI67" s="383" t="s">
        <v>443</v>
      </c>
      <c r="CJ67" s="383"/>
      <c r="CK67" s="160" t="s">
        <v>443</v>
      </c>
      <c r="CL67" s="382"/>
      <c r="CM67" s="167"/>
      <c r="CN67" s="103"/>
      <c r="CO67" s="103" t="s">
        <v>443</v>
      </c>
      <c r="CP67" s="103" t="s">
        <v>443</v>
      </c>
      <c r="CQ67" s="103" t="s">
        <v>443</v>
      </c>
      <c r="CR67" s="160"/>
      <c r="CS67" s="382"/>
      <c r="CT67" s="380" t="s">
        <v>443</v>
      </c>
      <c r="CU67" s="373"/>
      <c r="CV67" s="383" t="s">
        <v>443</v>
      </c>
      <c r="CW67" s="103" t="s">
        <v>443</v>
      </c>
      <c r="CX67" s="103"/>
      <c r="CY67" s="103" t="s">
        <v>443</v>
      </c>
      <c r="CZ67" s="160"/>
      <c r="DA67" s="382" t="s">
        <v>443</v>
      </c>
      <c r="DB67" s="167" t="s">
        <v>443</v>
      </c>
      <c r="DC67" s="103"/>
      <c r="DD67" s="103"/>
      <c r="DE67" s="103" t="s">
        <v>443</v>
      </c>
      <c r="DF67" s="103" t="s">
        <v>443</v>
      </c>
      <c r="DG67" s="160" t="s">
        <v>443</v>
      </c>
      <c r="DH67" s="382" t="s">
        <v>443</v>
      </c>
      <c r="DI67" s="167" t="s">
        <v>443</v>
      </c>
      <c r="DJ67" s="103" t="s">
        <v>443</v>
      </c>
      <c r="DK67" s="103" t="s">
        <v>443</v>
      </c>
      <c r="DL67" s="103"/>
      <c r="DM67" s="103" t="s">
        <v>443</v>
      </c>
      <c r="DN67" s="103"/>
      <c r="DO67" s="384" t="s">
        <v>443</v>
      </c>
      <c r="DP67" s="385" t="s">
        <v>443</v>
      </c>
      <c r="DQ67" s="103" t="s">
        <v>443</v>
      </c>
      <c r="DR67" s="103" t="s">
        <v>443</v>
      </c>
      <c r="DS67" s="103"/>
      <c r="DT67" s="103" t="s">
        <v>443</v>
      </c>
      <c r="DU67" s="160" t="s">
        <v>443</v>
      </c>
      <c r="DV67" s="382" t="s">
        <v>443</v>
      </c>
      <c r="DW67" s="167"/>
      <c r="DX67" s="167"/>
      <c r="DY67" s="167"/>
      <c r="DZ67" s="373"/>
      <c r="EA67" s="382"/>
      <c r="EB67" s="167"/>
      <c r="EC67" s="167"/>
      <c r="ED67" s="382"/>
      <c r="EE67" s="167" t="s">
        <v>443</v>
      </c>
      <c r="EF67" s="167" t="s">
        <v>443</v>
      </c>
      <c r="EG67" s="167"/>
      <c r="EH67" s="167" t="s">
        <v>443</v>
      </c>
      <c r="EI67" s="167" t="s">
        <v>443</v>
      </c>
      <c r="EJ67" s="167" t="s">
        <v>443</v>
      </c>
      <c r="EK67" s="382"/>
      <c r="EL67" s="167" t="s">
        <v>443</v>
      </c>
      <c r="EM67" s="167" t="s">
        <v>443</v>
      </c>
      <c r="EN67" s="167"/>
      <c r="EO67" s="167" t="s">
        <v>443</v>
      </c>
      <c r="EP67" s="167" t="s">
        <v>443</v>
      </c>
      <c r="EQ67" s="167"/>
      <c r="ER67" s="382"/>
      <c r="ES67" s="167" t="s">
        <v>443</v>
      </c>
      <c r="ET67" s="167" t="s">
        <v>443</v>
      </c>
      <c r="EU67" s="167" t="s">
        <v>443</v>
      </c>
      <c r="EV67" s="167"/>
      <c r="EW67" s="167" t="s">
        <v>443</v>
      </c>
      <c r="EX67" s="167"/>
      <c r="EY67" s="382"/>
      <c r="EZ67" s="167" t="s">
        <v>443</v>
      </c>
      <c r="FA67" s="167"/>
      <c r="FB67" s="167" t="s">
        <v>443</v>
      </c>
      <c r="FC67" s="167"/>
      <c r="FD67" s="167" t="s">
        <v>443</v>
      </c>
      <c r="FE67" s="167"/>
      <c r="FF67" s="373"/>
      <c r="FG67" s="382"/>
      <c r="FH67" s="167" t="s">
        <v>443</v>
      </c>
      <c r="FI67" s="167" t="s">
        <v>443</v>
      </c>
      <c r="FJ67" s="167"/>
      <c r="FK67" s="167" t="s">
        <v>443</v>
      </c>
      <c r="FL67" s="167" t="s">
        <v>443</v>
      </c>
      <c r="FM67" s="167" t="s">
        <v>443</v>
      </c>
      <c r="FN67" s="382"/>
      <c r="FO67" s="167"/>
      <c r="FP67" s="167" t="s">
        <v>443</v>
      </c>
      <c r="FQ67" s="167"/>
      <c r="FR67" s="167" t="s">
        <v>443</v>
      </c>
      <c r="FS67" s="167"/>
      <c r="FT67" s="167" t="s">
        <v>443</v>
      </c>
      <c r="FU67" s="382"/>
      <c r="FV67" s="167"/>
      <c r="FW67" s="167"/>
      <c r="FX67" s="167" t="s">
        <v>443</v>
      </c>
      <c r="FY67" s="167" t="s">
        <v>443</v>
      </c>
      <c r="FZ67" s="167" t="s">
        <v>443</v>
      </c>
      <c r="GA67" s="167" t="s">
        <v>443</v>
      </c>
      <c r="GB67" s="382"/>
      <c r="GC67" s="167"/>
      <c r="GD67" s="167" t="s">
        <v>443</v>
      </c>
      <c r="GE67" s="167"/>
      <c r="GF67" s="167"/>
      <c r="GG67" s="167"/>
      <c r="GH67" s="167" t="s">
        <v>443</v>
      </c>
      <c r="GI67" s="382"/>
      <c r="GJ67" s="167" t="s">
        <v>443</v>
      </c>
      <c r="GK67" s="373"/>
      <c r="GL67" s="167" t="s">
        <v>443</v>
      </c>
      <c r="GM67" s="167" t="s">
        <v>443</v>
      </c>
      <c r="GN67" s="167"/>
      <c r="GO67" s="167"/>
      <c r="GP67" s="167" t="s">
        <v>443</v>
      </c>
      <c r="GQ67" s="382"/>
      <c r="GR67" s="167" t="s">
        <v>443</v>
      </c>
      <c r="GS67" s="167" t="s">
        <v>443</v>
      </c>
      <c r="GT67" s="167" t="s">
        <v>443</v>
      </c>
      <c r="GU67" s="167" t="s">
        <v>443</v>
      </c>
      <c r="GV67" s="167" t="s">
        <v>443</v>
      </c>
      <c r="GW67" s="167" t="s">
        <v>443</v>
      </c>
      <c r="GX67" s="382"/>
      <c r="GY67" s="167" t="s">
        <v>443</v>
      </c>
      <c r="GZ67" s="167" t="s">
        <v>443</v>
      </c>
      <c r="HA67" s="167" t="s">
        <v>443</v>
      </c>
      <c r="HB67" s="167" t="s">
        <v>443</v>
      </c>
      <c r="HC67" s="167" t="s">
        <v>443</v>
      </c>
      <c r="HD67" s="167" t="s">
        <v>443</v>
      </c>
      <c r="HE67" s="382"/>
      <c r="HF67" s="167" t="s">
        <v>443</v>
      </c>
      <c r="HG67" s="167" t="s">
        <v>443</v>
      </c>
      <c r="HH67" s="167" t="s">
        <v>443</v>
      </c>
      <c r="HI67" s="167" t="s">
        <v>443</v>
      </c>
      <c r="HJ67" s="167" t="s">
        <v>443</v>
      </c>
      <c r="HK67" s="167" t="s">
        <v>443</v>
      </c>
      <c r="HL67" s="382"/>
      <c r="HM67" s="167" t="s">
        <v>443</v>
      </c>
      <c r="HN67" s="167" t="s">
        <v>443</v>
      </c>
      <c r="HO67" s="167" t="s">
        <v>443</v>
      </c>
      <c r="HP67" s="167" t="s">
        <v>443</v>
      </c>
      <c r="HQ67" s="373"/>
      <c r="HR67" s="167" t="s">
        <v>443</v>
      </c>
      <c r="HS67" s="167" t="s">
        <v>443</v>
      </c>
      <c r="HT67" s="382"/>
      <c r="HU67" s="167" t="s">
        <v>443</v>
      </c>
      <c r="HV67" s="167" t="s">
        <v>443</v>
      </c>
      <c r="HW67" s="167" t="s">
        <v>443</v>
      </c>
      <c r="HX67" s="167" t="s">
        <v>443</v>
      </c>
      <c r="HY67" s="167" t="s">
        <v>443</v>
      </c>
      <c r="HZ67" s="167" t="s">
        <v>443</v>
      </c>
      <c r="IA67" s="382"/>
      <c r="IB67" s="167" t="s">
        <v>443</v>
      </c>
      <c r="IC67" s="167" t="s">
        <v>443</v>
      </c>
      <c r="ID67" s="167" t="s">
        <v>443</v>
      </c>
      <c r="IE67" s="167" t="s">
        <v>443</v>
      </c>
      <c r="IF67" s="167" t="s">
        <v>443</v>
      </c>
      <c r="IG67" s="167" t="s">
        <v>443</v>
      </c>
      <c r="IH67" s="382"/>
      <c r="II67" s="167" t="s">
        <v>443</v>
      </c>
      <c r="IJ67" s="167" t="s">
        <v>443</v>
      </c>
      <c r="IK67" s="167" t="s">
        <v>443</v>
      </c>
      <c r="IL67" s="167" t="s">
        <v>443</v>
      </c>
      <c r="IM67" s="167" t="s">
        <v>443</v>
      </c>
      <c r="IN67" s="167" t="s">
        <v>443</v>
      </c>
      <c r="IO67" s="382"/>
      <c r="IP67" s="167" t="s">
        <v>443</v>
      </c>
      <c r="IQ67" s="167" t="s">
        <v>443</v>
      </c>
      <c r="IR67" s="167" t="s">
        <v>443</v>
      </c>
      <c r="IS67" s="167" t="s">
        <v>443</v>
      </c>
      <c r="IT67" s="167" t="s">
        <v>443</v>
      </c>
      <c r="IU67" s="167" t="s">
        <v>443</v>
      </c>
      <c r="IV67" s="382"/>
      <c r="IW67" s="373"/>
      <c r="IX67" s="167" t="s">
        <v>443</v>
      </c>
      <c r="IY67" s="167" t="s">
        <v>443</v>
      </c>
      <c r="IZ67" s="167" t="s">
        <v>443</v>
      </c>
      <c r="JA67" s="167" t="s">
        <v>443</v>
      </c>
      <c r="JB67" s="167" t="s">
        <v>443</v>
      </c>
      <c r="JC67" s="382" t="s">
        <v>443</v>
      </c>
      <c r="JD67" s="167" t="s">
        <v>443</v>
      </c>
      <c r="JE67" s="167" t="s">
        <v>443</v>
      </c>
      <c r="JF67" s="167" t="s">
        <v>443</v>
      </c>
      <c r="JG67" s="167" t="s">
        <v>443</v>
      </c>
      <c r="JH67" s="167" t="s">
        <v>443</v>
      </c>
      <c r="JI67" s="167" t="s">
        <v>443</v>
      </c>
      <c r="JJ67" s="352"/>
      <c r="JK67" s="167" t="s">
        <v>443</v>
      </c>
      <c r="JL67" s="167" t="s">
        <v>443</v>
      </c>
      <c r="JM67" s="167" t="s">
        <v>443</v>
      </c>
      <c r="JN67" s="167" t="s">
        <v>443</v>
      </c>
      <c r="JO67" s="167" t="s">
        <v>443</v>
      </c>
      <c r="JP67" s="167" t="s">
        <v>443</v>
      </c>
      <c r="JQ67" s="352"/>
      <c r="JR67" s="167" t="s">
        <v>443</v>
      </c>
      <c r="JS67" s="167" t="s">
        <v>443</v>
      </c>
      <c r="JT67" s="167" t="s">
        <v>443</v>
      </c>
      <c r="JU67" s="167" t="s">
        <v>443</v>
      </c>
      <c r="JV67" s="167" t="s">
        <v>443</v>
      </c>
      <c r="JW67" s="167" t="s">
        <v>443</v>
      </c>
      <c r="JX67" s="352"/>
      <c r="JY67" s="167" t="s">
        <v>443</v>
      </c>
      <c r="JZ67" s="167" t="s">
        <v>443</v>
      </c>
      <c r="KA67" s="373" t="s">
        <v>94</v>
      </c>
      <c r="KB67" s="167" t="s">
        <v>443</v>
      </c>
      <c r="KC67" s="167" t="s">
        <v>443</v>
      </c>
      <c r="KD67" s="167" t="s">
        <v>443</v>
      </c>
      <c r="KE67" s="167" t="s">
        <v>443</v>
      </c>
      <c r="KF67" s="352"/>
      <c r="KG67" s="167" t="s">
        <v>443</v>
      </c>
      <c r="KH67" s="167" t="s">
        <v>443</v>
      </c>
      <c r="KI67" s="167" t="s">
        <v>443</v>
      </c>
      <c r="KJ67" s="167" t="s">
        <v>443</v>
      </c>
      <c r="KK67" s="167" t="s">
        <v>443</v>
      </c>
      <c r="KL67" s="167" t="s">
        <v>443</v>
      </c>
      <c r="KM67" s="352"/>
      <c r="KN67" s="167" t="s">
        <v>443</v>
      </c>
      <c r="KO67" s="167" t="s">
        <v>443</v>
      </c>
      <c r="KP67" s="167" t="s">
        <v>443</v>
      </c>
      <c r="KQ67" s="167" t="s">
        <v>443</v>
      </c>
      <c r="KR67" s="167" t="s">
        <v>443</v>
      </c>
      <c r="KS67" s="167" t="s">
        <v>443</v>
      </c>
      <c r="KT67" s="352"/>
      <c r="KU67" s="167" t="s">
        <v>443</v>
      </c>
      <c r="KV67" s="167" t="s">
        <v>443</v>
      </c>
      <c r="KW67" s="167" t="s">
        <v>443</v>
      </c>
      <c r="KX67" s="167" t="s">
        <v>443</v>
      </c>
      <c r="KY67" s="167" t="s">
        <v>443</v>
      </c>
      <c r="KZ67" s="167" t="s">
        <v>443</v>
      </c>
      <c r="LA67" s="352"/>
      <c r="LB67" s="167" t="s">
        <v>443</v>
      </c>
      <c r="LC67" s="167" t="s">
        <v>443</v>
      </c>
      <c r="LD67" s="167" t="s">
        <v>443</v>
      </c>
      <c r="LE67" s="167" t="s">
        <v>443</v>
      </c>
      <c r="LF67" s="167" t="s">
        <v>443</v>
      </c>
      <c r="LG67" s="373" t="s">
        <v>94</v>
      </c>
      <c r="LH67" s="167" t="s">
        <v>443</v>
      </c>
      <c r="LI67" s="352"/>
      <c r="LJ67" s="167" t="s">
        <v>443</v>
      </c>
      <c r="LK67" s="167" t="s">
        <v>443</v>
      </c>
      <c r="LL67" s="167" t="s">
        <v>443</v>
      </c>
      <c r="LM67" s="167" t="s">
        <v>443</v>
      </c>
      <c r="LN67" s="167" t="s">
        <v>443</v>
      </c>
      <c r="LO67" s="167" t="s">
        <v>443</v>
      </c>
      <c r="LP67" s="167" t="s">
        <v>443</v>
      </c>
      <c r="LQ67" s="167" t="s">
        <v>443</v>
      </c>
      <c r="LR67" s="167" t="s">
        <v>443</v>
      </c>
      <c r="LS67" s="167" t="s">
        <v>443</v>
      </c>
      <c r="LT67" s="167" t="s">
        <v>443</v>
      </c>
      <c r="LU67" s="167" t="s">
        <v>443</v>
      </c>
      <c r="LV67" s="167" t="s">
        <v>443</v>
      </c>
      <c r="LW67" s="167" t="s">
        <v>443</v>
      </c>
      <c r="LX67" s="167" t="s">
        <v>443</v>
      </c>
      <c r="LY67" s="167" t="s">
        <v>443</v>
      </c>
      <c r="LZ67" s="167" t="s">
        <v>443</v>
      </c>
      <c r="MA67" s="167" t="s">
        <v>443</v>
      </c>
      <c r="MB67" s="167" t="s">
        <v>443</v>
      </c>
      <c r="MC67" s="167" t="s">
        <v>443</v>
      </c>
      <c r="MD67" s="167" t="s">
        <v>443</v>
      </c>
      <c r="ME67" s="167" t="s">
        <v>443</v>
      </c>
      <c r="MF67" s="167" t="s">
        <v>443</v>
      </c>
      <c r="MG67" s="167" t="s">
        <v>443</v>
      </c>
      <c r="MH67" s="167" t="s">
        <v>443</v>
      </c>
      <c r="MI67" s="167" t="s">
        <v>443</v>
      </c>
      <c r="MJ67" s="167" t="s">
        <v>443</v>
      </c>
      <c r="MK67" s="374" t="s">
        <v>443</v>
      </c>
      <c r="ML67" s="373" t="s">
        <v>94</v>
      </c>
    </row>
    <row r="68" spans="1:350" s="9" customFormat="1" ht="24.65" hidden="1" customHeight="1" x14ac:dyDescent="0.35">
      <c r="A68" s="244"/>
      <c r="B68" s="371">
        <v>11</v>
      </c>
      <c r="C68" s="450">
        <v>150000180</v>
      </c>
      <c r="D68" s="368"/>
      <c r="E68" s="372" t="s">
        <v>411</v>
      </c>
      <c r="F68" s="373">
        <v>19000</v>
      </c>
      <c r="G68" s="374"/>
      <c r="H68" s="86" t="s">
        <v>443</v>
      </c>
      <c r="I68" s="86" t="s">
        <v>443</v>
      </c>
      <c r="J68" s="164" t="s">
        <v>443</v>
      </c>
      <c r="K68" s="375"/>
      <c r="L68" s="86">
        <v>19000</v>
      </c>
      <c r="M68" s="86" t="s">
        <v>443</v>
      </c>
      <c r="N68" s="376" t="s">
        <v>443</v>
      </c>
      <c r="O68" s="86" t="s">
        <v>443</v>
      </c>
      <c r="P68" s="86" t="s">
        <v>443</v>
      </c>
      <c r="Q68" s="164" t="s">
        <v>443</v>
      </c>
      <c r="R68" s="375"/>
      <c r="S68" s="159" t="s">
        <v>443</v>
      </c>
      <c r="T68" s="86" t="s">
        <v>443</v>
      </c>
      <c r="U68" s="376" t="s">
        <v>443</v>
      </c>
      <c r="V68" s="86" t="s">
        <v>443</v>
      </c>
      <c r="W68" s="86" t="s">
        <v>443</v>
      </c>
      <c r="X68" s="164" t="s">
        <v>443</v>
      </c>
      <c r="Y68" s="375"/>
      <c r="Z68" s="159" t="s">
        <v>443</v>
      </c>
      <c r="AA68" s="86" t="s">
        <v>443</v>
      </c>
      <c r="AB68" s="376" t="s">
        <v>443</v>
      </c>
      <c r="AC68" s="86" t="s">
        <v>443</v>
      </c>
      <c r="AD68" s="86" t="s">
        <v>443</v>
      </c>
      <c r="AE68" s="86"/>
      <c r="AF68" s="377"/>
      <c r="AG68" s="159"/>
      <c r="AH68" s="164"/>
      <c r="AI68" s="376"/>
      <c r="AJ68" s="378"/>
      <c r="AK68" s="164"/>
      <c r="AL68" s="373">
        <v>19000</v>
      </c>
      <c r="AM68" s="163"/>
      <c r="AN68" s="377"/>
      <c r="AO68" s="86" t="s">
        <v>443</v>
      </c>
      <c r="AP68" s="86" t="s">
        <v>443</v>
      </c>
      <c r="AQ68" s="376" t="s">
        <v>443</v>
      </c>
      <c r="AR68" s="86" t="s">
        <v>443</v>
      </c>
      <c r="AS68" s="86" t="s">
        <v>443</v>
      </c>
      <c r="AT68" s="164" t="s">
        <v>443</v>
      </c>
      <c r="AU68" s="375"/>
      <c r="AV68" s="86" t="s">
        <v>443</v>
      </c>
      <c r="AW68" s="86" t="s">
        <v>443</v>
      </c>
      <c r="AX68" s="376" t="s">
        <v>443</v>
      </c>
      <c r="AY68" s="86" t="s">
        <v>443</v>
      </c>
      <c r="AZ68" s="86" t="s">
        <v>443</v>
      </c>
      <c r="BA68" s="164" t="s">
        <v>443</v>
      </c>
      <c r="BB68" s="375"/>
      <c r="BC68" s="86" t="s">
        <v>443</v>
      </c>
      <c r="BD68" s="86" t="s">
        <v>443</v>
      </c>
      <c r="BE68" s="376" t="s">
        <v>443</v>
      </c>
      <c r="BF68" s="86" t="s">
        <v>443</v>
      </c>
      <c r="BG68" s="86" t="s">
        <v>443</v>
      </c>
      <c r="BH68" s="164" t="s">
        <v>443</v>
      </c>
      <c r="BI68" s="375"/>
      <c r="BJ68" s="86" t="s">
        <v>443</v>
      </c>
      <c r="BK68" s="86" t="s">
        <v>443</v>
      </c>
      <c r="BL68" s="376" t="s">
        <v>443</v>
      </c>
      <c r="BM68" s="86" t="s">
        <v>443</v>
      </c>
      <c r="BN68" s="86" t="s">
        <v>443</v>
      </c>
      <c r="BO68" s="379">
        <v>19000</v>
      </c>
      <c r="BP68" s="380" t="s">
        <v>443</v>
      </c>
      <c r="BQ68" s="381"/>
      <c r="BR68" s="167" t="s">
        <v>443</v>
      </c>
      <c r="BS68" s="103" t="s">
        <v>443</v>
      </c>
      <c r="BT68" s="103" t="s">
        <v>443</v>
      </c>
      <c r="BU68" s="103" t="s">
        <v>443</v>
      </c>
      <c r="BV68" s="103" t="s">
        <v>443</v>
      </c>
      <c r="BW68" s="160">
        <v>19000</v>
      </c>
      <c r="BX68" s="382"/>
      <c r="BY68" s="167" t="s">
        <v>443</v>
      </c>
      <c r="BZ68" s="103" t="s">
        <v>443</v>
      </c>
      <c r="CA68" s="103" t="s">
        <v>443</v>
      </c>
      <c r="CB68" s="103" t="s">
        <v>443</v>
      </c>
      <c r="CC68" s="103" t="s">
        <v>443</v>
      </c>
      <c r="CD68" s="160" t="s">
        <v>443</v>
      </c>
      <c r="CE68" s="382"/>
      <c r="CF68" s="167" t="s">
        <v>443</v>
      </c>
      <c r="CG68" s="383">
        <v>19000</v>
      </c>
      <c r="CH68" s="383" t="s">
        <v>443</v>
      </c>
      <c r="CI68" s="383" t="s">
        <v>443</v>
      </c>
      <c r="CJ68" s="383" t="s">
        <v>443</v>
      </c>
      <c r="CK68" s="160" t="s">
        <v>443</v>
      </c>
      <c r="CL68" s="382"/>
      <c r="CM68" s="167" t="s">
        <v>443</v>
      </c>
      <c r="CN68" s="103" t="s">
        <v>443</v>
      </c>
      <c r="CO68" s="103" t="s">
        <v>443</v>
      </c>
      <c r="CP68" s="103" t="s">
        <v>443</v>
      </c>
      <c r="CQ68" s="103" t="s">
        <v>443</v>
      </c>
      <c r="CR68" s="160" t="s">
        <v>443</v>
      </c>
      <c r="CS68" s="382"/>
      <c r="CT68" s="380" t="s">
        <v>443</v>
      </c>
      <c r="CU68" s="373">
        <v>19000</v>
      </c>
      <c r="CV68" s="383" t="s">
        <v>443</v>
      </c>
      <c r="CW68" s="103" t="s">
        <v>443</v>
      </c>
      <c r="CX68" s="103" t="s">
        <v>443</v>
      </c>
      <c r="CY68" s="103" t="s">
        <v>443</v>
      </c>
      <c r="CZ68" s="160" t="s">
        <v>443</v>
      </c>
      <c r="DA68" s="382" t="s">
        <v>443</v>
      </c>
      <c r="DB68" s="167" t="s">
        <v>443</v>
      </c>
      <c r="DC68" s="103" t="s">
        <v>443</v>
      </c>
      <c r="DD68" s="103" t="s">
        <v>443</v>
      </c>
      <c r="DE68" s="103" t="s">
        <v>443</v>
      </c>
      <c r="DF68" s="103" t="s">
        <v>443</v>
      </c>
      <c r="DG68" s="160" t="s">
        <v>443</v>
      </c>
      <c r="DH68" s="382" t="s">
        <v>443</v>
      </c>
      <c r="DI68" s="167" t="s">
        <v>443</v>
      </c>
      <c r="DJ68" s="103" t="s">
        <v>443</v>
      </c>
      <c r="DK68" s="103" t="s">
        <v>443</v>
      </c>
      <c r="DL68" s="103">
        <v>19000</v>
      </c>
      <c r="DM68" s="103" t="s">
        <v>443</v>
      </c>
      <c r="DN68" s="103" t="s">
        <v>443</v>
      </c>
      <c r="DO68" s="384" t="s">
        <v>443</v>
      </c>
      <c r="DP68" s="385" t="s">
        <v>443</v>
      </c>
      <c r="DQ68" s="103" t="s">
        <v>443</v>
      </c>
      <c r="DR68" s="103" t="s">
        <v>443</v>
      </c>
      <c r="DS68" s="103" t="s">
        <v>443</v>
      </c>
      <c r="DT68" s="103" t="s">
        <v>443</v>
      </c>
      <c r="DU68" s="160" t="s">
        <v>443</v>
      </c>
      <c r="DV68" s="382" t="s">
        <v>443</v>
      </c>
      <c r="DW68" s="167" t="s">
        <v>443</v>
      </c>
      <c r="DX68" s="167">
        <v>19000</v>
      </c>
      <c r="DY68" s="167" t="s">
        <v>443</v>
      </c>
      <c r="DZ68" s="373">
        <v>19000</v>
      </c>
      <c r="EA68" s="382"/>
      <c r="EB68" s="167" t="s">
        <v>443</v>
      </c>
      <c r="EC68" s="167" t="s">
        <v>443</v>
      </c>
      <c r="ED68" s="382"/>
      <c r="EE68" s="167" t="s">
        <v>443</v>
      </c>
      <c r="EF68" s="167" t="s">
        <v>443</v>
      </c>
      <c r="EG68" s="167" t="s">
        <v>443</v>
      </c>
      <c r="EH68" s="167" t="s">
        <v>443</v>
      </c>
      <c r="EI68" s="167" t="s">
        <v>443</v>
      </c>
      <c r="EJ68" s="167" t="s">
        <v>443</v>
      </c>
      <c r="EK68" s="382"/>
      <c r="EL68" s="167" t="s">
        <v>443</v>
      </c>
      <c r="EM68" s="167" t="s">
        <v>443</v>
      </c>
      <c r="EN68" s="167" t="s">
        <v>443</v>
      </c>
      <c r="EO68" s="167" t="s">
        <v>443</v>
      </c>
      <c r="EP68" s="167" t="s">
        <v>443</v>
      </c>
      <c r="EQ68" s="167" t="s">
        <v>443</v>
      </c>
      <c r="ER68" s="382"/>
      <c r="ES68" s="167" t="s">
        <v>443</v>
      </c>
      <c r="ET68" s="167" t="s">
        <v>443</v>
      </c>
      <c r="EU68" s="167" t="s">
        <v>443</v>
      </c>
      <c r="EV68" s="167" t="s">
        <v>443</v>
      </c>
      <c r="EW68" s="167" t="s">
        <v>443</v>
      </c>
      <c r="EX68" s="167" t="s">
        <v>443</v>
      </c>
      <c r="EY68" s="382"/>
      <c r="EZ68" s="167" t="s">
        <v>443</v>
      </c>
      <c r="FA68" s="167" t="s">
        <v>443</v>
      </c>
      <c r="FB68" s="167" t="s">
        <v>443</v>
      </c>
      <c r="FC68" s="167" t="s">
        <v>443</v>
      </c>
      <c r="FD68" s="167" t="s">
        <v>443</v>
      </c>
      <c r="FE68" s="167" t="s">
        <v>443</v>
      </c>
      <c r="FF68" s="373">
        <v>19000</v>
      </c>
      <c r="FG68" s="382"/>
      <c r="FH68" s="167" t="s">
        <v>443</v>
      </c>
      <c r="FI68" s="167" t="s">
        <v>443</v>
      </c>
      <c r="FJ68" s="167" t="s">
        <v>443</v>
      </c>
      <c r="FK68" s="167" t="s">
        <v>443</v>
      </c>
      <c r="FL68" s="167" t="s">
        <v>443</v>
      </c>
      <c r="FM68" s="167" t="s">
        <v>443</v>
      </c>
      <c r="FN68" s="382"/>
      <c r="FO68" s="167" t="s">
        <v>443</v>
      </c>
      <c r="FP68" s="167" t="s">
        <v>443</v>
      </c>
      <c r="FQ68" s="167" t="s">
        <v>443</v>
      </c>
      <c r="FR68" s="167" t="s">
        <v>443</v>
      </c>
      <c r="FS68" s="167" t="s">
        <v>443</v>
      </c>
      <c r="FT68" s="167" t="s">
        <v>443</v>
      </c>
      <c r="FU68" s="382"/>
      <c r="FV68" s="167">
        <v>19000</v>
      </c>
      <c r="FW68" s="167" t="s">
        <v>443</v>
      </c>
      <c r="FX68" s="167" t="s">
        <v>443</v>
      </c>
      <c r="FY68" s="167" t="s">
        <v>443</v>
      </c>
      <c r="FZ68" s="167" t="s">
        <v>443</v>
      </c>
      <c r="GA68" s="167" t="s">
        <v>443</v>
      </c>
      <c r="GB68" s="382"/>
      <c r="GC68" s="167" t="s">
        <v>443</v>
      </c>
      <c r="GD68" s="167" t="s">
        <v>443</v>
      </c>
      <c r="GE68" s="167" t="s">
        <v>443</v>
      </c>
      <c r="GF68" s="167" t="s">
        <v>443</v>
      </c>
      <c r="GG68" s="167" t="s">
        <v>443</v>
      </c>
      <c r="GH68" s="167" t="s">
        <v>443</v>
      </c>
      <c r="GI68" s="382"/>
      <c r="GJ68" s="167" t="s">
        <v>443</v>
      </c>
      <c r="GK68" s="373">
        <v>19000</v>
      </c>
      <c r="GL68" s="167" t="s">
        <v>443</v>
      </c>
      <c r="GM68" s="167" t="s">
        <v>443</v>
      </c>
      <c r="GN68" s="167" t="s">
        <v>443</v>
      </c>
      <c r="GO68" s="167" t="s">
        <v>443</v>
      </c>
      <c r="GP68" s="167" t="s">
        <v>443</v>
      </c>
      <c r="GQ68" s="382"/>
      <c r="GR68" s="167" t="s">
        <v>443</v>
      </c>
      <c r="GS68" s="167" t="s">
        <v>443</v>
      </c>
      <c r="GT68" s="167" t="s">
        <v>443</v>
      </c>
      <c r="GU68" s="167" t="s">
        <v>443</v>
      </c>
      <c r="GV68" s="167" t="s">
        <v>443</v>
      </c>
      <c r="GW68" s="167" t="s">
        <v>443</v>
      </c>
      <c r="GX68" s="382"/>
      <c r="GY68" s="167" t="s">
        <v>443</v>
      </c>
      <c r="GZ68" s="167" t="s">
        <v>443</v>
      </c>
      <c r="HA68" s="167" t="s">
        <v>443</v>
      </c>
      <c r="HB68" s="167" t="s">
        <v>443</v>
      </c>
      <c r="HC68" s="167" t="s">
        <v>443</v>
      </c>
      <c r="HD68" s="167" t="s">
        <v>443</v>
      </c>
      <c r="HE68" s="382"/>
      <c r="HF68" s="167" t="s">
        <v>443</v>
      </c>
      <c r="HG68" s="167" t="s">
        <v>443</v>
      </c>
      <c r="HH68" s="167" t="s">
        <v>443</v>
      </c>
      <c r="HI68" s="167" t="s">
        <v>443</v>
      </c>
      <c r="HJ68" s="167" t="s">
        <v>443</v>
      </c>
      <c r="HK68" s="167" t="s">
        <v>443</v>
      </c>
      <c r="HL68" s="382"/>
      <c r="HM68" s="167" t="s">
        <v>443</v>
      </c>
      <c r="HN68" s="167" t="s">
        <v>443</v>
      </c>
      <c r="HO68" s="167" t="s">
        <v>443</v>
      </c>
      <c r="HP68" s="167" t="s">
        <v>443</v>
      </c>
      <c r="HQ68" s="373">
        <v>19000</v>
      </c>
      <c r="HR68" s="167" t="s">
        <v>443</v>
      </c>
      <c r="HS68" s="167" t="s">
        <v>443</v>
      </c>
      <c r="HT68" s="382"/>
      <c r="HU68" s="167" t="s">
        <v>443</v>
      </c>
      <c r="HV68" s="167" t="s">
        <v>443</v>
      </c>
      <c r="HW68" s="167" t="s">
        <v>443</v>
      </c>
      <c r="HX68" s="167" t="s">
        <v>443</v>
      </c>
      <c r="HY68" s="167" t="s">
        <v>443</v>
      </c>
      <c r="HZ68" s="167" t="s">
        <v>443</v>
      </c>
      <c r="IA68" s="382"/>
      <c r="IB68" s="167" t="s">
        <v>443</v>
      </c>
      <c r="IC68" s="167" t="s">
        <v>443</v>
      </c>
      <c r="ID68" s="167" t="s">
        <v>443</v>
      </c>
      <c r="IE68" s="167" t="s">
        <v>443</v>
      </c>
      <c r="IF68" s="167" t="s">
        <v>443</v>
      </c>
      <c r="IG68" s="167" t="s">
        <v>443</v>
      </c>
      <c r="IH68" s="382"/>
      <c r="II68" s="167" t="s">
        <v>443</v>
      </c>
      <c r="IJ68" s="167" t="s">
        <v>443</v>
      </c>
      <c r="IK68" s="167" t="s">
        <v>443</v>
      </c>
      <c r="IL68" s="167" t="s">
        <v>443</v>
      </c>
      <c r="IM68" s="167" t="s">
        <v>443</v>
      </c>
      <c r="IN68" s="167" t="s">
        <v>443</v>
      </c>
      <c r="IO68" s="382"/>
      <c r="IP68" s="167" t="s">
        <v>443</v>
      </c>
      <c r="IQ68" s="167" t="s">
        <v>443</v>
      </c>
      <c r="IR68" s="167" t="s">
        <v>443</v>
      </c>
      <c r="IS68" s="167" t="s">
        <v>443</v>
      </c>
      <c r="IT68" s="167" t="s">
        <v>443</v>
      </c>
      <c r="IU68" s="167" t="s">
        <v>443</v>
      </c>
      <c r="IV68" s="382"/>
      <c r="IW68" s="373">
        <v>19000</v>
      </c>
      <c r="IX68" s="167" t="s">
        <v>443</v>
      </c>
      <c r="IY68" s="167" t="s">
        <v>443</v>
      </c>
      <c r="IZ68" s="167" t="s">
        <v>443</v>
      </c>
      <c r="JA68" s="167" t="s">
        <v>443</v>
      </c>
      <c r="JB68" s="167" t="s">
        <v>443</v>
      </c>
      <c r="JC68" s="382" t="s">
        <v>443</v>
      </c>
      <c r="JD68" s="167" t="s">
        <v>443</v>
      </c>
      <c r="JE68" s="167" t="s">
        <v>443</v>
      </c>
      <c r="JF68" s="167" t="s">
        <v>443</v>
      </c>
      <c r="JG68" s="167" t="s">
        <v>443</v>
      </c>
      <c r="JH68" s="167" t="s">
        <v>443</v>
      </c>
      <c r="JI68" s="167" t="s">
        <v>443</v>
      </c>
      <c r="JJ68" s="352"/>
      <c r="JK68" s="167" t="s">
        <v>443</v>
      </c>
      <c r="JL68" s="167" t="s">
        <v>443</v>
      </c>
      <c r="JM68" s="167" t="s">
        <v>443</v>
      </c>
      <c r="JN68" s="167" t="s">
        <v>443</v>
      </c>
      <c r="JO68" s="167" t="s">
        <v>443</v>
      </c>
      <c r="JP68" s="167" t="s">
        <v>443</v>
      </c>
      <c r="JQ68" s="352"/>
      <c r="JR68" s="167" t="s">
        <v>443</v>
      </c>
      <c r="JS68" s="167" t="s">
        <v>443</v>
      </c>
      <c r="JT68" s="167" t="s">
        <v>443</v>
      </c>
      <c r="JU68" s="167" t="s">
        <v>443</v>
      </c>
      <c r="JV68" s="167" t="s">
        <v>443</v>
      </c>
      <c r="JW68" s="167" t="s">
        <v>443</v>
      </c>
      <c r="JX68" s="352"/>
      <c r="JY68" s="167" t="s">
        <v>443</v>
      </c>
      <c r="JZ68" s="167" t="s">
        <v>443</v>
      </c>
      <c r="KA68" s="373" t="s">
        <v>94</v>
      </c>
      <c r="KB68" s="167" t="s">
        <v>443</v>
      </c>
      <c r="KC68" s="167" t="s">
        <v>443</v>
      </c>
      <c r="KD68" s="167" t="s">
        <v>443</v>
      </c>
      <c r="KE68" s="167" t="s">
        <v>443</v>
      </c>
      <c r="KF68" s="352"/>
      <c r="KG68" s="167" t="s">
        <v>443</v>
      </c>
      <c r="KH68" s="167" t="s">
        <v>443</v>
      </c>
      <c r="KI68" s="167" t="s">
        <v>443</v>
      </c>
      <c r="KJ68" s="167" t="s">
        <v>443</v>
      </c>
      <c r="KK68" s="167" t="s">
        <v>443</v>
      </c>
      <c r="KL68" s="167" t="s">
        <v>443</v>
      </c>
      <c r="KM68" s="352"/>
      <c r="KN68" s="167" t="s">
        <v>443</v>
      </c>
      <c r="KO68" s="167" t="s">
        <v>443</v>
      </c>
      <c r="KP68" s="167" t="s">
        <v>443</v>
      </c>
      <c r="KQ68" s="167" t="s">
        <v>443</v>
      </c>
      <c r="KR68" s="167" t="s">
        <v>443</v>
      </c>
      <c r="KS68" s="167" t="s">
        <v>443</v>
      </c>
      <c r="KT68" s="352"/>
      <c r="KU68" s="167" t="s">
        <v>443</v>
      </c>
      <c r="KV68" s="167" t="s">
        <v>443</v>
      </c>
      <c r="KW68" s="167" t="s">
        <v>443</v>
      </c>
      <c r="KX68" s="167" t="s">
        <v>443</v>
      </c>
      <c r="KY68" s="167" t="s">
        <v>443</v>
      </c>
      <c r="KZ68" s="167" t="s">
        <v>443</v>
      </c>
      <c r="LA68" s="352"/>
      <c r="LB68" s="167" t="s">
        <v>443</v>
      </c>
      <c r="LC68" s="167" t="s">
        <v>443</v>
      </c>
      <c r="LD68" s="167" t="s">
        <v>443</v>
      </c>
      <c r="LE68" s="167" t="s">
        <v>443</v>
      </c>
      <c r="LF68" s="167" t="s">
        <v>443</v>
      </c>
      <c r="LG68" s="373" t="s">
        <v>94</v>
      </c>
      <c r="LH68" s="167" t="s">
        <v>443</v>
      </c>
      <c r="LI68" s="352"/>
      <c r="LJ68" s="167" t="s">
        <v>443</v>
      </c>
      <c r="LK68" s="167" t="s">
        <v>443</v>
      </c>
      <c r="LL68" s="167" t="s">
        <v>443</v>
      </c>
      <c r="LM68" s="167" t="s">
        <v>443</v>
      </c>
      <c r="LN68" s="167" t="s">
        <v>443</v>
      </c>
      <c r="LO68" s="167" t="s">
        <v>443</v>
      </c>
      <c r="LP68" s="167" t="s">
        <v>443</v>
      </c>
      <c r="LQ68" s="167" t="s">
        <v>443</v>
      </c>
      <c r="LR68" s="167" t="s">
        <v>443</v>
      </c>
      <c r="LS68" s="167" t="s">
        <v>443</v>
      </c>
      <c r="LT68" s="167" t="s">
        <v>443</v>
      </c>
      <c r="LU68" s="167" t="s">
        <v>443</v>
      </c>
      <c r="LV68" s="167" t="s">
        <v>443</v>
      </c>
      <c r="LW68" s="167" t="s">
        <v>443</v>
      </c>
      <c r="LX68" s="167" t="s">
        <v>443</v>
      </c>
      <c r="LY68" s="167" t="s">
        <v>443</v>
      </c>
      <c r="LZ68" s="167" t="s">
        <v>443</v>
      </c>
      <c r="MA68" s="167" t="s">
        <v>443</v>
      </c>
      <c r="MB68" s="167" t="s">
        <v>443</v>
      </c>
      <c r="MC68" s="167" t="s">
        <v>443</v>
      </c>
      <c r="MD68" s="167" t="s">
        <v>443</v>
      </c>
      <c r="ME68" s="167" t="s">
        <v>443</v>
      </c>
      <c r="MF68" s="167" t="s">
        <v>443</v>
      </c>
      <c r="MG68" s="167" t="s">
        <v>443</v>
      </c>
      <c r="MH68" s="167" t="s">
        <v>443</v>
      </c>
      <c r="MI68" s="167" t="s">
        <v>443</v>
      </c>
      <c r="MJ68" s="167" t="s">
        <v>443</v>
      </c>
      <c r="MK68" s="374" t="s">
        <v>443</v>
      </c>
      <c r="ML68" s="373" t="s">
        <v>94</v>
      </c>
    </row>
    <row r="69" spans="1:350" s="9" customFormat="1" ht="15.65" hidden="1" customHeight="1" x14ac:dyDescent="0.35">
      <c r="A69" s="244"/>
      <c r="B69" s="371">
        <f t="shared" si="119"/>
        <v>33</v>
      </c>
      <c r="C69" s="450" t="s">
        <v>366</v>
      </c>
      <c r="D69" s="368"/>
      <c r="E69" s="372" t="s">
        <v>367</v>
      </c>
      <c r="F69" s="373"/>
      <c r="G69" s="374"/>
      <c r="H69" s="86" t="s">
        <v>443</v>
      </c>
      <c r="I69" s="86" t="s">
        <v>443</v>
      </c>
      <c r="J69" s="164" t="s">
        <v>443</v>
      </c>
      <c r="K69" s="375"/>
      <c r="L69" s="86" t="s">
        <v>443</v>
      </c>
      <c r="M69" s="86" t="s">
        <v>443</v>
      </c>
      <c r="N69" s="376" t="s">
        <v>443</v>
      </c>
      <c r="O69" s="86" t="s">
        <v>443</v>
      </c>
      <c r="P69" s="86" t="s">
        <v>443</v>
      </c>
      <c r="Q69" s="164" t="s">
        <v>443</v>
      </c>
      <c r="R69" s="375"/>
      <c r="S69" s="159" t="s">
        <v>443</v>
      </c>
      <c r="T69" s="86" t="s">
        <v>443</v>
      </c>
      <c r="U69" s="376" t="s">
        <v>443</v>
      </c>
      <c r="V69" s="86" t="s">
        <v>443</v>
      </c>
      <c r="W69" s="86" t="s">
        <v>443</v>
      </c>
      <c r="X69" s="164" t="s">
        <v>443</v>
      </c>
      <c r="Y69" s="375"/>
      <c r="Z69" s="159" t="s">
        <v>443</v>
      </c>
      <c r="AA69" s="86" t="s">
        <v>443</v>
      </c>
      <c r="AB69" s="376" t="s">
        <v>443</v>
      </c>
      <c r="AC69" s="86" t="s">
        <v>443</v>
      </c>
      <c r="AD69" s="86" t="s">
        <v>443</v>
      </c>
      <c r="AE69" s="86"/>
      <c r="AF69" s="377"/>
      <c r="AG69" s="159"/>
      <c r="AH69" s="164"/>
      <c r="AI69" s="376"/>
      <c r="AJ69" s="378"/>
      <c r="AK69" s="164"/>
      <c r="AL69" s="373"/>
      <c r="AM69" s="163"/>
      <c r="AN69" s="377"/>
      <c r="AO69" s="86" t="s">
        <v>443</v>
      </c>
      <c r="AP69" s="86" t="s">
        <v>443</v>
      </c>
      <c r="AQ69" s="376" t="s">
        <v>443</v>
      </c>
      <c r="AR69" s="86" t="s">
        <v>443</v>
      </c>
      <c r="AS69" s="86" t="s">
        <v>443</v>
      </c>
      <c r="AT69" s="164" t="s">
        <v>443</v>
      </c>
      <c r="AU69" s="375"/>
      <c r="AV69" s="86" t="s">
        <v>443</v>
      </c>
      <c r="AW69" s="86" t="s">
        <v>443</v>
      </c>
      <c r="AX69" s="376"/>
      <c r="AY69" s="86"/>
      <c r="AZ69" s="86" t="s">
        <v>443</v>
      </c>
      <c r="BA69" s="164" t="s">
        <v>443</v>
      </c>
      <c r="BB69" s="375"/>
      <c r="BC69" s="86" t="s">
        <v>443</v>
      </c>
      <c r="BD69" s="86" t="s">
        <v>443</v>
      </c>
      <c r="BE69" s="376" t="s">
        <v>443</v>
      </c>
      <c r="BF69" s="86" t="s">
        <v>443</v>
      </c>
      <c r="BG69" s="86"/>
      <c r="BH69" s="164" t="s">
        <v>443</v>
      </c>
      <c r="BI69" s="375"/>
      <c r="BJ69" s="86" t="s">
        <v>443</v>
      </c>
      <c r="BK69" s="86" t="s">
        <v>443</v>
      </c>
      <c r="BL69" s="376" t="s">
        <v>443</v>
      </c>
      <c r="BM69" s="86" t="s">
        <v>443</v>
      </c>
      <c r="BN69" s="86" t="s">
        <v>443</v>
      </c>
      <c r="BO69" s="379"/>
      <c r="BP69" s="380" t="s">
        <v>443</v>
      </c>
      <c r="BQ69" s="381"/>
      <c r="BR69" s="167" t="s">
        <v>443</v>
      </c>
      <c r="BS69" s="103" t="s">
        <v>443</v>
      </c>
      <c r="BT69" s="103" t="s">
        <v>443</v>
      </c>
      <c r="BU69" s="103" t="s">
        <v>443</v>
      </c>
      <c r="BV69" s="103" t="s">
        <v>443</v>
      </c>
      <c r="BW69" s="160"/>
      <c r="BX69" s="382"/>
      <c r="BY69" s="167" t="s">
        <v>443</v>
      </c>
      <c r="BZ69" s="103" t="s">
        <v>443</v>
      </c>
      <c r="CA69" s="103"/>
      <c r="CB69" s="103" t="s">
        <v>443</v>
      </c>
      <c r="CC69" s="103" t="s">
        <v>443</v>
      </c>
      <c r="CD69" s="160" t="s">
        <v>443</v>
      </c>
      <c r="CE69" s="382"/>
      <c r="CF69" s="167" t="s">
        <v>443</v>
      </c>
      <c r="CG69" s="383"/>
      <c r="CH69" s="383" t="s">
        <v>443</v>
      </c>
      <c r="CI69" s="383" t="s">
        <v>443</v>
      </c>
      <c r="CJ69" s="383" t="s">
        <v>443</v>
      </c>
      <c r="CK69" s="160" t="s">
        <v>443</v>
      </c>
      <c r="CL69" s="382"/>
      <c r="CM69" s="167" t="s">
        <v>443</v>
      </c>
      <c r="CN69" s="103" t="s">
        <v>443</v>
      </c>
      <c r="CO69" s="103" t="s">
        <v>443</v>
      </c>
      <c r="CP69" s="103" t="s">
        <v>443</v>
      </c>
      <c r="CQ69" s="103" t="s">
        <v>443</v>
      </c>
      <c r="CR69" s="160" t="s">
        <v>443</v>
      </c>
      <c r="CS69" s="382"/>
      <c r="CT69" s="380" t="s">
        <v>443</v>
      </c>
      <c r="CU69" s="373"/>
      <c r="CV69" s="383" t="s">
        <v>443</v>
      </c>
      <c r="CW69" s="103" t="s">
        <v>443</v>
      </c>
      <c r="CX69" s="103" t="s">
        <v>443</v>
      </c>
      <c r="CY69" s="103" t="s">
        <v>443</v>
      </c>
      <c r="CZ69" s="160" t="s">
        <v>443</v>
      </c>
      <c r="DA69" s="382" t="s">
        <v>443</v>
      </c>
      <c r="DB69" s="167" t="s">
        <v>443</v>
      </c>
      <c r="DC69" s="103" t="s">
        <v>443</v>
      </c>
      <c r="DD69" s="103" t="s">
        <v>443</v>
      </c>
      <c r="DE69" s="103" t="s">
        <v>443</v>
      </c>
      <c r="DF69" s="103" t="s">
        <v>443</v>
      </c>
      <c r="DG69" s="160" t="s">
        <v>443</v>
      </c>
      <c r="DH69" s="382" t="s">
        <v>443</v>
      </c>
      <c r="DI69" s="167" t="s">
        <v>443</v>
      </c>
      <c r="DJ69" s="103" t="s">
        <v>443</v>
      </c>
      <c r="DK69" s="103"/>
      <c r="DL69" s="103"/>
      <c r="DM69" s="103" t="s">
        <v>443</v>
      </c>
      <c r="DN69" s="103" t="s">
        <v>443</v>
      </c>
      <c r="DO69" s="384" t="s">
        <v>443</v>
      </c>
      <c r="DP69" s="385" t="s">
        <v>443</v>
      </c>
      <c r="DQ69" s="103" t="s">
        <v>443</v>
      </c>
      <c r="DR69" s="103" t="s">
        <v>443</v>
      </c>
      <c r="DS69" s="103" t="s">
        <v>443</v>
      </c>
      <c r="DT69" s="103" t="s">
        <v>443</v>
      </c>
      <c r="DU69" s="160" t="s">
        <v>443</v>
      </c>
      <c r="DV69" s="382" t="s">
        <v>443</v>
      </c>
      <c r="DW69" s="167" t="s">
        <v>443</v>
      </c>
      <c r="DX69" s="167"/>
      <c r="DY69" s="167" t="s">
        <v>443</v>
      </c>
      <c r="DZ69" s="373"/>
      <c r="EA69" s="382"/>
      <c r="EB69" s="167" t="s">
        <v>443</v>
      </c>
      <c r="EC69" s="167" t="s">
        <v>443</v>
      </c>
      <c r="ED69" s="382"/>
      <c r="EE69" s="167" t="s">
        <v>443</v>
      </c>
      <c r="EF69" s="167" t="s">
        <v>443</v>
      </c>
      <c r="EG69" s="167" t="s">
        <v>443</v>
      </c>
      <c r="EH69" s="167" t="s">
        <v>443</v>
      </c>
      <c r="EI69" s="167" t="s">
        <v>443</v>
      </c>
      <c r="EJ69" s="167" t="s">
        <v>443</v>
      </c>
      <c r="EK69" s="382"/>
      <c r="EL69" s="167" t="s">
        <v>443</v>
      </c>
      <c r="EM69" s="167" t="s">
        <v>443</v>
      </c>
      <c r="EN69" s="167" t="s">
        <v>443</v>
      </c>
      <c r="EO69" s="167" t="s">
        <v>443</v>
      </c>
      <c r="EP69" s="167" t="s">
        <v>443</v>
      </c>
      <c r="EQ69" s="167" t="s">
        <v>443</v>
      </c>
      <c r="ER69" s="382"/>
      <c r="ES69" s="167" t="s">
        <v>443</v>
      </c>
      <c r="ET69" s="167" t="s">
        <v>443</v>
      </c>
      <c r="EU69" s="167" t="s">
        <v>443</v>
      </c>
      <c r="EV69" s="167" t="s">
        <v>443</v>
      </c>
      <c r="EW69" s="167" t="s">
        <v>443</v>
      </c>
      <c r="EX69" s="167" t="s">
        <v>443</v>
      </c>
      <c r="EY69" s="382"/>
      <c r="EZ69" s="167" t="s">
        <v>443</v>
      </c>
      <c r="FA69" s="167" t="s">
        <v>443</v>
      </c>
      <c r="FB69" s="167" t="s">
        <v>443</v>
      </c>
      <c r="FC69" s="167" t="s">
        <v>443</v>
      </c>
      <c r="FD69" s="167" t="s">
        <v>443</v>
      </c>
      <c r="FE69" s="167" t="s">
        <v>443</v>
      </c>
      <c r="FF69" s="373"/>
      <c r="FG69" s="382"/>
      <c r="FH69" s="167" t="s">
        <v>443</v>
      </c>
      <c r="FI69" s="167" t="s">
        <v>443</v>
      </c>
      <c r="FJ69" s="167" t="s">
        <v>443</v>
      </c>
      <c r="FK69" s="167" t="s">
        <v>443</v>
      </c>
      <c r="FL69" s="167" t="s">
        <v>443</v>
      </c>
      <c r="FM69" s="167" t="s">
        <v>443</v>
      </c>
      <c r="FN69" s="382"/>
      <c r="FO69" s="167" t="s">
        <v>443</v>
      </c>
      <c r="FP69" s="167" t="s">
        <v>443</v>
      </c>
      <c r="FQ69" s="167" t="s">
        <v>443</v>
      </c>
      <c r="FR69" s="167" t="s">
        <v>443</v>
      </c>
      <c r="FS69" s="167" t="s">
        <v>443</v>
      </c>
      <c r="FT69" s="167" t="s">
        <v>443</v>
      </c>
      <c r="FU69" s="382"/>
      <c r="FV69" s="167"/>
      <c r="FW69" s="167" t="s">
        <v>443</v>
      </c>
      <c r="FX69" s="167" t="s">
        <v>443</v>
      </c>
      <c r="FY69" s="167" t="s">
        <v>443</v>
      </c>
      <c r="FZ69" s="167" t="s">
        <v>443</v>
      </c>
      <c r="GA69" s="167" t="s">
        <v>443</v>
      </c>
      <c r="GB69" s="382"/>
      <c r="GC69" s="167" t="s">
        <v>443</v>
      </c>
      <c r="GD69" s="167" t="s">
        <v>443</v>
      </c>
      <c r="GE69" s="167" t="s">
        <v>443</v>
      </c>
      <c r="GF69" s="167" t="s">
        <v>443</v>
      </c>
      <c r="GG69" s="167" t="s">
        <v>443</v>
      </c>
      <c r="GH69" s="167" t="s">
        <v>443</v>
      </c>
      <c r="GI69" s="382"/>
      <c r="GJ69" s="167" t="s">
        <v>443</v>
      </c>
      <c r="GK69" s="373"/>
      <c r="GL69" s="167" t="s">
        <v>443</v>
      </c>
      <c r="GM69" s="167" t="s">
        <v>443</v>
      </c>
      <c r="GN69" s="167" t="s">
        <v>443</v>
      </c>
      <c r="GO69" s="167" t="s">
        <v>443</v>
      </c>
      <c r="GP69" s="167" t="s">
        <v>443</v>
      </c>
      <c r="GQ69" s="382"/>
      <c r="GR69" s="167" t="s">
        <v>443</v>
      </c>
      <c r="GS69" s="167" t="s">
        <v>443</v>
      </c>
      <c r="GT69" s="167" t="s">
        <v>443</v>
      </c>
      <c r="GU69" s="167" t="s">
        <v>443</v>
      </c>
      <c r="GV69" s="167" t="s">
        <v>443</v>
      </c>
      <c r="GW69" s="167" t="s">
        <v>443</v>
      </c>
      <c r="GX69" s="382"/>
      <c r="GY69" s="167" t="s">
        <v>443</v>
      </c>
      <c r="GZ69" s="167" t="s">
        <v>443</v>
      </c>
      <c r="HA69" s="167" t="s">
        <v>443</v>
      </c>
      <c r="HB69" s="167" t="s">
        <v>443</v>
      </c>
      <c r="HC69" s="167" t="s">
        <v>443</v>
      </c>
      <c r="HD69" s="167" t="s">
        <v>443</v>
      </c>
      <c r="HE69" s="382"/>
      <c r="HF69" s="167" t="s">
        <v>443</v>
      </c>
      <c r="HG69" s="167" t="s">
        <v>443</v>
      </c>
      <c r="HH69" s="167" t="s">
        <v>443</v>
      </c>
      <c r="HI69" s="167" t="s">
        <v>443</v>
      </c>
      <c r="HJ69" s="167" t="s">
        <v>443</v>
      </c>
      <c r="HK69" s="167" t="s">
        <v>443</v>
      </c>
      <c r="HL69" s="382"/>
      <c r="HM69" s="167" t="s">
        <v>443</v>
      </c>
      <c r="HN69" s="167" t="s">
        <v>443</v>
      </c>
      <c r="HO69" s="167" t="s">
        <v>443</v>
      </c>
      <c r="HP69" s="167" t="s">
        <v>443</v>
      </c>
      <c r="HQ69" s="373"/>
      <c r="HR69" s="167" t="s">
        <v>443</v>
      </c>
      <c r="HS69" s="167" t="s">
        <v>443</v>
      </c>
      <c r="HT69" s="382"/>
      <c r="HU69" s="167" t="s">
        <v>443</v>
      </c>
      <c r="HV69" s="167" t="s">
        <v>443</v>
      </c>
      <c r="HW69" s="167" t="s">
        <v>443</v>
      </c>
      <c r="HX69" s="167" t="s">
        <v>443</v>
      </c>
      <c r="HY69" s="167" t="s">
        <v>443</v>
      </c>
      <c r="HZ69" s="167" t="s">
        <v>443</v>
      </c>
      <c r="IA69" s="382"/>
      <c r="IB69" s="167" t="s">
        <v>443</v>
      </c>
      <c r="IC69" s="167" t="s">
        <v>443</v>
      </c>
      <c r="ID69" s="167" t="s">
        <v>443</v>
      </c>
      <c r="IE69" s="167" t="s">
        <v>443</v>
      </c>
      <c r="IF69" s="167" t="s">
        <v>443</v>
      </c>
      <c r="IG69" s="167" t="s">
        <v>443</v>
      </c>
      <c r="IH69" s="382"/>
      <c r="II69" s="167" t="s">
        <v>443</v>
      </c>
      <c r="IJ69" s="167" t="s">
        <v>443</v>
      </c>
      <c r="IK69" s="167" t="s">
        <v>443</v>
      </c>
      <c r="IL69" s="167" t="s">
        <v>443</v>
      </c>
      <c r="IM69" s="167" t="s">
        <v>443</v>
      </c>
      <c r="IN69" s="167" t="s">
        <v>443</v>
      </c>
      <c r="IO69" s="382"/>
      <c r="IP69" s="167" t="s">
        <v>443</v>
      </c>
      <c r="IQ69" s="167" t="s">
        <v>443</v>
      </c>
      <c r="IR69" s="167" t="s">
        <v>443</v>
      </c>
      <c r="IS69" s="167" t="s">
        <v>443</v>
      </c>
      <c r="IT69" s="167" t="s">
        <v>443</v>
      </c>
      <c r="IU69" s="167" t="s">
        <v>443</v>
      </c>
      <c r="IV69" s="382"/>
      <c r="IW69" s="373"/>
      <c r="IX69" s="167" t="s">
        <v>443</v>
      </c>
      <c r="IY69" s="167" t="s">
        <v>443</v>
      </c>
      <c r="IZ69" s="167" t="s">
        <v>443</v>
      </c>
      <c r="JA69" s="167" t="s">
        <v>443</v>
      </c>
      <c r="JB69" s="167" t="s">
        <v>443</v>
      </c>
      <c r="JC69" s="382" t="s">
        <v>443</v>
      </c>
      <c r="JD69" s="167" t="s">
        <v>443</v>
      </c>
      <c r="JE69" s="167" t="s">
        <v>443</v>
      </c>
      <c r="JF69" s="167" t="s">
        <v>443</v>
      </c>
      <c r="JG69" s="167" t="s">
        <v>443</v>
      </c>
      <c r="JH69" s="167" t="s">
        <v>443</v>
      </c>
      <c r="JI69" s="167" t="s">
        <v>443</v>
      </c>
      <c r="JJ69" s="352"/>
      <c r="JK69" s="167" t="s">
        <v>443</v>
      </c>
      <c r="JL69" s="167" t="s">
        <v>443</v>
      </c>
      <c r="JM69" s="167" t="s">
        <v>443</v>
      </c>
      <c r="JN69" s="167" t="s">
        <v>443</v>
      </c>
      <c r="JO69" s="167" t="s">
        <v>443</v>
      </c>
      <c r="JP69" s="167" t="s">
        <v>443</v>
      </c>
      <c r="JQ69" s="352"/>
      <c r="JR69" s="167" t="s">
        <v>443</v>
      </c>
      <c r="JS69" s="167" t="s">
        <v>443</v>
      </c>
      <c r="JT69" s="167" t="s">
        <v>443</v>
      </c>
      <c r="JU69" s="167" t="s">
        <v>443</v>
      </c>
      <c r="JV69" s="167" t="s">
        <v>443</v>
      </c>
      <c r="JW69" s="167" t="s">
        <v>443</v>
      </c>
      <c r="JX69" s="352"/>
      <c r="JY69" s="167" t="s">
        <v>443</v>
      </c>
      <c r="JZ69" s="167" t="s">
        <v>443</v>
      </c>
      <c r="KA69" s="373" t="s">
        <v>94</v>
      </c>
      <c r="KB69" s="167" t="s">
        <v>443</v>
      </c>
      <c r="KC69" s="167" t="s">
        <v>443</v>
      </c>
      <c r="KD69" s="167" t="s">
        <v>443</v>
      </c>
      <c r="KE69" s="167" t="s">
        <v>443</v>
      </c>
      <c r="KF69" s="352"/>
      <c r="KG69" s="167" t="s">
        <v>443</v>
      </c>
      <c r="KH69" s="167" t="s">
        <v>443</v>
      </c>
      <c r="KI69" s="167" t="s">
        <v>443</v>
      </c>
      <c r="KJ69" s="167" t="s">
        <v>443</v>
      </c>
      <c r="KK69" s="167" t="s">
        <v>443</v>
      </c>
      <c r="KL69" s="167" t="s">
        <v>443</v>
      </c>
      <c r="KM69" s="352"/>
      <c r="KN69" s="167" t="s">
        <v>443</v>
      </c>
      <c r="KO69" s="167" t="s">
        <v>443</v>
      </c>
      <c r="KP69" s="167" t="s">
        <v>443</v>
      </c>
      <c r="KQ69" s="167" t="s">
        <v>443</v>
      </c>
      <c r="KR69" s="167" t="s">
        <v>443</v>
      </c>
      <c r="KS69" s="167" t="s">
        <v>443</v>
      </c>
      <c r="KT69" s="352"/>
      <c r="KU69" s="167" t="s">
        <v>443</v>
      </c>
      <c r="KV69" s="167" t="s">
        <v>443</v>
      </c>
      <c r="KW69" s="167" t="s">
        <v>443</v>
      </c>
      <c r="KX69" s="167" t="s">
        <v>443</v>
      </c>
      <c r="KY69" s="167" t="s">
        <v>443</v>
      </c>
      <c r="KZ69" s="167" t="s">
        <v>443</v>
      </c>
      <c r="LA69" s="352"/>
      <c r="LB69" s="167" t="s">
        <v>443</v>
      </c>
      <c r="LC69" s="167" t="s">
        <v>443</v>
      </c>
      <c r="LD69" s="167" t="s">
        <v>443</v>
      </c>
      <c r="LE69" s="167" t="s">
        <v>443</v>
      </c>
      <c r="LF69" s="167" t="s">
        <v>443</v>
      </c>
      <c r="LG69" s="373" t="s">
        <v>94</v>
      </c>
      <c r="LH69" s="167" t="s">
        <v>443</v>
      </c>
      <c r="LI69" s="352"/>
      <c r="LJ69" s="167" t="s">
        <v>443</v>
      </c>
      <c r="LK69" s="167" t="s">
        <v>443</v>
      </c>
      <c r="LL69" s="167" t="s">
        <v>443</v>
      </c>
      <c r="LM69" s="167" t="s">
        <v>443</v>
      </c>
      <c r="LN69" s="167" t="s">
        <v>443</v>
      </c>
      <c r="LO69" s="167" t="s">
        <v>443</v>
      </c>
      <c r="LP69" s="167" t="s">
        <v>443</v>
      </c>
      <c r="LQ69" s="167" t="s">
        <v>443</v>
      </c>
      <c r="LR69" s="167" t="s">
        <v>443</v>
      </c>
      <c r="LS69" s="167" t="s">
        <v>443</v>
      </c>
      <c r="LT69" s="167" t="s">
        <v>443</v>
      </c>
      <c r="LU69" s="167" t="s">
        <v>443</v>
      </c>
      <c r="LV69" s="167" t="s">
        <v>443</v>
      </c>
      <c r="LW69" s="167" t="s">
        <v>443</v>
      </c>
      <c r="LX69" s="167" t="s">
        <v>443</v>
      </c>
      <c r="LY69" s="167" t="s">
        <v>443</v>
      </c>
      <c r="LZ69" s="167" t="s">
        <v>443</v>
      </c>
      <c r="MA69" s="167" t="s">
        <v>443</v>
      </c>
      <c r="MB69" s="167" t="s">
        <v>443</v>
      </c>
      <c r="MC69" s="167" t="s">
        <v>443</v>
      </c>
      <c r="MD69" s="167" t="s">
        <v>443</v>
      </c>
      <c r="ME69" s="167" t="s">
        <v>443</v>
      </c>
      <c r="MF69" s="167" t="s">
        <v>443</v>
      </c>
      <c r="MG69" s="167" t="s">
        <v>443</v>
      </c>
      <c r="MH69" s="167" t="s">
        <v>443</v>
      </c>
      <c r="MI69" s="167" t="s">
        <v>443</v>
      </c>
      <c r="MJ69" s="167" t="s">
        <v>443</v>
      </c>
      <c r="MK69" s="374" t="s">
        <v>443</v>
      </c>
      <c r="ML69" s="373" t="s">
        <v>94</v>
      </c>
    </row>
    <row r="70" spans="1:350" s="9" customFormat="1" ht="24.65" hidden="1" customHeight="1" x14ac:dyDescent="0.35">
      <c r="A70" s="244"/>
      <c r="B70" s="371">
        <v>12</v>
      </c>
      <c r="C70" s="450" t="s">
        <v>368</v>
      </c>
      <c r="D70" s="368"/>
      <c r="E70" s="372" t="s">
        <v>369</v>
      </c>
      <c r="F70" s="373">
        <v>17500</v>
      </c>
      <c r="G70" s="374"/>
      <c r="H70" s="86" t="s">
        <v>443</v>
      </c>
      <c r="I70" s="86" t="s">
        <v>443</v>
      </c>
      <c r="J70" s="164" t="s">
        <v>443</v>
      </c>
      <c r="K70" s="375"/>
      <c r="L70" s="86" t="s">
        <v>443</v>
      </c>
      <c r="M70" s="86" t="s">
        <v>443</v>
      </c>
      <c r="N70" s="376" t="s">
        <v>443</v>
      </c>
      <c r="O70" s="86" t="s">
        <v>443</v>
      </c>
      <c r="P70" s="86" t="s">
        <v>443</v>
      </c>
      <c r="Q70" s="164" t="s">
        <v>443</v>
      </c>
      <c r="R70" s="375"/>
      <c r="S70" s="159" t="s">
        <v>443</v>
      </c>
      <c r="T70" s="86" t="s">
        <v>443</v>
      </c>
      <c r="U70" s="376" t="s">
        <v>443</v>
      </c>
      <c r="V70" s="86" t="s">
        <v>443</v>
      </c>
      <c r="W70" s="86" t="s">
        <v>443</v>
      </c>
      <c r="X70" s="164" t="s">
        <v>443</v>
      </c>
      <c r="Y70" s="375"/>
      <c r="Z70" s="159" t="s">
        <v>443</v>
      </c>
      <c r="AA70" s="86" t="s">
        <v>443</v>
      </c>
      <c r="AB70" s="376" t="s">
        <v>443</v>
      </c>
      <c r="AC70" s="86" t="s">
        <v>443</v>
      </c>
      <c r="AD70" s="86" t="s">
        <v>443</v>
      </c>
      <c r="AE70" s="86"/>
      <c r="AF70" s="377"/>
      <c r="AG70" s="159"/>
      <c r="AH70" s="164"/>
      <c r="AI70" s="376"/>
      <c r="AJ70" s="378"/>
      <c r="AK70" s="164"/>
      <c r="AL70" s="373">
        <v>20000</v>
      </c>
      <c r="AM70" s="163"/>
      <c r="AN70" s="377"/>
      <c r="AO70" s="86" t="s">
        <v>443</v>
      </c>
      <c r="AP70" s="86" t="s">
        <v>443</v>
      </c>
      <c r="AQ70" s="376" t="s">
        <v>443</v>
      </c>
      <c r="AR70" s="86" t="s">
        <v>443</v>
      </c>
      <c r="AS70" s="86" t="s">
        <v>443</v>
      </c>
      <c r="AT70" s="164" t="s">
        <v>443</v>
      </c>
      <c r="AU70" s="375"/>
      <c r="AV70" s="86" t="s">
        <v>443</v>
      </c>
      <c r="AW70" s="86" t="s">
        <v>443</v>
      </c>
      <c r="AX70" s="376">
        <v>20000</v>
      </c>
      <c r="AY70" s="86">
        <v>20000</v>
      </c>
      <c r="AZ70" s="86" t="s">
        <v>443</v>
      </c>
      <c r="BA70" s="164" t="s">
        <v>443</v>
      </c>
      <c r="BB70" s="375"/>
      <c r="BC70" s="86" t="s">
        <v>443</v>
      </c>
      <c r="BD70" s="86" t="s">
        <v>443</v>
      </c>
      <c r="BE70" s="376" t="s">
        <v>443</v>
      </c>
      <c r="BF70" s="86" t="s">
        <v>443</v>
      </c>
      <c r="BG70" s="86">
        <v>20000</v>
      </c>
      <c r="BH70" s="164" t="s">
        <v>443</v>
      </c>
      <c r="BI70" s="375"/>
      <c r="BJ70" s="86" t="s">
        <v>443</v>
      </c>
      <c r="BK70" s="86" t="s">
        <v>443</v>
      </c>
      <c r="BL70" s="376" t="s">
        <v>443</v>
      </c>
      <c r="BM70" s="86" t="s">
        <v>443</v>
      </c>
      <c r="BN70" s="86" t="s">
        <v>443</v>
      </c>
      <c r="BO70" s="379">
        <v>20000</v>
      </c>
      <c r="BP70" s="380" t="s">
        <v>443</v>
      </c>
      <c r="BQ70" s="381"/>
      <c r="BR70" s="167" t="s">
        <v>443</v>
      </c>
      <c r="BS70" s="103" t="s">
        <v>443</v>
      </c>
      <c r="BT70" s="103" t="s">
        <v>443</v>
      </c>
      <c r="BU70" s="103" t="s">
        <v>443</v>
      </c>
      <c r="BV70" s="103" t="s">
        <v>443</v>
      </c>
      <c r="BW70" s="160" t="s">
        <v>443</v>
      </c>
      <c r="BX70" s="382"/>
      <c r="BY70" s="167" t="s">
        <v>443</v>
      </c>
      <c r="BZ70" s="103" t="s">
        <v>443</v>
      </c>
      <c r="CA70" s="103">
        <v>20000</v>
      </c>
      <c r="CB70" s="103" t="s">
        <v>443</v>
      </c>
      <c r="CC70" s="103" t="s">
        <v>443</v>
      </c>
      <c r="CD70" s="160" t="s">
        <v>443</v>
      </c>
      <c r="CE70" s="382"/>
      <c r="CF70" s="167" t="s">
        <v>443</v>
      </c>
      <c r="CG70" s="383">
        <v>20000</v>
      </c>
      <c r="CH70" s="383" t="s">
        <v>443</v>
      </c>
      <c r="CI70" s="383" t="s">
        <v>443</v>
      </c>
      <c r="CJ70" s="383" t="s">
        <v>443</v>
      </c>
      <c r="CK70" s="160" t="s">
        <v>443</v>
      </c>
      <c r="CL70" s="382"/>
      <c r="CM70" s="167" t="s">
        <v>443</v>
      </c>
      <c r="CN70" s="103" t="s">
        <v>443</v>
      </c>
      <c r="CO70" s="103" t="s">
        <v>443</v>
      </c>
      <c r="CP70" s="103" t="s">
        <v>443</v>
      </c>
      <c r="CQ70" s="103" t="s">
        <v>443</v>
      </c>
      <c r="CR70" s="160" t="s">
        <v>443</v>
      </c>
      <c r="CS70" s="382"/>
      <c r="CT70" s="380" t="s">
        <v>443</v>
      </c>
      <c r="CU70" s="373">
        <v>20000</v>
      </c>
      <c r="CV70" s="383" t="s">
        <v>443</v>
      </c>
      <c r="CW70" s="103" t="s">
        <v>443</v>
      </c>
      <c r="CX70" s="103" t="s">
        <v>443</v>
      </c>
      <c r="CY70" s="103" t="s">
        <v>443</v>
      </c>
      <c r="CZ70" s="160" t="s">
        <v>443</v>
      </c>
      <c r="DA70" s="382" t="s">
        <v>443</v>
      </c>
      <c r="DB70" s="167" t="s">
        <v>443</v>
      </c>
      <c r="DC70" s="103" t="s">
        <v>443</v>
      </c>
      <c r="DD70" s="103" t="s">
        <v>443</v>
      </c>
      <c r="DE70" s="103" t="s">
        <v>443</v>
      </c>
      <c r="DF70" s="103" t="s">
        <v>443</v>
      </c>
      <c r="DG70" s="160" t="s">
        <v>443</v>
      </c>
      <c r="DH70" s="382" t="s">
        <v>443</v>
      </c>
      <c r="DI70" s="167" t="s">
        <v>443</v>
      </c>
      <c r="DJ70" s="103" t="s">
        <v>443</v>
      </c>
      <c r="DK70" s="103">
        <v>20000</v>
      </c>
      <c r="DL70" s="103">
        <v>20000</v>
      </c>
      <c r="DM70" s="103" t="s">
        <v>443</v>
      </c>
      <c r="DN70" s="103" t="s">
        <v>443</v>
      </c>
      <c r="DO70" s="384" t="s">
        <v>443</v>
      </c>
      <c r="DP70" s="385" t="s">
        <v>443</v>
      </c>
      <c r="DQ70" s="103" t="s">
        <v>443</v>
      </c>
      <c r="DR70" s="103" t="s">
        <v>443</v>
      </c>
      <c r="DS70" s="103" t="s">
        <v>443</v>
      </c>
      <c r="DT70" s="103" t="s">
        <v>443</v>
      </c>
      <c r="DU70" s="160" t="s">
        <v>443</v>
      </c>
      <c r="DV70" s="382" t="s">
        <v>443</v>
      </c>
      <c r="DW70" s="167" t="s">
        <v>443</v>
      </c>
      <c r="DX70" s="167">
        <v>20000</v>
      </c>
      <c r="DY70" s="167" t="s">
        <v>443</v>
      </c>
      <c r="DZ70" s="373">
        <v>20000</v>
      </c>
      <c r="EA70" s="382"/>
      <c r="EB70" s="167" t="s">
        <v>443</v>
      </c>
      <c r="EC70" s="167" t="s">
        <v>443</v>
      </c>
      <c r="ED70" s="382"/>
      <c r="EE70" s="167" t="s">
        <v>443</v>
      </c>
      <c r="EF70" s="167" t="s">
        <v>443</v>
      </c>
      <c r="EG70" s="167" t="s">
        <v>443</v>
      </c>
      <c r="EH70" s="167" t="s">
        <v>443</v>
      </c>
      <c r="EI70" s="167" t="s">
        <v>443</v>
      </c>
      <c r="EJ70" s="167" t="s">
        <v>443</v>
      </c>
      <c r="EK70" s="382"/>
      <c r="EL70" s="167" t="s">
        <v>443</v>
      </c>
      <c r="EM70" s="167" t="s">
        <v>443</v>
      </c>
      <c r="EN70" s="167" t="s">
        <v>443</v>
      </c>
      <c r="EO70" s="167" t="s">
        <v>443</v>
      </c>
      <c r="EP70" s="167" t="s">
        <v>443</v>
      </c>
      <c r="EQ70" s="167" t="s">
        <v>443</v>
      </c>
      <c r="ER70" s="382"/>
      <c r="ES70" s="167" t="s">
        <v>443</v>
      </c>
      <c r="ET70" s="167" t="s">
        <v>443</v>
      </c>
      <c r="EU70" s="167" t="s">
        <v>443</v>
      </c>
      <c r="EV70" s="167" t="s">
        <v>443</v>
      </c>
      <c r="EW70" s="167" t="s">
        <v>443</v>
      </c>
      <c r="EX70" s="167" t="s">
        <v>443</v>
      </c>
      <c r="EY70" s="382"/>
      <c r="EZ70" s="167" t="s">
        <v>443</v>
      </c>
      <c r="FA70" s="167" t="s">
        <v>443</v>
      </c>
      <c r="FB70" s="167" t="s">
        <v>443</v>
      </c>
      <c r="FC70" s="167" t="s">
        <v>443</v>
      </c>
      <c r="FD70" s="167" t="s">
        <v>443</v>
      </c>
      <c r="FE70" s="167" t="s">
        <v>443</v>
      </c>
      <c r="FF70" s="373">
        <v>20000</v>
      </c>
      <c r="FG70" s="382"/>
      <c r="FH70" s="167" t="s">
        <v>443</v>
      </c>
      <c r="FI70" s="167" t="s">
        <v>443</v>
      </c>
      <c r="FJ70" s="167" t="s">
        <v>443</v>
      </c>
      <c r="FK70" s="167" t="s">
        <v>443</v>
      </c>
      <c r="FL70" s="167" t="s">
        <v>443</v>
      </c>
      <c r="FM70" s="167" t="s">
        <v>443</v>
      </c>
      <c r="FN70" s="382"/>
      <c r="FO70" s="167" t="s">
        <v>443</v>
      </c>
      <c r="FP70" s="167" t="s">
        <v>443</v>
      </c>
      <c r="FQ70" s="167" t="s">
        <v>443</v>
      </c>
      <c r="FR70" s="167" t="s">
        <v>443</v>
      </c>
      <c r="FS70" s="167" t="s">
        <v>443</v>
      </c>
      <c r="FT70" s="167" t="s">
        <v>443</v>
      </c>
      <c r="FU70" s="382"/>
      <c r="FV70" s="167">
        <v>20000</v>
      </c>
      <c r="FW70" s="167" t="s">
        <v>443</v>
      </c>
      <c r="FX70" s="167" t="s">
        <v>443</v>
      </c>
      <c r="FY70" s="167" t="s">
        <v>443</v>
      </c>
      <c r="FZ70" s="167" t="s">
        <v>443</v>
      </c>
      <c r="GA70" s="167" t="s">
        <v>443</v>
      </c>
      <c r="GB70" s="382"/>
      <c r="GC70" s="167" t="s">
        <v>443</v>
      </c>
      <c r="GD70" s="167" t="s">
        <v>443</v>
      </c>
      <c r="GE70" s="167" t="s">
        <v>443</v>
      </c>
      <c r="GF70" s="167" t="s">
        <v>443</v>
      </c>
      <c r="GG70" s="167" t="s">
        <v>443</v>
      </c>
      <c r="GH70" s="167" t="s">
        <v>443</v>
      </c>
      <c r="GI70" s="382"/>
      <c r="GJ70" s="167" t="s">
        <v>443</v>
      </c>
      <c r="GK70" s="373">
        <v>20000</v>
      </c>
      <c r="GL70" s="167" t="s">
        <v>443</v>
      </c>
      <c r="GM70" s="167" t="s">
        <v>443</v>
      </c>
      <c r="GN70" s="167" t="s">
        <v>443</v>
      </c>
      <c r="GO70" s="167" t="s">
        <v>443</v>
      </c>
      <c r="GP70" s="167" t="s">
        <v>443</v>
      </c>
      <c r="GQ70" s="382"/>
      <c r="GR70" s="167" t="s">
        <v>443</v>
      </c>
      <c r="GS70" s="167" t="s">
        <v>443</v>
      </c>
      <c r="GT70" s="167" t="s">
        <v>443</v>
      </c>
      <c r="GU70" s="167" t="s">
        <v>443</v>
      </c>
      <c r="GV70" s="167" t="s">
        <v>443</v>
      </c>
      <c r="GW70" s="167" t="s">
        <v>443</v>
      </c>
      <c r="GX70" s="382"/>
      <c r="GY70" s="167" t="s">
        <v>443</v>
      </c>
      <c r="GZ70" s="167" t="s">
        <v>443</v>
      </c>
      <c r="HA70" s="167" t="s">
        <v>443</v>
      </c>
      <c r="HB70" s="167" t="s">
        <v>443</v>
      </c>
      <c r="HC70" s="167" t="s">
        <v>443</v>
      </c>
      <c r="HD70" s="167" t="s">
        <v>443</v>
      </c>
      <c r="HE70" s="382"/>
      <c r="HF70" s="167" t="s">
        <v>443</v>
      </c>
      <c r="HG70" s="167" t="s">
        <v>443</v>
      </c>
      <c r="HH70" s="167" t="s">
        <v>443</v>
      </c>
      <c r="HI70" s="167" t="s">
        <v>443</v>
      </c>
      <c r="HJ70" s="167" t="s">
        <v>443</v>
      </c>
      <c r="HK70" s="167" t="s">
        <v>443</v>
      </c>
      <c r="HL70" s="382"/>
      <c r="HM70" s="167" t="s">
        <v>443</v>
      </c>
      <c r="HN70" s="167" t="s">
        <v>443</v>
      </c>
      <c r="HO70" s="167" t="s">
        <v>443</v>
      </c>
      <c r="HP70" s="167" t="s">
        <v>443</v>
      </c>
      <c r="HQ70" s="373">
        <v>20000</v>
      </c>
      <c r="HR70" s="167" t="s">
        <v>443</v>
      </c>
      <c r="HS70" s="167" t="s">
        <v>443</v>
      </c>
      <c r="HT70" s="382"/>
      <c r="HU70" s="167" t="s">
        <v>443</v>
      </c>
      <c r="HV70" s="167" t="s">
        <v>443</v>
      </c>
      <c r="HW70" s="167" t="s">
        <v>443</v>
      </c>
      <c r="HX70" s="167" t="s">
        <v>443</v>
      </c>
      <c r="HY70" s="167" t="s">
        <v>443</v>
      </c>
      <c r="HZ70" s="167" t="s">
        <v>443</v>
      </c>
      <c r="IA70" s="382"/>
      <c r="IB70" s="167" t="s">
        <v>443</v>
      </c>
      <c r="IC70" s="167" t="s">
        <v>443</v>
      </c>
      <c r="ID70" s="167" t="s">
        <v>443</v>
      </c>
      <c r="IE70" s="167" t="s">
        <v>443</v>
      </c>
      <c r="IF70" s="167" t="s">
        <v>443</v>
      </c>
      <c r="IG70" s="167" t="s">
        <v>443</v>
      </c>
      <c r="IH70" s="382"/>
      <c r="II70" s="167" t="s">
        <v>443</v>
      </c>
      <c r="IJ70" s="167" t="s">
        <v>443</v>
      </c>
      <c r="IK70" s="167" t="s">
        <v>443</v>
      </c>
      <c r="IL70" s="167" t="s">
        <v>443</v>
      </c>
      <c r="IM70" s="167" t="s">
        <v>443</v>
      </c>
      <c r="IN70" s="167" t="s">
        <v>443</v>
      </c>
      <c r="IO70" s="382"/>
      <c r="IP70" s="167" t="s">
        <v>443</v>
      </c>
      <c r="IQ70" s="167" t="s">
        <v>443</v>
      </c>
      <c r="IR70" s="167" t="s">
        <v>443</v>
      </c>
      <c r="IS70" s="167" t="s">
        <v>443</v>
      </c>
      <c r="IT70" s="167" t="s">
        <v>443</v>
      </c>
      <c r="IU70" s="167" t="s">
        <v>443</v>
      </c>
      <c r="IV70" s="382"/>
      <c r="IW70" s="373">
        <v>20000</v>
      </c>
      <c r="IX70" s="167" t="s">
        <v>443</v>
      </c>
      <c r="IY70" s="167" t="s">
        <v>443</v>
      </c>
      <c r="IZ70" s="167" t="s">
        <v>443</v>
      </c>
      <c r="JA70" s="167" t="s">
        <v>443</v>
      </c>
      <c r="JB70" s="167" t="s">
        <v>443</v>
      </c>
      <c r="JC70" s="382" t="s">
        <v>443</v>
      </c>
      <c r="JD70" s="167" t="s">
        <v>443</v>
      </c>
      <c r="JE70" s="167" t="s">
        <v>443</v>
      </c>
      <c r="JF70" s="167" t="s">
        <v>443</v>
      </c>
      <c r="JG70" s="167" t="s">
        <v>443</v>
      </c>
      <c r="JH70" s="167" t="s">
        <v>443</v>
      </c>
      <c r="JI70" s="167" t="s">
        <v>443</v>
      </c>
      <c r="JJ70" s="352"/>
      <c r="JK70" s="167" t="s">
        <v>443</v>
      </c>
      <c r="JL70" s="167" t="s">
        <v>443</v>
      </c>
      <c r="JM70" s="167" t="s">
        <v>443</v>
      </c>
      <c r="JN70" s="167" t="s">
        <v>443</v>
      </c>
      <c r="JO70" s="167" t="s">
        <v>443</v>
      </c>
      <c r="JP70" s="167" t="s">
        <v>443</v>
      </c>
      <c r="JQ70" s="352"/>
      <c r="JR70" s="167" t="s">
        <v>443</v>
      </c>
      <c r="JS70" s="167" t="s">
        <v>443</v>
      </c>
      <c r="JT70" s="167" t="s">
        <v>443</v>
      </c>
      <c r="JU70" s="167" t="s">
        <v>443</v>
      </c>
      <c r="JV70" s="167" t="s">
        <v>443</v>
      </c>
      <c r="JW70" s="167" t="s">
        <v>443</v>
      </c>
      <c r="JX70" s="352"/>
      <c r="JY70" s="167" t="s">
        <v>443</v>
      </c>
      <c r="JZ70" s="167" t="s">
        <v>443</v>
      </c>
      <c r="KA70" s="373" t="s">
        <v>94</v>
      </c>
      <c r="KB70" s="167" t="s">
        <v>443</v>
      </c>
      <c r="KC70" s="167" t="s">
        <v>443</v>
      </c>
      <c r="KD70" s="167" t="s">
        <v>443</v>
      </c>
      <c r="KE70" s="167" t="s">
        <v>443</v>
      </c>
      <c r="KF70" s="352"/>
      <c r="KG70" s="167" t="s">
        <v>443</v>
      </c>
      <c r="KH70" s="167" t="s">
        <v>443</v>
      </c>
      <c r="KI70" s="167" t="s">
        <v>443</v>
      </c>
      <c r="KJ70" s="167" t="s">
        <v>443</v>
      </c>
      <c r="KK70" s="167" t="s">
        <v>443</v>
      </c>
      <c r="KL70" s="167" t="s">
        <v>443</v>
      </c>
      <c r="KM70" s="352"/>
      <c r="KN70" s="167" t="s">
        <v>443</v>
      </c>
      <c r="KO70" s="167" t="s">
        <v>443</v>
      </c>
      <c r="KP70" s="167" t="s">
        <v>443</v>
      </c>
      <c r="KQ70" s="167" t="s">
        <v>443</v>
      </c>
      <c r="KR70" s="167" t="s">
        <v>443</v>
      </c>
      <c r="KS70" s="167" t="s">
        <v>443</v>
      </c>
      <c r="KT70" s="352"/>
      <c r="KU70" s="167" t="s">
        <v>443</v>
      </c>
      <c r="KV70" s="167" t="s">
        <v>443</v>
      </c>
      <c r="KW70" s="167" t="s">
        <v>443</v>
      </c>
      <c r="KX70" s="167" t="s">
        <v>443</v>
      </c>
      <c r="KY70" s="167" t="s">
        <v>443</v>
      </c>
      <c r="KZ70" s="167" t="s">
        <v>443</v>
      </c>
      <c r="LA70" s="352"/>
      <c r="LB70" s="167" t="s">
        <v>443</v>
      </c>
      <c r="LC70" s="167" t="s">
        <v>443</v>
      </c>
      <c r="LD70" s="167" t="s">
        <v>443</v>
      </c>
      <c r="LE70" s="167" t="s">
        <v>443</v>
      </c>
      <c r="LF70" s="167" t="s">
        <v>443</v>
      </c>
      <c r="LG70" s="373" t="s">
        <v>94</v>
      </c>
      <c r="LH70" s="167" t="s">
        <v>443</v>
      </c>
      <c r="LI70" s="352"/>
      <c r="LJ70" s="167" t="s">
        <v>443</v>
      </c>
      <c r="LK70" s="167" t="s">
        <v>443</v>
      </c>
      <c r="LL70" s="167" t="s">
        <v>443</v>
      </c>
      <c r="LM70" s="167" t="s">
        <v>443</v>
      </c>
      <c r="LN70" s="167" t="s">
        <v>443</v>
      </c>
      <c r="LO70" s="167" t="s">
        <v>443</v>
      </c>
      <c r="LP70" s="167" t="s">
        <v>443</v>
      </c>
      <c r="LQ70" s="167" t="s">
        <v>443</v>
      </c>
      <c r="LR70" s="167" t="s">
        <v>443</v>
      </c>
      <c r="LS70" s="167" t="s">
        <v>443</v>
      </c>
      <c r="LT70" s="167" t="s">
        <v>443</v>
      </c>
      <c r="LU70" s="167" t="s">
        <v>443</v>
      </c>
      <c r="LV70" s="167" t="s">
        <v>443</v>
      </c>
      <c r="LW70" s="167" t="s">
        <v>443</v>
      </c>
      <c r="LX70" s="167" t="s">
        <v>443</v>
      </c>
      <c r="LY70" s="167" t="s">
        <v>443</v>
      </c>
      <c r="LZ70" s="167" t="s">
        <v>443</v>
      </c>
      <c r="MA70" s="167" t="s">
        <v>443</v>
      </c>
      <c r="MB70" s="167" t="s">
        <v>443</v>
      </c>
      <c r="MC70" s="167" t="s">
        <v>443</v>
      </c>
      <c r="MD70" s="167" t="s">
        <v>443</v>
      </c>
      <c r="ME70" s="167" t="s">
        <v>443</v>
      </c>
      <c r="MF70" s="167" t="s">
        <v>443</v>
      </c>
      <c r="MG70" s="167" t="s">
        <v>443</v>
      </c>
      <c r="MH70" s="167" t="s">
        <v>443</v>
      </c>
      <c r="MI70" s="167" t="s">
        <v>443</v>
      </c>
      <c r="MJ70" s="167" t="s">
        <v>443</v>
      </c>
      <c r="MK70" s="374" t="s">
        <v>443</v>
      </c>
      <c r="ML70" s="373" t="s">
        <v>94</v>
      </c>
    </row>
    <row r="71" spans="1:350" s="9" customFormat="1" ht="24.65" hidden="1" customHeight="1" x14ac:dyDescent="0.35">
      <c r="A71" s="244"/>
      <c r="B71" s="371">
        <v>32</v>
      </c>
      <c r="C71" s="450">
        <v>150000087</v>
      </c>
      <c r="D71" s="368"/>
      <c r="E71" s="372" t="s">
        <v>374</v>
      </c>
      <c r="F71" s="373">
        <v>17500</v>
      </c>
      <c r="G71" s="374"/>
      <c r="H71" s="86" t="s">
        <v>443</v>
      </c>
      <c r="I71" s="86" t="s">
        <v>443</v>
      </c>
      <c r="J71" s="164" t="s">
        <v>443</v>
      </c>
      <c r="K71" s="375"/>
      <c r="L71" s="86" t="s">
        <v>443</v>
      </c>
      <c r="M71" s="86" t="s">
        <v>443</v>
      </c>
      <c r="N71" s="376" t="s">
        <v>443</v>
      </c>
      <c r="O71" s="86" t="s">
        <v>443</v>
      </c>
      <c r="P71" s="86" t="s">
        <v>443</v>
      </c>
      <c r="Q71" s="164" t="s">
        <v>443</v>
      </c>
      <c r="R71" s="375"/>
      <c r="S71" s="159" t="s">
        <v>443</v>
      </c>
      <c r="T71" s="86" t="s">
        <v>443</v>
      </c>
      <c r="U71" s="376" t="s">
        <v>443</v>
      </c>
      <c r="V71" s="86" t="s">
        <v>443</v>
      </c>
      <c r="W71" s="86" t="s">
        <v>443</v>
      </c>
      <c r="X71" s="164" t="s">
        <v>443</v>
      </c>
      <c r="Y71" s="375"/>
      <c r="Z71" s="159" t="s">
        <v>443</v>
      </c>
      <c r="AA71" s="86" t="s">
        <v>443</v>
      </c>
      <c r="AB71" s="376" t="s">
        <v>443</v>
      </c>
      <c r="AC71" s="86" t="s">
        <v>443</v>
      </c>
      <c r="AD71" s="86" t="s">
        <v>443</v>
      </c>
      <c r="AE71" s="86"/>
      <c r="AF71" s="377"/>
      <c r="AG71" s="159"/>
      <c r="AH71" s="164"/>
      <c r="AI71" s="376"/>
      <c r="AJ71" s="378"/>
      <c r="AK71" s="164"/>
      <c r="AL71" s="373">
        <v>17500</v>
      </c>
      <c r="AM71" s="163"/>
      <c r="AN71" s="377"/>
      <c r="AO71" s="86" t="s">
        <v>443</v>
      </c>
      <c r="AP71" s="86" t="s">
        <v>443</v>
      </c>
      <c r="AQ71" s="376" t="s">
        <v>443</v>
      </c>
      <c r="AR71" s="86" t="s">
        <v>443</v>
      </c>
      <c r="AS71" s="86" t="s">
        <v>443</v>
      </c>
      <c r="AT71" s="164" t="s">
        <v>443</v>
      </c>
      <c r="AU71" s="375"/>
      <c r="AV71" s="86" t="s">
        <v>443</v>
      </c>
      <c r="AW71" s="86" t="s">
        <v>443</v>
      </c>
      <c r="AX71" s="376"/>
      <c r="AY71" s="86"/>
      <c r="AZ71" s="86" t="s">
        <v>443</v>
      </c>
      <c r="BA71" s="164" t="s">
        <v>443</v>
      </c>
      <c r="BB71" s="375"/>
      <c r="BC71" s="86" t="s">
        <v>443</v>
      </c>
      <c r="BD71" s="86" t="s">
        <v>443</v>
      </c>
      <c r="BE71" s="376" t="s">
        <v>443</v>
      </c>
      <c r="BF71" s="86" t="s">
        <v>443</v>
      </c>
      <c r="BG71" s="86"/>
      <c r="BH71" s="164" t="s">
        <v>443</v>
      </c>
      <c r="BI71" s="375"/>
      <c r="BJ71" s="86" t="s">
        <v>443</v>
      </c>
      <c r="BK71" s="86"/>
      <c r="BL71" s="376"/>
      <c r="BM71" s="86" t="s">
        <v>443</v>
      </c>
      <c r="BN71" s="86" t="s">
        <v>443</v>
      </c>
      <c r="BO71" s="379">
        <v>17500</v>
      </c>
      <c r="BP71" s="380" t="s">
        <v>443</v>
      </c>
      <c r="BQ71" s="381"/>
      <c r="BR71" s="167" t="s">
        <v>443</v>
      </c>
      <c r="BS71" s="103" t="s">
        <v>443</v>
      </c>
      <c r="BT71" s="103" t="s">
        <v>443</v>
      </c>
      <c r="BU71" s="103" t="s">
        <v>443</v>
      </c>
      <c r="BV71" s="103" t="s">
        <v>443</v>
      </c>
      <c r="BW71" s="160" t="s">
        <v>443</v>
      </c>
      <c r="BX71" s="382"/>
      <c r="BY71" s="167" t="s">
        <v>443</v>
      </c>
      <c r="BZ71" s="103" t="s">
        <v>443</v>
      </c>
      <c r="CA71" s="103"/>
      <c r="CB71" s="103" t="s">
        <v>443</v>
      </c>
      <c r="CC71" s="103" t="s">
        <v>443</v>
      </c>
      <c r="CD71" s="160" t="s">
        <v>443</v>
      </c>
      <c r="CE71" s="382"/>
      <c r="CF71" s="167" t="s">
        <v>443</v>
      </c>
      <c r="CG71" s="383"/>
      <c r="CH71" s="383" t="s">
        <v>443</v>
      </c>
      <c r="CI71" s="383" t="s">
        <v>443</v>
      </c>
      <c r="CJ71" s="383" t="s">
        <v>443</v>
      </c>
      <c r="CK71" s="160" t="s">
        <v>443</v>
      </c>
      <c r="CL71" s="382"/>
      <c r="CM71" s="167" t="s">
        <v>443</v>
      </c>
      <c r="CN71" s="103" t="s">
        <v>443</v>
      </c>
      <c r="CO71" s="103" t="s">
        <v>443</v>
      </c>
      <c r="CP71" s="103" t="s">
        <v>443</v>
      </c>
      <c r="CQ71" s="103" t="s">
        <v>443</v>
      </c>
      <c r="CR71" s="160" t="s">
        <v>443</v>
      </c>
      <c r="CS71" s="382"/>
      <c r="CT71" s="380" t="s">
        <v>443</v>
      </c>
      <c r="CU71" s="373">
        <v>17500</v>
      </c>
      <c r="CV71" s="383" t="s">
        <v>443</v>
      </c>
      <c r="CW71" s="103" t="s">
        <v>443</v>
      </c>
      <c r="CX71" s="103" t="s">
        <v>443</v>
      </c>
      <c r="CY71" s="103" t="s">
        <v>443</v>
      </c>
      <c r="CZ71" s="160" t="s">
        <v>443</v>
      </c>
      <c r="DA71" s="382" t="s">
        <v>443</v>
      </c>
      <c r="DB71" s="167" t="s">
        <v>443</v>
      </c>
      <c r="DC71" s="103" t="s">
        <v>443</v>
      </c>
      <c r="DD71" s="103" t="s">
        <v>443</v>
      </c>
      <c r="DE71" s="103" t="s">
        <v>443</v>
      </c>
      <c r="DF71" s="103" t="s">
        <v>443</v>
      </c>
      <c r="DG71" s="160" t="s">
        <v>443</v>
      </c>
      <c r="DH71" s="382" t="s">
        <v>443</v>
      </c>
      <c r="DI71" s="167" t="s">
        <v>443</v>
      </c>
      <c r="DJ71" s="103" t="s">
        <v>443</v>
      </c>
      <c r="DK71" s="103" t="s">
        <v>443</v>
      </c>
      <c r="DL71" s="103" t="s">
        <v>443</v>
      </c>
      <c r="DM71" s="103" t="s">
        <v>443</v>
      </c>
      <c r="DN71" s="103" t="s">
        <v>443</v>
      </c>
      <c r="DO71" s="384" t="s">
        <v>443</v>
      </c>
      <c r="DP71" s="385" t="s">
        <v>443</v>
      </c>
      <c r="DQ71" s="103" t="s">
        <v>443</v>
      </c>
      <c r="DR71" s="103" t="s">
        <v>443</v>
      </c>
      <c r="DS71" s="103" t="s">
        <v>443</v>
      </c>
      <c r="DT71" s="103" t="s">
        <v>443</v>
      </c>
      <c r="DU71" s="160" t="s">
        <v>443</v>
      </c>
      <c r="DV71" s="382" t="s">
        <v>443</v>
      </c>
      <c r="DW71" s="167" t="s">
        <v>443</v>
      </c>
      <c r="DX71" s="167" t="s">
        <v>443</v>
      </c>
      <c r="DY71" s="167" t="s">
        <v>443</v>
      </c>
      <c r="DZ71" s="373">
        <v>17500</v>
      </c>
      <c r="EA71" s="382"/>
      <c r="EB71" s="167" t="s">
        <v>443</v>
      </c>
      <c r="EC71" s="167" t="s">
        <v>443</v>
      </c>
      <c r="ED71" s="382"/>
      <c r="EE71" s="167" t="s">
        <v>443</v>
      </c>
      <c r="EF71" s="167" t="s">
        <v>443</v>
      </c>
      <c r="EG71" s="167" t="s">
        <v>443</v>
      </c>
      <c r="EH71" s="167" t="s">
        <v>443</v>
      </c>
      <c r="EI71" s="167" t="s">
        <v>443</v>
      </c>
      <c r="EJ71" s="167" t="s">
        <v>443</v>
      </c>
      <c r="EK71" s="382"/>
      <c r="EL71" s="167" t="s">
        <v>443</v>
      </c>
      <c r="EM71" s="167" t="s">
        <v>443</v>
      </c>
      <c r="EN71" s="167" t="s">
        <v>443</v>
      </c>
      <c r="EO71" s="167" t="s">
        <v>443</v>
      </c>
      <c r="EP71" s="167" t="s">
        <v>443</v>
      </c>
      <c r="EQ71" s="167" t="s">
        <v>443</v>
      </c>
      <c r="ER71" s="382"/>
      <c r="ES71" s="167" t="s">
        <v>443</v>
      </c>
      <c r="ET71" s="167" t="s">
        <v>443</v>
      </c>
      <c r="EU71" s="167" t="s">
        <v>443</v>
      </c>
      <c r="EV71" s="167" t="s">
        <v>443</v>
      </c>
      <c r="EW71" s="167" t="s">
        <v>443</v>
      </c>
      <c r="EX71" s="167" t="s">
        <v>443</v>
      </c>
      <c r="EY71" s="382"/>
      <c r="EZ71" s="167" t="s">
        <v>443</v>
      </c>
      <c r="FA71" s="167" t="s">
        <v>443</v>
      </c>
      <c r="FB71" s="167" t="s">
        <v>443</v>
      </c>
      <c r="FC71" s="167" t="s">
        <v>443</v>
      </c>
      <c r="FD71" s="167" t="s">
        <v>443</v>
      </c>
      <c r="FE71" s="167" t="s">
        <v>443</v>
      </c>
      <c r="FF71" s="373">
        <v>17500</v>
      </c>
      <c r="FG71" s="382"/>
      <c r="FH71" s="167" t="s">
        <v>443</v>
      </c>
      <c r="FI71" s="167" t="s">
        <v>443</v>
      </c>
      <c r="FJ71" s="167" t="s">
        <v>443</v>
      </c>
      <c r="FK71" s="167" t="s">
        <v>443</v>
      </c>
      <c r="FL71" s="167" t="s">
        <v>443</v>
      </c>
      <c r="FM71" s="167" t="s">
        <v>443</v>
      </c>
      <c r="FN71" s="382"/>
      <c r="FO71" s="167" t="s">
        <v>443</v>
      </c>
      <c r="FP71" s="167" t="s">
        <v>443</v>
      </c>
      <c r="FQ71" s="167" t="s">
        <v>443</v>
      </c>
      <c r="FR71" s="167" t="s">
        <v>443</v>
      </c>
      <c r="FS71" s="167" t="s">
        <v>443</v>
      </c>
      <c r="FT71" s="167" t="s">
        <v>443</v>
      </c>
      <c r="FU71" s="382"/>
      <c r="FV71" s="167" t="s">
        <v>443</v>
      </c>
      <c r="FW71" s="167" t="s">
        <v>443</v>
      </c>
      <c r="FX71" s="167" t="s">
        <v>443</v>
      </c>
      <c r="FY71" s="167" t="s">
        <v>443</v>
      </c>
      <c r="FZ71" s="167" t="s">
        <v>443</v>
      </c>
      <c r="GA71" s="167" t="s">
        <v>443</v>
      </c>
      <c r="GB71" s="382"/>
      <c r="GC71" s="167" t="s">
        <v>443</v>
      </c>
      <c r="GD71" s="167" t="s">
        <v>443</v>
      </c>
      <c r="GE71" s="167" t="s">
        <v>443</v>
      </c>
      <c r="GF71" s="167" t="s">
        <v>443</v>
      </c>
      <c r="GG71" s="167" t="s">
        <v>443</v>
      </c>
      <c r="GH71" s="167" t="s">
        <v>443</v>
      </c>
      <c r="GI71" s="382"/>
      <c r="GJ71" s="167" t="s">
        <v>443</v>
      </c>
      <c r="GK71" s="373">
        <v>17500</v>
      </c>
      <c r="GL71" s="167" t="s">
        <v>443</v>
      </c>
      <c r="GM71" s="167" t="s">
        <v>443</v>
      </c>
      <c r="GN71" s="167" t="s">
        <v>443</v>
      </c>
      <c r="GO71" s="167" t="s">
        <v>443</v>
      </c>
      <c r="GP71" s="167" t="s">
        <v>443</v>
      </c>
      <c r="GQ71" s="382"/>
      <c r="GR71" s="167" t="s">
        <v>443</v>
      </c>
      <c r="GS71" s="167" t="s">
        <v>443</v>
      </c>
      <c r="GT71" s="167" t="s">
        <v>443</v>
      </c>
      <c r="GU71" s="167" t="s">
        <v>443</v>
      </c>
      <c r="GV71" s="167" t="s">
        <v>443</v>
      </c>
      <c r="GW71" s="167" t="s">
        <v>443</v>
      </c>
      <c r="GX71" s="382"/>
      <c r="GY71" s="167" t="s">
        <v>443</v>
      </c>
      <c r="GZ71" s="167" t="s">
        <v>443</v>
      </c>
      <c r="HA71" s="167" t="s">
        <v>443</v>
      </c>
      <c r="HB71" s="167" t="s">
        <v>443</v>
      </c>
      <c r="HC71" s="167" t="s">
        <v>443</v>
      </c>
      <c r="HD71" s="167" t="s">
        <v>443</v>
      </c>
      <c r="HE71" s="382"/>
      <c r="HF71" s="167" t="s">
        <v>443</v>
      </c>
      <c r="HG71" s="167" t="s">
        <v>443</v>
      </c>
      <c r="HH71" s="167" t="s">
        <v>443</v>
      </c>
      <c r="HI71" s="167" t="s">
        <v>443</v>
      </c>
      <c r="HJ71" s="167" t="s">
        <v>443</v>
      </c>
      <c r="HK71" s="167" t="s">
        <v>443</v>
      </c>
      <c r="HL71" s="382"/>
      <c r="HM71" s="167" t="s">
        <v>443</v>
      </c>
      <c r="HN71" s="167" t="s">
        <v>443</v>
      </c>
      <c r="HO71" s="167" t="s">
        <v>443</v>
      </c>
      <c r="HP71" s="167" t="s">
        <v>443</v>
      </c>
      <c r="HQ71" s="373">
        <v>17500</v>
      </c>
      <c r="HR71" s="167" t="s">
        <v>443</v>
      </c>
      <c r="HS71" s="167" t="s">
        <v>443</v>
      </c>
      <c r="HT71" s="382"/>
      <c r="HU71" s="167" t="s">
        <v>443</v>
      </c>
      <c r="HV71" s="167" t="s">
        <v>443</v>
      </c>
      <c r="HW71" s="167" t="s">
        <v>443</v>
      </c>
      <c r="HX71" s="167" t="s">
        <v>443</v>
      </c>
      <c r="HY71" s="167" t="s">
        <v>443</v>
      </c>
      <c r="HZ71" s="167" t="s">
        <v>443</v>
      </c>
      <c r="IA71" s="382"/>
      <c r="IB71" s="167" t="s">
        <v>443</v>
      </c>
      <c r="IC71" s="167" t="s">
        <v>443</v>
      </c>
      <c r="ID71" s="167" t="s">
        <v>443</v>
      </c>
      <c r="IE71" s="167" t="s">
        <v>443</v>
      </c>
      <c r="IF71" s="167" t="s">
        <v>443</v>
      </c>
      <c r="IG71" s="167" t="s">
        <v>443</v>
      </c>
      <c r="IH71" s="382"/>
      <c r="II71" s="167" t="s">
        <v>443</v>
      </c>
      <c r="IJ71" s="167" t="s">
        <v>443</v>
      </c>
      <c r="IK71" s="167" t="s">
        <v>443</v>
      </c>
      <c r="IL71" s="167" t="s">
        <v>443</v>
      </c>
      <c r="IM71" s="167" t="s">
        <v>443</v>
      </c>
      <c r="IN71" s="167" t="s">
        <v>443</v>
      </c>
      <c r="IO71" s="382"/>
      <c r="IP71" s="167" t="s">
        <v>443</v>
      </c>
      <c r="IQ71" s="167" t="s">
        <v>443</v>
      </c>
      <c r="IR71" s="167" t="s">
        <v>443</v>
      </c>
      <c r="IS71" s="167" t="s">
        <v>443</v>
      </c>
      <c r="IT71" s="167" t="s">
        <v>443</v>
      </c>
      <c r="IU71" s="167" t="s">
        <v>443</v>
      </c>
      <c r="IV71" s="382"/>
      <c r="IW71" s="373">
        <v>17500</v>
      </c>
      <c r="IX71" s="167" t="s">
        <v>443</v>
      </c>
      <c r="IY71" s="167" t="s">
        <v>443</v>
      </c>
      <c r="IZ71" s="167" t="s">
        <v>443</v>
      </c>
      <c r="JA71" s="167" t="s">
        <v>443</v>
      </c>
      <c r="JB71" s="167" t="s">
        <v>443</v>
      </c>
      <c r="JC71" s="382" t="s">
        <v>443</v>
      </c>
      <c r="JD71" s="167" t="s">
        <v>443</v>
      </c>
      <c r="JE71" s="167" t="s">
        <v>443</v>
      </c>
      <c r="JF71" s="167" t="s">
        <v>443</v>
      </c>
      <c r="JG71" s="167" t="s">
        <v>443</v>
      </c>
      <c r="JH71" s="167" t="s">
        <v>443</v>
      </c>
      <c r="JI71" s="167" t="s">
        <v>443</v>
      </c>
      <c r="JJ71" s="352"/>
      <c r="JK71" s="167" t="s">
        <v>443</v>
      </c>
      <c r="JL71" s="167" t="s">
        <v>443</v>
      </c>
      <c r="JM71" s="167" t="s">
        <v>443</v>
      </c>
      <c r="JN71" s="167" t="s">
        <v>443</v>
      </c>
      <c r="JO71" s="167" t="s">
        <v>443</v>
      </c>
      <c r="JP71" s="167" t="s">
        <v>443</v>
      </c>
      <c r="JQ71" s="352"/>
      <c r="JR71" s="167" t="s">
        <v>443</v>
      </c>
      <c r="JS71" s="167" t="s">
        <v>443</v>
      </c>
      <c r="JT71" s="167" t="s">
        <v>443</v>
      </c>
      <c r="JU71" s="167" t="s">
        <v>443</v>
      </c>
      <c r="JV71" s="167" t="s">
        <v>443</v>
      </c>
      <c r="JW71" s="167" t="s">
        <v>443</v>
      </c>
      <c r="JX71" s="352"/>
      <c r="JY71" s="167" t="s">
        <v>443</v>
      </c>
      <c r="JZ71" s="167" t="s">
        <v>443</v>
      </c>
      <c r="KA71" s="373" t="s">
        <v>94</v>
      </c>
      <c r="KB71" s="167" t="s">
        <v>443</v>
      </c>
      <c r="KC71" s="167" t="s">
        <v>443</v>
      </c>
      <c r="KD71" s="167" t="s">
        <v>443</v>
      </c>
      <c r="KE71" s="167" t="s">
        <v>443</v>
      </c>
      <c r="KF71" s="352"/>
      <c r="KG71" s="167" t="s">
        <v>443</v>
      </c>
      <c r="KH71" s="167" t="s">
        <v>443</v>
      </c>
      <c r="KI71" s="167" t="s">
        <v>443</v>
      </c>
      <c r="KJ71" s="167" t="s">
        <v>443</v>
      </c>
      <c r="KK71" s="167" t="s">
        <v>443</v>
      </c>
      <c r="KL71" s="167" t="s">
        <v>443</v>
      </c>
      <c r="KM71" s="352"/>
      <c r="KN71" s="167" t="s">
        <v>443</v>
      </c>
      <c r="KO71" s="167" t="s">
        <v>443</v>
      </c>
      <c r="KP71" s="167" t="s">
        <v>443</v>
      </c>
      <c r="KQ71" s="167" t="s">
        <v>443</v>
      </c>
      <c r="KR71" s="167" t="s">
        <v>443</v>
      </c>
      <c r="KS71" s="167" t="s">
        <v>443</v>
      </c>
      <c r="KT71" s="352"/>
      <c r="KU71" s="167" t="s">
        <v>443</v>
      </c>
      <c r="KV71" s="167" t="s">
        <v>443</v>
      </c>
      <c r="KW71" s="167" t="s">
        <v>443</v>
      </c>
      <c r="KX71" s="167" t="s">
        <v>443</v>
      </c>
      <c r="KY71" s="167" t="s">
        <v>443</v>
      </c>
      <c r="KZ71" s="167" t="s">
        <v>443</v>
      </c>
      <c r="LA71" s="352"/>
      <c r="LB71" s="167" t="s">
        <v>443</v>
      </c>
      <c r="LC71" s="167" t="s">
        <v>443</v>
      </c>
      <c r="LD71" s="167" t="s">
        <v>443</v>
      </c>
      <c r="LE71" s="167" t="s">
        <v>443</v>
      </c>
      <c r="LF71" s="167" t="s">
        <v>443</v>
      </c>
      <c r="LG71" s="373" t="s">
        <v>94</v>
      </c>
      <c r="LH71" s="167" t="s">
        <v>443</v>
      </c>
      <c r="LI71" s="352"/>
      <c r="LJ71" s="167" t="s">
        <v>443</v>
      </c>
      <c r="LK71" s="167" t="s">
        <v>443</v>
      </c>
      <c r="LL71" s="167" t="s">
        <v>443</v>
      </c>
      <c r="LM71" s="167" t="s">
        <v>443</v>
      </c>
      <c r="LN71" s="167" t="s">
        <v>443</v>
      </c>
      <c r="LO71" s="167" t="s">
        <v>443</v>
      </c>
      <c r="LP71" s="167" t="s">
        <v>443</v>
      </c>
      <c r="LQ71" s="167" t="s">
        <v>443</v>
      </c>
      <c r="LR71" s="167" t="s">
        <v>443</v>
      </c>
      <c r="LS71" s="167" t="s">
        <v>443</v>
      </c>
      <c r="LT71" s="167" t="s">
        <v>443</v>
      </c>
      <c r="LU71" s="167" t="s">
        <v>443</v>
      </c>
      <c r="LV71" s="167" t="s">
        <v>443</v>
      </c>
      <c r="LW71" s="167" t="s">
        <v>443</v>
      </c>
      <c r="LX71" s="167" t="s">
        <v>443</v>
      </c>
      <c r="LY71" s="167" t="s">
        <v>443</v>
      </c>
      <c r="LZ71" s="167" t="s">
        <v>443</v>
      </c>
      <c r="MA71" s="167" t="s">
        <v>443</v>
      </c>
      <c r="MB71" s="167" t="s">
        <v>443</v>
      </c>
      <c r="MC71" s="167" t="s">
        <v>443</v>
      </c>
      <c r="MD71" s="167" t="s">
        <v>443</v>
      </c>
      <c r="ME71" s="167" t="s">
        <v>443</v>
      </c>
      <c r="MF71" s="167" t="s">
        <v>443</v>
      </c>
      <c r="MG71" s="167" t="s">
        <v>443</v>
      </c>
      <c r="MH71" s="167" t="s">
        <v>443</v>
      </c>
      <c r="MI71" s="167" t="s">
        <v>443</v>
      </c>
      <c r="MJ71" s="167" t="s">
        <v>443</v>
      </c>
      <c r="MK71" s="374" t="s">
        <v>443</v>
      </c>
      <c r="ML71" s="373" t="s">
        <v>94</v>
      </c>
    </row>
    <row r="72" spans="1:350" s="9" customFormat="1" ht="24.65" customHeight="1" x14ac:dyDescent="0.35">
      <c r="A72" s="244"/>
      <c r="B72" s="371">
        <v>33</v>
      </c>
      <c r="C72" s="450" t="s">
        <v>318</v>
      </c>
      <c r="D72" s="368"/>
      <c r="E72" s="372" t="s">
        <v>144</v>
      </c>
      <c r="F72" s="373">
        <v>16000</v>
      </c>
      <c r="G72" s="374"/>
      <c r="H72" s="86" t="s">
        <v>443</v>
      </c>
      <c r="I72" s="86" t="s">
        <v>443</v>
      </c>
      <c r="J72" s="164" t="s">
        <v>443</v>
      </c>
      <c r="K72" s="375"/>
      <c r="L72" s="86" t="s">
        <v>443</v>
      </c>
      <c r="M72" s="86" t="s">
        <v>443</v>
      </c>
      <c r="N72" s="376" t="s">
        <v>443</v>
      </c>
      <c r="O72" s="86" t="s">
        <v>443</v>
      </c>
      <c r="P72" s="86" t="s">
        <v>443</v>
      </c>
      <c r="Q72" s="164" t="s">
        <v>443</v>
      </c>
      <c r="R72" s="375"/>
      <c r="S72" s="159" t="s">
        <v>443</v>
      </c>
      <c r="T72" s="86" t="s">
        <v>443</v>
      </c>
      <c r="U72" s="376" t="s">
        <v>443</v>
      </c>
      <c r="V72" s="86" t="s">
        <v>443</v>
      </c>
      <c r="W72" s="86" t="s">
        <v>443</v>
      </c>
      <c r="X72" s="164" t="s">
        <v>443</v>
      </c>
      <c r="Y72" s="375"/>
      <c r="Z72" s="159" t="s">
        <v>443</v>
      </c>
      <c r="AA72" s="86" t="s">
        <v>443</v>
      </c>
      <c r="AB72" s="376" t="s">
        <v>443</v>
      </c>
      <c r="AC72" s="86" t="s">
        <v>443</v>
      </c>
      <c r="AD72" s="86" t="s">
        <v>443</v>
      </c>
      <c r="AE72" s="86"/>
      <c r="AF72" s="377"/>
      <c r="AG72" s="159"/>
      <c r="AH72" s="164"/>
      <c r="AI72" s="376"/>
      <c r="AJ72" s="378"/>
      <c r="AK72" s="164"/>
      <c r="AL72" s="373">
        <v>16000</v>
      </c>
      <c r="AM72" s="163"/>
      <c r="AN72" s="377"/>
      <c r="AO72" s="86" t="s">
        <v>443</v>
      </c>
      <c r="AP72" s="86" t="s">
        <v>443</v>
      </c>
      <c r="AQ72" s="376" t="s">
        <v>443</v>
      </c>
      <c r="AR72" s="86" t="s">
        <v>443</v>
      </c>
      <c r="AS72" s="86" t="s">
        <v>443</v>
      </c>
      <c r="AT72" s="164" t="s">
        <v>443</v>
      </c>
      <c r="AU72" s="375"/>
      <c r="AV72" s="86" t="s">
        <v>443</v>
      </c>
      <c r="AW72" s="86" t="s">
        <v>443</v>
      </c>
      <c r="AX72" s="376"/>
      <c r="AY72" s="86"/>
      <c r="AZ72" s="86" t="s">
        <v>443</v>
      </c>
      <c r="BA72" s="164" t="s">
        <v>443</v>
      </c>
      <c r="BB72" s="375"/>
      <c r="BC72" s="86" t="s">
        <v>443</v>
      </c>
      <c r="BD72" s="86" t="s">
        <v>443</v>
      </c>
      <c r="BE72" s="376" t="s">
        <v>443</v>
      </c>
      <c r="BF72" s="86" t="s">
        <v>443</v>
      </c>
      <c r="BG72" s="86"/>
      <c r="BH72" s="164" t="s">
        <v>443</v>
      </c>
      <c r="BI72" s="375"/>
      <c r="BJ72" s="86" t="s">
        <v>443</v>
      </c>
      <c r="BK72" s="86"/>
      <c r="BL72" s="376"/>
      <c r="BM72" s="86" t="s">
        <v>443</v>
      </c>
      <c r="BN72" s="86" t="s">
        <v>443</v>
      </c>
      <c r="BO72" s="379">
        <v>16000</v>
      </c>
      <c r="BP72" s="380" t="s">
        <v>443</v>
      </c>
      <c r="BQ72" s="381"/>
      <c r="BR72" s="167" t="s">
        <v>443</v>
      </c>
      <c r="BS72" s="103" t="s">
        <v>443</v>
      </c>
      <c r="BT72" s="103" t="s">
        <v>443</v>
      </c>
      <c r="BU72" s="103" t="s">
        <v>443</v>
      </c>
      <c r="BV72" s="103" t="s">
        <v>443</v>
      </c>
      <c r="BW72" s="160" t="s">
        <v>443</v>
      </c>
      <c r="BX72" s="382"/>
      <c r="BY72" s="167" t="s">
        <v>443</v>
      </c>
      <c r="BZ72" s="103" t="s">
        <v>443</v>
      </c>
      <c r="CA72" s="103"/>
      <c r="CB72" s="103" t="s">
        <v>443</v>
      </c>
      <c r="CC72" s="103" t="s">
        <v>443</v>
      </c>
      <c r="CD72" s="160" t="s">
        <v>443</v>
      </c>
      <c r="CE72" s="382"/>
      <c r="CF72" s="167" t="s">
        <v>443</v>
      </c>
      <c r="CG72" s="383"/>
      <c r="CH72" s="383" t="s">
        <v>443</v>
      </c>
      <c r="CI72" s="383" t="s">
        <v>443</v>
      </c>
      <c r="CJ72" s="383" t="s">
        <v>443</v>
      </c>
      <c r="CK72" s="160" t="s">
        <v>443</v>
      </c>
      <c r="CL72" s="382"/>
      <c r="CM72" s="167" t="s">
        <v>443</v>
      </c>
      <c r="CN72" s="103" t="s">
        <v>443</v>
      </c>
      <c r="CO72" s="103" t="s">
        <v>443</v>
      </c>
      <c r="CP72" s="103" t="s">
        <v>443</v>
      </c>
      <c r="CQ72" s="103" t="s">
        <v>443</v>
      </c>
      <c r="CR72" s="160" t="s">
        <v>443</v>
      </c>
      <c r="CS72" s="382"/>
      <c r="CT72" s="380" t="s">
        <v>443</v>
      </c>
      <c r="CU72" s="373">
        <v>16000</v>
      </c>
      <c r="CV72" s="383" t="s">
        <v>443</v>
      </c>
      <c r="CW72" s="103" t="s">
        <v>443</v>
      </c>
      <c r="CX72" s="103" t="s">
        <v>443</v>
      </c>
      <c r="CY72" s="103" t="s">
        <v>443</v>
      </c>
      <c r="CZ72" s="160" t="s">
        <v>443</v>
      </c>
      <c r="DA72" s="382" t="s">
        <v>443</v>
      </c>
      <c r="DB72" s="167" t="s">
        <v>443</v>
      </c>
      <c r="DC72" s="103" t="s">
        <v>443</v>
      </c>
      <c r="DD72" s="103" t="s">
        <v>443</v>
      </c>
      <c r="DE72" s="103" t="s">
        <v>443</v>
      </c>
      <c r="DF72" s="103" t="s">
        <v>443</v>
      </c>
      <c r="DG72" s="160" t="s">
        <v>443</v>
      </c>
      <c r="DH72" s="382" t="s">
        <v>443</v>
      </c>
      <c r="DI72" s="167" t="s">
        <v>443</v>
      </c>
      <c r="DJ72" s="103" t="s">
        <v>443</v>
      </c>
      <c r="DK72" s="103" t="s">
        <v>443</v>
      </c>
      <c r="DL72" s="103" t="s">
        <v>443</v>
      </c>
      <c r="DM72" s="103" t="s">
        <v>443</v>
      </c>
      <c r="DN72" s="103" t="s">
        <v>443</v>
      </c>
      <c r="DO72" s="384" t="s">
        <v>443</v>
      </c>
      <c r="DP72" s="385" t="s">
        <v>443</v>
      </c>
      <c r="DQ72" s="103" t="s">
        <v>443</v>
      </c>
      <c r="DR72" s="103" t="s">
        <v>443</v>
      </c>
      <c r="DS72" s="103" t="s">
        <v>443</v>
      </c>
      <c r="DT72" s="103" t="s">
        <v>443</v>
      </c>
      <c r="DU72" s="160" t="s">
        <v>443</v>
      </c>
      <c r="DV72" s="382" t="s">
        <v>443</v>
      </c>
      <c r="DW72" s="167" t="s">
        <v>443</v>
      </c>
      <c r="DX72" s="167" t="s">
        <v>443</v>
      </c>
      <c r="DY72" s="167" t="s">
        <v>443</v>
      </c>
      <c r="DZ72" s="373">
        <v>16000</v>
      </c>
      <c r="EA72" s="382"/>
      <c r="EB72" s="167" t="s">
        <v>443</v>
      </c>
      <c r="EC72" s="167" t="s">
        <v>443</v>
      </c>
      <c r="ED72" s="382"/>
      <c r="EE72" s="167" t="s">
        <v>443</v>
      </c>
      <c r="EF72" s="167" t="s">
        <v>443</v>
      </c>
      <c r="EG72" s="167" t="s">
        <v>443</v>
      </c>
      <c r="EH72" s="167" t="s">
        <v>443</v>
      </c>
      <c r="EI72" s="167" t="s">
        <v>443</v>
      </c>
      <c r="EJ72" s="167" t="s">
        <v>443</v>
      </c>
      <c r="EK72" s="382"/>
      <c r="EL72" s="167" t="s">
        <v>443</v>
      </c>
      <c r="EM72" s="167" t="s">
        <v>443</v>
      </c>
      <c r="EN72" s="167" t="s">
        <v>443</v>
      </c>
      <c r="EO72" s="167" t="s">
        <v>443</v>
      </c>
      <c r="EP72" s="167" t="s">
        <v>443</v>
      </c>
      <c r="EQ72" s="167" t="s">
        <v>443</v>
      </c>
      <c r="ER72" s="382"/>
      <c r="ES72" s="167" t="s">
        <v>443</v>
      </c>
      <c r="ET72" s="167" t="s">
        <v>443</v>
      </c>
      <c r="EU72" s="167" t="s">
        <v>443</v>
      </c>
      <c r="EV72" s="167" t="s">
        <v>443</v>
      </c>
      <c r="EW72" s="167" t="s">
        <v>443</v>
      </c>
      <c r="EX72" s="167" t="s">
        <v>443</v>
      </c>
      <c r="EY72" s="382"/>
      <c r="EZ72" s="167" t="s">
        <v>443</v>
      </c>
      <c r="FA72" s="167" t="s">
        <v>443</v>
      </c>
      <c r="FB72" s="167" t="s">
        <v>443</v>
      </c>
      <c r="FC72" s="167" t="s">
        <v>443</v>
      </c>
      <c r="FD72" s="167" t="s">
        <v>443</v>
      </c>
      <c r="FE72" s="167" t="s">
        <v>443</v>
      </c>
      <c r="FF72" s="373">
        <v>16000</v>
      </c>
      <c r="FG72" s="382"/>
      <c r="FH72" s="167" t="s">
        <v>443</v>
      </c>
      <c r="FI72" s="167" t="s">
        <v>443</v>
      </c>
      <c r="FJ72" s="167" t="s">
        <v>443</v>
      </c>
      <c r="FK72" s="167" t="s">
        <v>443</v>
      </c>
      <c r="FL72" s="167" t="s">
        <v>443</v>
      </c>
      <c r="FM72" s="167" t="s">
        <v>443</v>
      </c>
      <c r="FN72" s="382"/>
      <c r="FO72" s="167" t="s">
        <v>443</v>
      </c>
      <c r="FP72" s="167" t="s">
        <v>443</v>
      </c>
      <c r="FQ72" s="167" t="s">
        <v>443</v>
      </c>
      <c r="FR72" s="167" t="s">
        <v>443</v>
      </c>
      <c r="FS72" s="167" t="s">
        <v>443</v>
      </c>
      <c r="FT72" s="167" t="s">
        <v>443</v>
      </c>
      <c r="FU72" s="382"/>
      <c r="FV72" s="167" t="s">
        <v>443</v>
      </c>
      <c r="FW72" s="167" t="s">
        <v>443</v>
      </c>
      <c r="FX72" s="167" t="s">
        <v>443</v>
      </c>
      <c r="FY72" s="167" t="s">
        <v>443</v>
      </c>
      <c r="FZ72" s="167" t="s">
        <v>443</v>
      </c>
      <c r="GA72" s="167" t="s">
        <v>443</v>
      </c>
      <c r="GB72" s="382"/>
      <c r="GC72" s="167" t="s">
        <v>443</v>
      </c>
      <c r="GD72" s="167" t="s">
        <v>443</v>
      </c>
      <c r="GE72" s="167" t="s">
        <v>443</v>
      </c>
      <c r="GF72" s="167" t="s">
        <v>443</v>
      </c>
      <c r="GG72" s="167" t="s">
        <v>443</v>
      </c>
      <c r="GH72" s="167" t="s">
        <v>443</v>
      </c>
      <c r="GI72" s="382"/>
      <c r="GJ72" s="167" t="s">
        <v>443</v>
      </c>
      <c r="GK72" s="373">
        <v>16000</v>
      </c>
      <c r="GL72" s="167" t="s">
        <v>443</v>
      </c>
      <c r="GM72" s="167" t="s">
        <v>443</v>
      </c>
      <c r="GN72" s="167" t="s">
        <v>443</v>
      </c>
      <c r="GO72" s="167" t="s">
        <v>443</v>
      </c>
      <c r="GP72" s="167" t="s">
        <v>443</v>
      </c>
      <c r="GQ72" s="382"/>
      <c r="GR72" s="167" t="s">
        <v>443</v>
      </c>
      <c r="GS72" s="167" t="s">
        <v>443</v>
      </c>
      <c r="GT72" s="167" t="s">
        <v>443</v>
      </c>
      <c r="GU72" s="167" t="s">
        <v>443</v>
      </c>
      <c r="GV72" s="167" t="s">
        <v>443</v>
      </c>
      <c r="GW72" s="167" t="s">
        <v>443</v>
      </c>
      <c r="GX72" s="382"/>
      <c r="GY72" s="167" t="s">
        <v>443</v>
      </c>
      <c r="GZ72" s="167" t="s">
        <v>443</v>
      </c>
      <c r="HA72" s="167" t="s">
        <v>443</v>
      </c>
      <c r="HB72" s="167" t="s">
        <v>443</v>
      </c>
      <c r="HC72" s="167" t="s">
        <v>443</v>
      </c>
      <c r="HD72" s="167" t="s">
        <v>443</v>
      </c>
      <c r="HE72" s="382"/>
      <c r="HF72" s="167" t="s">
        <v>443</v>
      </c>
      <c r="HG72" s="167" t="s">
        <v>443</v>
      </c>
      <c r="HH72" s="167" t="s">
        <v>443</v>
      </c>
      <c r="HI72" s="167" t="s">
        <v>443</v>
      </c>
      <c r="HJ72" s="167" t="s">
        <v>443</v>
      </c>
      <c r="HK72" s="167" t="s">
        <v>443</v>
      </c>
      <c r="HL72" s="382"/>
      <c r="HM72" s="167" t="s">
        <v>443</v>
      </c>
      <c r="HN72" s="167" t="s">
        <v>443</v>
      </c>
      <c r="HO72" s="167" t="s">
        <v>443</v>
      </c>
      <c r="HP72" s="167" t="s">
        <v>443</v>
      </c>
      <c r="HQ72" s="373">
        <v>16000</v>
      </c>
      <c r="HR72" s="167" t="s">
        <v>443</v>
      </c>
      <c r="HS72" s="167" t="s">
        <v>443</v>
      </c>
      <c r="HT72" s="382"/>
      <c r="HU72" s="167" t="s">
        <v>443</v>
      </c>
      <c r="HV72" s="167" t="s">
        <v>443</v>
      </c>
      <c r="HW72" s="167" t="s">
        <v>443</v>
      </c>
      <c r="HX72" s="167" t="s">
        <v>443</v>
      </c>
      <c r="HY72" s="167" t="s">
        <v>443</v>
      </c>
      <c r="HZ72" s="167" t="s">
        <v>443</v>
      </c>
      <c r="IA72" s="382"/>
      <c r="IB72" s="167" t="s">
        <v>443</v>
      </c>
      <c r="IC72" s="167" t="s">
        <v>443</v>
      </c>
      <c r="ID72" s="167" t="s">
        <v>443</v>
      </c>
      <c r="IE72" s="167" t="s">
        <v>443</v>
      </c>
      <c r="IF72" s="167" t="s">
        <v>443</v>
      </c>
      <c r="IG72" s="167" t="s">
        <v>443</v>
      </c>
      <c r="IH72" s="382"/>
      <c r="II72" s="167" t="s">
        <v>443</v>
      </c>
      <c r="IJ72" s="167" t="s">
        <v>443</v>
      </c>
      <c r="IK72" s="167" t="s">
        <v>443</v>
      </c>
      <c r="IL72" s="167" t="s">
        <v>443</v>
      </c>
      <c r="IM72" s="167" t="s">
        <v>443</v>
      </c>
      <c r="IN72" s="167" t="s">
        <v>443</v>
      </c>
      <c r="IO72" s="382"/>
      <c r="IP72" s="167" t="s">
        <v>443</v>
      </c>
      <c r="IQ72" s="167" t="s">
        <v>443</v>
      </c>
      <c r="IR72" s="167" t="s">
        <v>443</v>
      </c>
      <c r="IS72" s="167" t="s">
        <v>443</v>
      </c>
      <c r="IT72" s="167" t="s">
        <v>443</v>
      </c>
      <c r="IU72" s="167" t="s">
        <v>443</v>
      </c>
      <c r="IV72" s="382"/>
      <c r="IW72" s="373">
        <v>16000</v>
      </c>
      <c r="IX72" s="167" t="s">
        <v>443</v>
      </c>
      <c r="IY72" s="167" t="s">
        <v>443</v>
      </c>
      <c r="IZ72" s="167" t="s">
        <v>443</v>
      </c>
      <c r="JA72" s="167" t="s">
        <v>443</v>
      </c>
      <c r="JB72" s="167" t="s">
        <v>443</v>
      </c>
      <c r="JC72" s="382" t="s">
        <v>443</v>
      </c>
      <c r="JD72" s="167" t="s">
        <v>443</v>
      </c>
      <c r="JE72" s="167" t="s">
        <v>443</v>
      </c>
      <c r="JF72" s="167" t="s">
        <v>443</v>
      </c>
      <c r="JG72" s="167" t="s">
        <v>443</v>
      </c>
      <c r="JH72" s="167" t="s">
        <v>443</v>
      </c>
      <c r="JI72" s="167" t="s">
        <v>443</v>
      </c>
      <c r="JJ72" s="352"/>
      <c r="JK72" s="167" t="s">
        <v>443</v>
      </c>
      <c r="JL72" s="167" t="s">
        <v>443</v>
      </c>
      <c r="JM72" s="167" t="s">
        <v>443</v>
      </c>
      <c r="JN72" s="167" t="s">
        <v>443</v>
      </c>
      <c r="JO72" s="167" t="s">
        <v>443</v>
      </c>
      <c r="JP72" s="167" t="s">
        <v>443</v>
      </c>
      <c r="JQ72" s="352"/>
      <c r="JR72" s="167" t="s">
        <v>443</v>
      </c>
      <c r="JS72" s="167" t="s">
        <v>443</v>
      </c>
      <c r="JT72" s="167" t="s">
        <v>443</v>
      </c>
      <c r="JU72" s="167" t="s">
        <v>443</v>
      </c>
      <c r="JV72" s="167" t="s">
        <v>443</v>
      </c>
      <c r="JW72" s="167" t="s">
        <v>443</v>
      </c>
      <c r="JX72" s="352"/>
      <c r="JY72" s="167" t="s">
        <v>443</v>
      </c>
      <c r="JZ72" s="167" t="s">
        <v>443</v>
      </c>
      <c r="KA72" s="373">
        <v>16000</v>
      </c>
      <c r="KB72" s="167" t="s">
        <v>443</v>
      </c>
      <c r="KC72" s="167" t="s">
        <v>443</v>
      </c>
      <c r="KD72" s="167" t="s">
        <v>443</v>
      </c>
      <c r="KE72" s="167" t="s">
        <v>443</v>
      </c>
      <c r="KF72" s="352"/>
      <c r="KG72" s="167" t="s">
        <v>443</v>
      </c>
      <c r="KH72" s="167" t="s">
        <v>443</v>
      </c>
      <c r="KI72" s="167" t="s">
        <v>443</v>
      </c>
      <c r="KJ72" s="167" t="s">
        <v>443</v>
      </c>
      <c r="KK72" s="167" t="s">
        <v>443</v>
      </c>
      <c r="KL72" s="167" t="s">
        <v>443</v>
      </c>
      <c r="KM72" s="352"/>
      <c r="KN72" s="167" t="s">
        <v>443</v>
      </c>
      <c r="KO72" s="167" t="s">
        <v>443</v>
      </c>
      <c r="KP72" s="167" t="s">
        <v>443</v>
      </c>
      <c r="KQ72" s="167" t="s">
        <v>443</v>
      </c>
      <c r="KR72" s="167" t="s">
        <v>443</v>
      </c>
      <c r="KS72" s="167" t="s">
        <v>443</v>
      </c>
      <c r="KT72" s="352"/>
      <c r="KU72" s="167" t="s">
        <v>443</v>
      </c>
      <c r="KV72" s="167" t="s">
        <v>443</v>
      </c>
      <c r="KW72" s="167" t="s">
        <v>443</v>
      </c>
      <c r="KX72" s="167" t="s">
        <v>443</v>
      </c>
      <c r="KY72" s="167" t="s">
        <v>443</v>
      </c>
      <c r="KZ72" s="167" t="s">
        <v>443</v>
      </c>
      <c r="LA72" s="352"/>
      <c r="LB72" s="167" t="s">
        <v>443</v>
      </c>
      <c r="LC72" s="167" t="s">
        <v>443</v>
      </c>
      <c r="LD72" s="167" t="s">
        <v>443</v>
      </c>
      <c r="LE72" s="167" t="s">
        <v>443</v>
      </c>
      <c r="LF72" s="167" t="s">
        <v>443</v>
      </c>
      <c r="LG72" s="373">
        <v>16000</v>
      </c>
      <c r="LH72" s="167" t="s">
        <v>443</v>
      </c>
      <c r="LI72" s="352"/>
      <c r="LJ72" s="167" t="s">
        <v>443</v>
      </c>
      <c r="LK72" s="167" t="s">
        <v>443</v>
      </c>
      <c r="LL72" s="167" t="s">
        <v>443</v>
      </c>
      <c r="LM72" s="167" t="s">
        <v>443</v>
      </c>
      <c r="LN72" s="167" t="s">
        <v>443</v>
      </c>
      <c r="LO72" s="167" t="s">
        <v>443</v>
      </c>
      <c r="LP72" s="167" t="s">
        <v>443</v>
      </c>
      <c r="LQ72" s="167" t="s">
        <v>443</v>
      </c>
      <c r="LR72" s="167" t="s">
        <v>443</v>
      </c>
      <c r="LS72" s="167" t="s">
        <v>443</v>
      </c>
      <c r="LT72" s="167" t="s">
        <v>443</v>
      </c>
      <c r="LU72" s="167" t="s">
        <v>443</v>
      </c>
      <c r="LV72" s="167" t="s">
        <v>443</v>
      </c>
      <c r="LW72" s="167" t="s">
        <v>443</v>
      </c>
      <c r="LX72" s="167" t="s">
        <v>443</v>
      </c>
      <c r="LY72" s="167" t="s">
        <v>443</v>
      </c>
      <c r="LZ72" s="167" t="s">
        <v>443</v>
      </c>
      <c r="MA72" s="167" t="s">
        <v>443</v>
      </c>
      <c r="MB72" s="167" t="s">
        <v>443</v>
      </c>
      <c r="MC72" s="167" t="s">
        <v>443</v>
      </c>
      <c r="MD72" s="167" t="s">
        <v>443</v>
      </c>
      <c r="ME72" s="167" t="s">
        <v>443</v>
      </c>
      <c r="MF72" s="167" t="s">
        <v>443</v>
      </c>
      <c r="MG72" s="167" t="s">
        <v>443</v>
      </c>
      <c r="MH72" s="167" t="s">
        <v>443</v>
      </c>
      <c r="MI72" s="167" t="s">
        <v>443</v>
      </c>
      <c r="MJ72" s="167" t="s">
        <v>443</v>
      </c>
      <c r="MK72" s="374" t="s">
        <v>443</v>
      </c>
      <c r="ML72" s="373">
        <v>16000</v>
      </c>
    </row>
    <row r="73" spans="1:350" s="9" customFormat="1" ht="24.65" customHeight="1" x14ac:dyDescent="0.35">
      <c r="A73" s="244"/>
      <c r="B73" s="371">
        <v>34</v>
      </c>
      <c r="C73" s="450" t="s">
        <v>370</v>
      </c>
      <c r="D73" s="368"/>
      <c r="E73" s="372" t="s">
        <v>371</v>
      </c>
      <c r="F73" s="373">
        <v>18250</v>
      </c>
      <c r="G73" s="374"/>
      <c r="H73" s="86" t="s">
        <v>443</v>
      </c>
      <c r="I73" s="86" t="s">
        <v>443</v>
      </c>
      <c r="J73" s="164" t="s">
        <v>443</v>
      </c>
      <c r="K73" s="375"/>
      <c r="L73" s="86" t="s">
        <v>443</v>
      </c>
      <c r="M73" s="86" t="s">
        <v>443</v>
      </c>
      <c r="N73" s="376" t="s">
        <v>443</v>
      </c>
      <c r="O73" s="86" t="s">
        <v>443</v>
      </c>
      <c r="P73" s="86" t="s">
        <v>443</v>
      </c>
      <c r="Q73" s="164" t="s">
        <v>443</v>
      </c>
      <c r="R73" s="375"/>
      <c r="S73" s="159" t="s">
        <v>443</v>
      </c>
      <c r="T73" s="86" t="s">
        <v>443</v>
      </c>
      <c r="U73" s="376" t="s">
        <v>443</v>
      </c>
      <c r="V73" s="86" t="s">
        <v>443</v>
      </c>
      <c r="W73" s="86" t="s">
        <v>443</v>
      </c>
      <c r="X73" s="164" t="s">
        <v>443</v>
      </c>
      <c r="Y73" s="375"/>
      <c r="Z73" s="159" t="s">
        <v>443</v>
      </c>
      <c r="AA73" s="86" t="s">
        <v>443</v>
      </c>
      <c r="AB73" s="376" t="s">
        <v>443</v>
      </c>
      <c r="AC73" s="86" t="s">
        <v>443</v>
      </c>
      <c r="AD73" s="86" t="s">
        <v>443</v>
      </c>
      <c r="AE73" s="86"/>
      <c r="AF73" s="377"/>
      <c r="AG73" s="159"/>
      <c r="AH73" s="164"/>
      <c r="AI73" s="376"/>
      <c r="AJ73" s="378"/>
      <c r="AK73" s="164"/>
      <c r="AL73" s="373">
        <v>18250</v>
      </c>
      <c r="AM73" s="163"/>
      <c r="AN73" s="377"/>
      <c r="AO73" s="86" t="s">
        <v>443</v>
      </c>
      <c r="AP73" s="86" t="s">
        <v>443</v>
      </c>
      <c r="AQ73" s="376" t="s">
        <v>443</v>
      </c>
      <c r="AR73" s="86" t="s">
        <v>443</v>
      </c>
      <c r="AS73" s="86" t="s">
        <v>443</v>
      </c>
      <c r="AT73" s="164" t="s">
        <v>443</v>
      </c>
      <c r="AU73" s="375"/>
      <c r="AV73" s="86" t="s">
        <v>443</v>
      </c>
      <c r="AW73" s="86" t="s">
        <v>443</v>
      </c>
      <c r="AX73" s="376"/>
      <c r="AY73" s="86"/>
      <c r="AZ73" s="86" t="s">
        <v>443</v>
      </c>
      <c r="BA73" s="164" t="s">
        <v>443</v>
      </c>
      <c r="BB73" s="375"/>
      <c r="BC73" s="86" t="s">
        <v>443</v>
      </c>
      <c r="BD73" s="86" t="s">
        <v>443</v>
      </c>
      <c r="BE73" s="376" t="s">
        <v>443</v>
      </c>
      <c r="BF73" s="86" t="s">
        <v>443</v>
      </c>
      <c r="BG73" s="86"/>
      <c r="BH73" s="164" t="s">
        <v>443</v>
      </c>
      <c r="BI73" s="375"/>
      <c r="BJ73" s="86" t="s">
        <v>443</v>
      </c>
      <c r="BK73" s="86"/>
      <c r="BL73" s="376"/>
      <c r="BM73" s="86" t="s">
        <v>443</v>
      </c>
      <c r="BN73" s="86" t="s">
        <v>443</v>
      </c>
      <c r="BO73" s="379">
        <v>18250</v>
      </c>
      <c r="BP73" s="380" t="s">
        <v>443</v>
      </c>
      <c r="BQ73" s="381"/>
      <c r="BR73" s="167" t="s">
        <v>443</v>
      </c>
      <c r="BS73" s="103" t="s">
        <v>443</v>
      </c>
      <c r="BT73" s="103" t="s">
        <v>443</v>
      </c>
      <c r="BU73" s="103" t="s">
        <v>443</v>
      </c>
      <c r="BV73" s="103" t="s">
        <v>443</v>
      </c>
      <c r="BW73" s="160" t="s">
        <v>443</v>
      </c>
      <c r="BX73" s="382"/>
      <c r="BY73" s="167" t="s">
        <v>443</v>
      </c>
      <c r="BZ73" s="103" t="s">
        <v>443</v>
      </c>
      <c r="CA73" s="103"/>
      <c r="CB73" s="103" t="s">
        <v>443</v>
      </c>
      <c r="CC73" s="103" t="s">
        <v>443</v>
      </c>
      <c r="CD73" s="160" t="s">
        <v>443</v>
      </c>
      <c r="CE73" s="382"/>
      <c r="CF73" s="167" t="s">
        <v>443</v>
      </c>
      <c r="CG73" s="383"/>
      <c r="CH73" s="383" t="s">
        <v>443</v>
      </c>
      <c r="CI73" s="383" t="s">
        <v>443</v>
      </c>
      <c r="CJ73" s="383" t="s">
        <v>443</v>
      </c>
      <c r="CK73" s="160" t="s">
        <v>443</v>
      </c>
      <c r="CL73" s="382"/>
      <c r="CM73" s="167" t="s">
        <v>443</v>
      </c>
      <c r="CN73" s="103" t="s">
        <v>443</v>
      </c>
      <c r="CO73" s="103" t="s">
        <v>443</v>
      </c>
      <c r="CP73" s="103" t="s">
        <v>443</v>
      </c>
      <c r="CQ73" s="103">
        <v>18250</v>
      </c>
      <c r="CR73" s="160" t="s">
        <v>443</v>
      </c>
      <c r="CS73" s="382"/>
      <c r="CT73" s="380" t="s">
        <v>443</v>
      </c>
      <c r="CU73" s="373">
        <v>18250</v>
      </c>
      <c r="CV73" s="383" t="s">
        <v>443</v>
      </c>
      <c r="CW73" s="103" t="s">
        <v>443</v>
      </c>
      <c r="CX73" s="103" t="s">
        <v>443</v>
      </c>
      <c r="CY73" s="103" t="s">
        <v>443</v>
      </c>
      <c r="CZ73" s="160" t="s">
        <v>443</v>
      </c>
      <c r="DA73" s="382" t="s">
        <v>443</v>
      </c>
      <c r="DB73" s="167" t="s">
        <v>443</v>
      </c>
      <c r="DC73" s="103" t="s">
        <v>443</v>
      </c>
      <c r="DD73" s="103" t="s">
        <v>443</v>
      </c>
      <c r="DE73" s="103" t="s">
        <v>443</v>
      </c>
      <c r="DF73" s="103" t="s">
        <v>443</v>
      </c>
      <c r="DG73" s="160" t="s">
        <v>443</v>
      </c>
      <c r="DH73" s="382" t="s">
        <v>443</v>
      </c>
      <c r="DI73" s="167" t="s">
        <v>443</v>
      </c>
      <c r="DJ73" s="103" t="s">
        <v>443</v>
      </c>
      <c r="DK73" s="103" t="s">
        <v>443</v>
      </c>
      <c r="DL73" s="103" t="s">
        <v>443</v>
      </c>
      <c r="DM73" s="103" t="s">
        <v>443</v>
      </c>
      <c r="DN73" s="103" t="s">
        <v>443</v>
      </c>
      <c r="DO73" s="384" t="s">
        <v>443</v>
      </c>
      <c r="DP73" s="385" t="s">
        <v>443</v>
      </c>
      <c r="DQ73" s="103" t="s">
        <v>443</v>
      </c>
      <c r="DR73" s="103" t="s">
        <v>443</v>
      </c>
      <c r="DS73" s="103" t="s">
        <v>443</v>
      </c>
      <c r="DT73" s="103" t="s">
        <v>443</v>
      </c>
      <c r="DU73" s="160" t="s">
        <v>443</v>
      </c>
      <c r="DV73" s="382" t="s">
        <v>443</v>
      </c>
      <c r="DW73" s="167" t="s">
        <v>443</v>
      </c>
      <c r="DX73" s="167" t="s">
        <v>443</v>
      </c>
      <c r="DY73" s="167" t="s">
        <v>443</v>
      </c>
      <c r="DZ73" s="373">
        <v>18250</v>
      </c>
      <c r="EA73" s="382"/>
      <c r="EB73" s="167" t="s">
        <v>443</v>
      </c>
      <c r="EC73" s="167" t="s">
        <v>443</v>
      </c>
      <c r="ED73" s="382"/>
      <c r="EE73" s="167" t="s">
        <v>443</v>
      </c>
      <c r="EF73" s="167" t="s">
        <v>443</v>
      </c>
      <c r="EG73" s="167" t="s">
        <v>443</v>
      </c>
      <c r="EH73" s="167" t="s">
        <v>443</v>
      </c>
      <c r="EI73" s="167" t="s">
        <v>443</v>
      </c>
      <c r="EJ73" s="167" t="s">
        <v>443</v>
      </c>
      <c r="EK73" s="382"/>
      <c r="EL73" s="167" t="s">
        <v>443</v>
      </c>
      <c r="EM73" s="167" t="s">
        <v>443</v>
      </c>
      <c r="EN73" s="167" t="s">
        <v>443</v>
      </c>
      <c r="EO73" s="167">
        <v>19909.261074962116</v>
      </c>
      <c r="EP73" s="167" t="s">
        <v>443</v>
      </c>
      <c r="EQ73" s="167" t="s">
        <v>443</v>
      </c>
      <c r="ER73" s="382"/>
      <c r="ES73" s="167" t="s">
        <v>443</v>
      </c>
      <c r="ET73" s="167" t="s">
        <v>443</v>
      </c>
      <c r="EU73" s="167" t="s">
        <v>443</v>
      </c>
      <c r="EV73" s="167" t="s">
        <v>443</v>
      </c>
      <c r="EW73" s="167" t="s">
        <v>443</v>
      </c>
      <c r="EX73" s="167" t="s">
        <v>443</v>
      </c>
      <c r="EY73" s="382"/>
      <c r="EZ73" s="167" t="s">
        <v>443</v>
      </c>
      <c r="FA73" s="167" t="s">
        <v>443</v>
      </c>
      <c r="FB73" s="167" t="s">
        <v>443</v>
      </c>
      <c r="FC73" s="167" t="s">
        <v>443</v>
      </c>
      <c r="FD73" s="167" t="s">
        <v>443</v>
      </c>
      <c r="FE73" s="167">
        <v>19500</v>
      </c>
      <c r="FF73" s="373">
        <v>18250</v>
      </c>
      <c r="FG73" s="382"/>
      <c r="FH73" s="167" t="s">
        <v>443</v>
      </c>
      <c r="FI73" s="167" t="s">
        <v>443</v>
      </c>
      <c r="FJ73" s="167" t="s">
        <v>443</v>
      </c>
      <c r="FK73" s="167" t="s">
        <v>443</v>
      </c>
      <c r="FL73" s="167" t="s">
        <v>443</v>
      </c>
      <c r="FM73" s="167" t="s">
        <v>443</v>
      </c>
      <c r="FN73" s="382"/>
      <c r="FO73" s="167" t="s">
        <v>443</v>
      </c>
      <c r="FP73" s="167" t="s">
        <v>443</v>
      </c>
      <c r="FQ73" s="167" t="s">
        <v>443</v>
      </c>
      <c r="FR73" s="167" t="s">
        <v>443</v>
      </c>
      <c r="FS73" s="167" t="s">
        <v>443</v>
      </c>
      <c r="FT73" s="167" t="s">
        <v>443</v>
      </c>
      <c r="FU73" s="382"/>
      <c r="FV73" s="167" t="s">
        <v>443</v>
      </c>
      <c r="FW73" s="167" t="s">
        <v>443</v>
      </c>
      <c r="FX73" s="167" t="s">
        <v>443</v>
      </c>
      <c r="FY73" s="167" t="s">
        <v>443</v>
      </c>
      <c r="FZ73" s="167" t="s">
        <v>443</v>
      </c>
      <c r="GA73" s="167" t="s">
        <v>443</v>
      </c>
      <c r="GB73" s="382"/>
      <c r="GC73" s="167" t="s">
        <v>443</v>
      </c>
      <c r="GD73" s="167" t="s">
        <v>443</v>
      </c>
      <c r="GE73" s="167" t="s">
        <v>443</v>
      </c>
      <c r="GF73" s="167" t="s">
        <v>443</v>
      </c>
      <c r="GG73" s="167" t="s">
        <v>443</v>
      </c>
      <c r="GH73" s="167" t="s">
        <v>443</v>
      </c>
      <c r="GI73" s="382"/>
      <c r="GJ73" s="167" t="s">
        <v>443</v>
      </c>
      <c r="GK73" s="373">
        <v>18250</v>
      </c>
      <c r="GL73" s="167" t="s">
        <v>443</v>
      </c>
      <c r="GM73" s="167" t="s">
        <v>443</v>
      </c>
      <c r="GN73" s="167" t="s">
        <v>443</v>
      </c>
      <c r="GO73" s="167" t="s">
        <v>443</v>
      </c>
      <c r="GP73" s="167" t="s">
        <v>443</v>
      </c>
      <c r="GQ73" s="382"/>
      <c r="GR73" s="167" t="s">
        <v>443</v>
      </c>
      <c r="GS73" s="167" t="s">
        <v>443</v>
      </c>
      <c r="GT73" s="167" t="s">
        <v>443</v>
      </c>
      <c r="GU73" s="167" t="s">
        <v>443</v>
      </c>
      <c r="GV73" s="167" t="s">
        <v>443</v>
      </c>
      <c r="GW73" s="167" t="s">
        <v>443</v>
      </c>
      <c r="GX73" s="382"/>
      <c r="GY73" s="167" t="s">
        <v>443</v>
      </c>
      <c r="GZ73" s="167" t="s">
        <v>443</v>
      </c>
      <c r="HA73" s="167" t="s">
        <v>443</v>
      </c>
      <c r="HB73" s="167" t="s">
        <v>443</v>
      </c>
      <c r="HC73" s="167" t="s">
        <v>443</v>
      </c>
      <c r="HD73" s="167">
        <v>20244.772058823528</v>
      </c>
      <c r="HE73" s="382"/>
      <c r="HF73" s="167" t="s">
        <v>443</v>
      </c>
      <c r="HG73" s="167" t="s">
        <v>443</v>
      </c>
      <c r="HH73" s="167" t="s">
        <v>443</v>
      </c>
      <c r="HI73" s="167" t="s">
        <v>443</v>
      </c>
      <c r="HJ73" s="167" t="s">
        <v>443</v>
      </c>
      <c r="HK73" s="167" t="s">
        <v>443</v>
      </c>
      <c r="HL73" s="382"/>
      <c r="HM73" s="167" t="s">
        <v>443</v>
      </c>
      <c r="HN73" s="167" t="s">
        <v>443</v>
      </c>
      <c r="HO73" s="167" t="s">
        <v>443</v>
      </c>
      <c r="HP73" s="167" t="s">
        <v>443</v>
      </c>
      <c r="HQ73" s="373">
        <v>18250</v>
      </c>
      <c r="HR73" s="167" t="s">
        <v>443</v>
      </c>
      <c r="HS73" s="167" t="s">
        <v>443</v>
      </c>
      <c r="HT73" s="382"/>
      <c r="HU73" s="167" t="s">
        <v>443</v>
      </c>
      <c r="HV73" s="167" t="s">
        <v>443</v>
      </c>
      <c r="HW73" s="167">
        <v>20330</v>
      </c>
      <c r="HX73" s="167" t="s">
        <v>443</v>
      </c>
      <c r="HY73" s="167" t="s">
        <v>443</v>
      </c>
      <c r="HZ73" s="167">
        <v>20330</v>
      </c>
      <c r="IA73" s="382"/>
      <c r="IB73" s="167" t="s">
        <v>443</v>
      </c>
      <c r="IC73" s="167" t="s">
        <v>443</v>
      </c>
      <c r="ID73" s="167" t="s">
        <v>443</v>
      </c>
      <c r="IE73" s="167" t="s">
        <v>443</v>
      </c>
      <c r="IF73" s="167" t="s">
        <v>443</v>
      </c>
      <c r="IG73" s="167" t="s">
        <v>443</v>
      </c>
      <c r="IH73" s="382"/>
      <c r="II73" s="167" t="s">
        <v>443</v>
      </c>
      <c r="IJ73" s="167">
        <v>20330</v>
      </c>
      <c r="IK73" s="167" t="s">
        <v>443</v>
      </c>
      <c r="IL73" s="167" t="s">
        <v>443</v>
      </c>
      <c r="IM73" s="167" t="s">
        <v>443</v>
      </c>
      <c r="IN73" s="167" t="s">
        <v>443</v>
      </c>
      <c r="IO73" s="382"/>
      <c r="IP73" s="167">
        <v>20330</v>
      </c>
      <c r="IQ73" s="167" t="s">
        <v>443</v>
      </c>
      <c r="IR73" s="167" t="s">
        <v>443</v>
      </c>
      <c r="IS73" s="167" t="s">
        <v>443</v>
      </c>
      <c r="IT73" s="167" t="s">
        <v>443</v>
      </c>
      <c r="IU73" s="167" t="s">
        <v>443</v>
      </c>
      <c r="IV73" s="382"/>
      <c r="IW73" s="373">
        <v>18250</v>
      </c>
      <c r="IX73" s="167" t="s">
        <v>443</v>
      </c>
      <c r="IY73" s="167" t="s">
        <v>443</v>
      </c>
      <c r="IZ73" s="167" t="s">
        <v>443</v>
      </c>
      <c r="JA73" s="167" t="s">
        <v>443</v>
      </c>
      <c r="JB73" s="167" t="s">
        <v>443</v>
      </c>
      <c r="JC73" s="382" t="s">
        <v>443</v>
      </c>
      <c r="JD73" s="167" t="s">
        <v>443</v>
      </c>
      <c r="JE73" s="167" t="s">
        <v>443</v>
      </c>
      <c r="JF73" s="167" t="s">
        <v>443</v>
      </c>
      <c r="JG73" s="167" t="s">
        <v>443</v>
      </c>
      <c r="JH73" s="167" t="s">
        <v>443</v>
      </c>
      <c r="JI73" s="167" t="s">
        <v>443</v>
      </c>
      <c r="JJ73" s="352"/>
      <c r="JK73" s="167">
        <v>19569.83909774436</v>
      </c>
      <c r="JL73" s="167" t="s">
        <v>443</v>
      </c>
      <c r="JM73" s="167" t="s">
        <v>443</v>
      </c>
      <c r="JN73" s="167" t="s">
        <v>443</v>
      </c>
      <c r="JO73" s="167" t="s">
        <v>443</v>
      </c>
      <c r="JP73" s="167" t="s">
        <v>443</v>
      </c>
      <c r="JQ73" s="352"/>
      <c r="JR73" s="167" t="s">
        <v>443</v>
      </c>
      <c r="JS73" s="167" t="s">
        <v>443</v>
      </c>
      <c r="JT73" s="167" t="s">
        <v>443</v>
      </c>
      <c r="JU73" s="167">
        <v>19110</v>
      </c>
      <c r="JV73" s="167" t="s">
        <v>443</v>
      </c>
      <c r="JW73" s="167" t="s">
        <v>443</v>
      </c>
      <c r="JX73" s="352"/>
      <c r="JY73" s="167" t="s">
        <v>443</v>
      </c>
      <c r="JZ73" s="167">
        <v>16500</v>
      </c>
      <c r="KA73" s="373">
        <v>11250</v>
      </c>
      <c r="KB73" s="167" t="s">
        <v>443</v>
      </c>
      <c r="KC73" s="167" t="s">
        <v>443</v>
      </c>
      <c r="KD73" s="167">
        <v>16500</v>
      </c>
      <c r="KE73" s="167" t="s">
        <v>443</v>
      </c>
      <c r="KF73" s="352"/>
      <c r="KG73" s="167" t="s">
        <v>443</v>
      </c>
      <c r="KH73" s="167" t="s">
        <v>443</v>
      </c>
      <c r="KI73" s="167">
        <v>16500</v>
      </c>
      <c r="KJ73" s="167" t="s">
        <v>443</v>
      </c>
      <c r="KK73" s="167" t="s">
        <v>443</v>
      </c>
      <c r="KL73" s="167" t="s">
        <v>443</v>
      </c>
      <c r="KM73" s="352"/>
      <c r="KN73" s="167" t="s">
        <v>443</v>
      </c>
      <c r="KO73" s="167" t="s">
        <v>443</v>
      </c>
      <c r="KP73" s="167" t="s">
        <v>443</v>
      </c>
      <c r="KQ73" s="167" t="s">
        <v>443</v>
      </c>
      <c r="KR73" s="167" t="s">
        <v>443</v>
      </c>
      <c r="KS73" s="167">
        <v>16500</v>
      </c>
      <c r="KT73" s="352"/>
      <c r="KU73" s="167" t="s">
        <v>443</v>
      </c>
      <c r="KV73" s="167" t="s">
        <v>443</v>
      </c>
      <c r="KW73" s="167" t="s">
        <v>443</v>
      </c>
      <c r="KX73" s="167" t="s">
        <v>443</v>
      </c>
      <c r="KY73" s="167" t="s">
        <v>443</v>
      </c>
      <c r="KZ73" s="167" t="s">
        <v>443</v>
      </c>
      <c r="LA73" s="352"/>
      <c r="LB73" s="167" t="s">
        <v>443</v>
      </c>
      <c r="LC73" s="167">
        <v>16500</v>
      </c>
      <c r="LD73" s="167" t="s">
        <v>443</v>
      </c>
      <c r="LE73" s="167" t="s">
        <v>443</v>
      </c>
      <c r="LF73" s="167">
        <v>16500</v>
      </c>
      <c r="LG73" s="373">
        <v>9000</v>
      </c>
      <c r="LH73" s="167" t="s">
        <v>443</v>
      </c>
      <c r="LI73" s="352"/>
      <c r="LJ73" s="167" t="s">
        <v>443</v>
      </c>
      <c r="LK73" s="167" t="s">
        <v>443</v>
      </c>
      <c r="LL73" s="167" t="s">
        <v>443</v>
      </c>
      <c r="LM73" s="167" t="s">
        <v>443</v>
      </c>
      <c r="LN73" s="167" t="s">
        <v>443</v>
      </c>
      <c r="LO73" s="167" t="s">
        <v>443</v>
      </c>
      <c r="LP73" s="167" t="s">
        <v>443</v>
      </c>
      <c r="LQ73" s="167" t="s">
        <v>443</v>
      </c>
      <c r="LR73" s="167" t="s">
        <v>443</v>
      </c>
      <c r="LS73" s="167" t="s">
        <v>443</v>
      </c>
      <c r="LT73" s="167" t="s">
        <v>443</v>
      </c>
      <c r="LU73" s="167" t="s">
        <v>443</v>
      </c>
      <c r="LV73" s="167" t="s">
        <v>443</v>
      </c>
      <c r="LW73" s="167" t="s">
        <v>443</v>
      </c>
      <c r="LX73" s="167" t="s">
        <v>443</v>
      </c>
      <c r="LY73" s="167" t="s">
        <v>443</v>
      </c>
      <c r="LZ73" s="167" t="s">
        <v>443</v>
      </c>
      <c r="MA73" s="167" t="s">
        <v>443</v>
      </c>
      <c r="MB73" s="167" t="s">
        <v>443</v>
      </c>
      <c r="MC73" s="167" t="s">
        <v>443</v>
      </c>
      <c r="MD73" s="167" t="s">
        <v>443</v>
      </c>
      <c r="ME73" s="167" t="s">
        <v>443</v>
      </c>
      <c r="MF73" s="167" t="s">
        <v>443</v>
      </c>
      <c r="MG73" s="167" t="s">
        <v>443</v>
      </c>
      <c r="MH73" s="167" t="s">
        <v>443</v>
      </c>
      <c r="MI73" s="167">
        <v>11250</v>
      </c>
      <c r="MJ73" s="167">
        <v>11250</v>
      </c>
      <c r="MK73" s="374" t="s">
        <v>443</v>
      </c>
      <c r="ML73" s="373">
        <v>11250</v>
      </c>
    </row>
    <row r="74" spans="1:350" s="9" customFormat="1" ht="24.65" hidden="1" customHeight="1" x14ac:dyDescent="0.35">
      <c r="A74" s="244"/>
      <c r="B74" s="371">
        <v>35</v>
      </c>
      <c r="C74" s="450" t="s">
        <v>400</v>
      </c>
      <c r="D74" s="368"/>
      <c r="E74" s="372" t="s">
        <v>399</v>
      </c>
      <c r="F74" s="373">
        <v>20000</v>
      </c>
      <c r="G74" s="374"/>
      <c r="H74" s="86" t="s">
        <v>443</v>
      </c>
      <c r="I74" s="86" t="s">
        <v>443</v>
      </c>
      <c r="J74" s="164" t="s">
        <v>443</v>
      </c>
      <c r="K74" s="375"/>
      <c r="L74" s="86" t="s">
        <v>443</v>
      </c>
      <c r="M74" s="86" t="s">
        <v>443</v>
      </c>
      <c r="N74" s="376" t="s">
        <v>443</v>
      </c>
      <c r="O74" s="86" t="s">
        <v>443</v>
      </c>
      <c r="P74" s="86" t="s">
        <v>443</v>
      </c>
      <c r="Q74" s="164" t="s">
        <v>443</v>
      </c>
      <c r="R74" s="375"/>
      <c r="S74" s="159" t="s">
        <v>443</v>
      </c>
      <c r="T74" s="86" t="s">
        <v>443</v>
      </c>
      <c r="U74" s="376" t="s">
        <v>443</v>
      </c>
      <c r="V74" s="86" t="s">
        <v>443</v>
      </c>
      <c r="W74" s="86" t="s">
        <v>443</v>
      </c>
      <c r="X74" s="164" t="s">
        <v>443</v>
      </c>
      <c r="Y74" s="375"/>
      <c r="Z74" s="159" t="s">
        <v>443</v>
      </c>
      <c r="AA74" s="86" t="s">
        <v>443</v>
      </c>
      <c r="AB74" s="376" t="s">
        <v>443</v>
      </c>
      <c r="AC74" s="86" t="s">
        <v>443</v>
      </c>
      <c r="AD74" s="86" t="s">
        <v>443</v>
      </c>
      <c r="AE74" s="86"/>
      <c r="AF74" s="377"/>
      <c r="AG74" s="159"/>
      <c r="AH74" s="164"/>
      <c r="AI74" s="376"/>
      <c r="AJ74" s="378"/>
      <c r="AK74" s="164"/>
      <c r="AL74" s="373">
        <v>20000</v>
      </c>
      <c r="AM74" s="163"/>
      <c r="AN74" s="377"/>
      <c r="AO74" s="86" t="s">
        <v>443</v>
      </c>
      <c r="AP74" s="86" t="s">
        <v>443</v>
      </c>
      <c r="AQ74" s="376" t="s">
        <v>443</v>
      </c>
      <c r="AR74" s="86" t="s">
        <v>443</v>
      </c>
      <c r="AS74" s="86" t="s">
        <v>443</v>
      </c>
      <c r="AT74" s="164" t="s">
        <v>443</v>
      </c>
      <c r="AU74" s="375"/>
      <c r="AV74" s="86" t="s">
        <v>443</v>
      </c>
      <c r="AW74" s="86" t="s">
        <v>443</v>
      </c>
      <c r="AX74" s="376"/>
      <c r="AY74" s="86"/>
      <c r="AZ74" s="86" t="s">
        <v>443</v>
      </c>
      <c r="BA74" s="164" t="s">
        <v>443</v>
      </c>
      <c r="BB74" s="375"/>
      <c r="BC74" s="86" t="s">
        <v>443</v>
      </c>
      <c r="BD74" s="86" t="s">
        <v>443</v>
      </c>
      <c r="BE74" s="376" t="s">
        <v>443</v>
      </c>
      <c r="BF74" s="86" t="s">
        <v>443</v>
      </c>
      <c r="BG74" s="86"/>
      <c r="BH74" s="164" t="s">
        <v>443</v>
      </c>
      <c r="BI74" s="375"/>
      <c r="BJ74" s="86" t="s">
        <v>443</v>
      </c>
      <c r="BK74" s="86"/>
      <c r="BL74" s="376"/>
      <c r="BM74" s="86" t="s">
        <v>443</v>
      </c>
      <c r="BN74" s="86" t="s">
        <v>443</v>
      </c>
      <c r="BO74" s="379">
        <v>20000</v>
      </c>
      <c r="BP74" s="380" t="s">
        <v>443</v>
      </c>
      <c r="BQ74" s="381"/>
      <c r="BR74" s="167" t="s">
        <v>443</v>
      </c>
      <c r="BS74" s="103" t="s">
        <v>443</v>
      </c>
      <c r="BT74" s="103" t="s">
        <v>443</v>
      </c>
      <c r="BU74" s="103" t="s">
        <v>443</v>
      </c>
      <c r="BV74" s="103" t="s">
        <v>443</v>
      </c>
      <c r="BW74" s="160" t="s">
        <v>443</v>
      </c>
      <c r="BX74" s="382"/>
      <c r="BY74" s="167" t="s">
        <v>443</v>
      </c>
      <c r="BZ74" s="103" t="s">
        <v>443</v>
      </c>
      <c r="CA74" s="103"/>
      <c r="CB74" s="103" t="s">
        <v>443</v>
      </c>
      <c r="CC74" s="103" t="s">
        <v>443</v>
      </c>
      <c r="CD74" s="160" t="s">
        <v>443</v>
      </c>
      <c r="CE74" s="382"/>
      <c r="CF74" s="167" t="s">
        <v>443</v>
      </c>
      <c r="CG74" s="383"/>
      <c r="CH74" s="383" t="s">
        <v>443</v>
      </c>
      <c r="CI74" s="383" t="s">
        <v>443</v>
      </c>
      <c r="CJ74" s="383" t="s">
        <v>443</v>
      </c>
      <c r="CK74" s="160" t="s">
        <v>443</v>
      </c>
      <c r="CL74" s="382"/>
      <c r="CM74" s="167" t="s">
        <v>443</v>
      </c>
      <c r="CN74" s="103" t="s">
        <v>443</v>
      </c>
      <c r="CO74" s="103" t="s">
        <v>443</v>
      </c>
      <c r="CP74" s="103" t="s">
        <v>443</v>
      </c>
      <c r="CQ74" s="103" t="s">
        <v>443</v>
      </c>
      <c r="CR74" s="160" t="s">
        <v>443</v>
      </c>
      <c r="CS74" s="382"/>
      <c r="CT74" s="380" t="s">
        <v>443</v>
      </c>
      <c r="CU74" s="373">
        <v>20000</v>
      </c>
      <c r="CV74" s="383" t="s">
        <v>443</v>
      </c>
      <c r="CW74" s="103" t="s">
        <v>443</v>
      </c>
      <c r="CX74" s="103" t="s">
        <v>443</v>
      </c>
      <c r="CY74" s="103" t="s">
        <v>443</v>
      </c>
      <c r="CZ74" s="160" t="s">
        <v>443</v>
      </c>
      <c r="DA74" s="382" t="s">
        <v>443</v>
      </c>
      <c r="DB74" s="167" t="s">
        <v>443</v>
      </c>
      <c r="DC74" s="103" t="s">
        <v>443</v>
      </c>
      <c r="DD74" s="103" t="s">
        <v>443</v>
      </c>
      <c r="DE74" s="103" t="s">
        <v>443</v>
      </c>
      <c r="DF74" s="103" t="s">
        <v>443</v>
      </c>
      <c r="DG74" s="160" t="s">
        <v>443</v>
      </c>
      <c r="DH74" s="382" t="s">
        <v>443</v>
      </c>
      <c r="DI74" s="167" t="s">
        <v>443</v>
      </c>
      <c r="DJ74" s="103" t="s">
        <v>443</v>
      </c>
      <c r="DK74" s="103" t="s">
        <v>443</v>
      </c>
      <c r="DL74" s="103" t="s">
        <v>443</v>
      </c>
      <c r="DM74" s="103" t="s">
        <v>443</v>
      </c>
      <c r="DN74" s="103" t="s">
        <v>443</v>
      </c>
      <c r="DO74" s="384" t="s">
        <v>443</v>
      </c>
      <c r="DP74" s="385" t="s">
        <v>443</v>
      </c>
      <c r="DQ74" s="103" t="s">
        <v>443</v>
      </c>
      <c r="DR74" s="103" t="s">
        <v>443</v>
      </c>
      <c r="DS74" s="103" t="s">
        <v>443</v>
      </c>
      <c r="DT74" s="103" t="s">
        <v>443</v>
      </c>
      <c r="DU74" s="160" t="s">
        <v>443</v>
      </c>
      <c r="DV74" s="382" t="s">
        <v>443</v>
      </c>
      <c r="DW74" s="167" t="s">
        <v>443</v>
      </c>
      <c r="DX74" s="167" t="s">
        <v>443</v>
      </c>
      <c r="DY74" s="167" t="s">
        <v>443</v>
      </c>
      <c r="DZ74" s="373">
        <v>20000</v>
      </c>
      <c r="EA74" s="382"/>
      <c r="EB74" s="167" t="s">
        <v>443</v>
      </c>
      <c r="EC74" s="167" t="s">
        <v>443</v>
      </c>
      <c r="ED74" s="382"/>
      <c r="EE74" s="167" t="s">
        <v>443</v>
      </c>
      <c r="EF74" s="167" t="s">
        <v>443</v>
      </c>
      <c r="EG74" s="167" t="s">
        <v>443</v>
      </c>
      <c r="EH74" s="167" t="s">
        <v>443</v>
      </c>
      <c r="EI74" s="167" t="s">
        <v>443</v>
      </c>
      <c r="EJ74" s="167" t="s">
        <v>443</v>
      </c>
      <c r="EK74" s="382"/>
      <c r="EL74" s="167" t="s">
        <v>443</v>
      </c>
      <c r="EM74" s="167" t="s">
        <v>443</v>
      </c>
      <c r="EN74" s="167" t="s">
        <v>443</v>
      </c>
      <c r="EO74" s="167" t="s">
        <v>443</v>
      </c>
      <c r="EP74" s="167" t="s">
        <v>443</v>
      </c>
      <c r="EQ74" s="167" t="s">
        <v>443</v>
      </c>
      <c r="ER74" s="382"/>
      <c r="ES74" s="167" t="s">
        <v>443</v>
      </c>
      <c r="ET74" s="167" t="s">
        <v>443</v>
      </c>
      <c r="EU74" s="167" t="s">
        <v>443</v>
      </c>
      <c r="EV74" s="167" t="s">
        <v>443</v>
      </c>
      <c r="EW74" s="167" t="s">
        <v>443</v>
      </c>
      <c r="EX74" s="167" t="s">
        <v>443</v>
      </c>
      <c r="EY74" s="382"/>
      <c r="EZ74" s="167" t="s">
        <v>443</v>
      </c>
      <c r="FA74" s="167" t="s">
        <v>443</v>
      </c>
      <c r="FB74" s="167" t="s">
        <v>443</v>
      </c>
      <c r="FC74" s="167" t="s">
        <v>443</v>
      </c>
      <c r="FD74" s="167" t="s">
        <v>443</v>
      </c>
      <c r="FE74" s="167" t="s">
        <v>443</v>
      </c>
      <c r="FF74" s="373">
        <v>20000</v>
      </c>
      <c r="FG74" s="382"/>
      <c r="FH74" s="167" t="s">
        <v>443</v>
      </c>
      <c r="FI74" s="167" t="s">
        <v>443</v>
      </c>
      <c r="FJ74" s="167" t="s">
        <v>443</v>
      </c>
      <c r="FK74" s="167" t="s">
        <v>443</v>
      </c>
      <c r="FL74" s="167" t="s">
        <v>443</v>
      </c>
      <c r="FM74" s="167" t="s">
        <v>443</v>
      </c>
      <c r="FN74" s="382"/>
      <c r="FO74" s="167" t="s">
        <v>443</v>
      </c>
      <c r="FP74" s="167" t="s">
        <v>443</v>
      </c>
      <c r="FQ74" s="167" t="s">
        <v>443</v>
      </c>
      <c r="FR74" s="167" t="s">
        <v>443</v>
      </c>
      <c r="FS74" s="167" t="s">
        <v>443</v>
      </c>
      <c r="FT74" s="167" t="s">
        <v>443</v>
      </c>
      <c r="FU74" s="382"/>
      <c r="FV74" s="167" t="s">
        <v>443</v>
      </c>
      <c r="FW74" s="167" t="s">
        <v>443</v>
      </c>
      <c r="FX74" s="167" t="s">
        <v>443</v>
      </c>
      <c r="FY74" s="167" t="s">
        <v>443</v>
      </c>
      <c r="FZ74" s="167" t="s">
        <v>443</v>
      </c>
      <c r="GA74" s="167" t="s">
        <v>443</v>
      </c>
      <c r="GB74" s="382"/>
      <c r="GC74" s="167" t="s">
        <v>443</v>
      </c>
      <c r="GD74" s="167" t="s">
        <v>443</v>
      </c>
      <c r="GE74" s="167" t="s">
        <v>443</v>
      </c>
      <c r="GF74" s="167" t="s">
        <v>443</v>
      </c>
      <c r="GG74" s="167" t="s">
        <v>443</v>
      </c>
      <c r="GH74" s="167" t="s">
        <v>443</v>
      </c>
      <c r="GI74" s="382"/>
      <c r="GJ74" s="167" t="s">
        <v>443</v>
      </c>
      <c r="GK74" s="373">
        <v>20000</v>
      </c>
      <c r="GL74" s="167" t="s">
        <v>443</v>
      </c>
      <c r="GM74" s="167" t="s">
        <v>443</v>
      </c>
      <c r="GN74" s="167" t="s">
        <v>443</v>
      </c>
      <c r="GO74" s="167" t="s">
        <v>443</v>
      </c>
      <c r="GP74" s="167" t="s">
        <v>443</v>
      </c>
      <c r="GQ74" s="382"/>
      <c r="GR74" s="167" t="s">
        <v>443</v>
      </c>
      <c r="GS74" s="167" t="s">
        <v>443</v>
      </c>
      <c r="GT74" s="167" t="s">
        <v>443</v>
      </c>
      <c r="GU74" s="167" t="s">
        <v>443</v>
      </c>
      <c r="GV74" s="167" t="s">
        <v>443</v>
      </c>
      <c r="GW74" s="167" t="s">
        <v>443</v>
      </c>
      <c r="GX74" s="382"/>
      <c r="GY74" s="167" t="s">
        <v>443</v>
      </c>
      <c r="GZ74" s="167" t="s">
        <v>443</v>
      </c>
      <c r="HA74" s="167" t="s">
        <v>443</v>
      </c>
      <c r="HB74" s="167" t="s">
        <v>443</v>
      </c>
      <c r="HC74" s="167" t="s">
        <v>443</v>
      </c>
      <c r="HD74" s="167" t="s">
        <v>443</v>
      </c>
      <c r="HE74" s="382"/>
      <c r="HF74" s="167" t="s">
        <v>443</v>
      </c>
      <c r="HG74" s="167" t="s">
        <v>443</v>
      </c>
      <c r="HH74" s="167" t="s">
        <v>443</v>
      </c>
      <c r="HI74" s="167" t="s">
        <v>443</v>
      </c>
      <c r="HJ74" s="167" t="s">
        <v>443</v>
      </c>
      <c r="HK74" s="167" t="s">
        <v>443</v>
      </c>
      <c r="HL74" s="382"/>
      <c r="HM74" s="167" t="s">
        <v>443</v>
      </c>
      <c r="HN74" s="167" t="s">
        <v>443</v>
      </c>
      <c r="HO74" s="167" t="s">
        <v>443</v>
      </c>
      <c r="HP74" s="167" t="s">
        <v>443</v>
      </c>
      <c r="HQ74" s="373">
        <v>20000</v>
      </c>
      <c r="HR74" s="167" t="s">
        <v>443</v>
      </c>
      <c r="HS74" s="167" t="s">
        <v>443</v>
      </c>
      <c r="HT74" s="382"/>
      <c r="HU74" s="167" t="s">
        <v>443</v>
      </c>
      <c r="HV74" s="167" t="s">
        <v>443</v>
      </c>
      <c r="HW74" s="167" t="s">
        <v>443</v>
      </c>
      <c r="HX74" s="167" t="s">
        <v>443</v>
      </c>
      <c r="HY74" s="167" t="s">
        <v>443</v>
      </c>
      <c r="HZ74" s="167" t="s">
        <v>443</v>
      </c>
      <c r="IA74" s="382"/>
      <c r="IB74" s="167" t="s">
        <v>443</v>
      </c>
      <c r="IC74" s="167" t="s">
        <v>443</v>
      </c>
      <c r="ID74" s="167" t="s">
        <v>443</v>
      </c>
      <c r="IE74" s="167" t="s">
        <v>443</v>
      </c>
      <c r="IF74" s="167" t="s">
        <v>443</v>
      </c>
      <c r="IG74" s="167" t="s">
        <v>443</v>
      </c>
      <c r="IH74" s="382"/>
      <c r="II74" s="167" t="s">
        <v>443</v>
      </c>
      <c r="IJ74" s="167" t="s">
        <v>443</v>
      </c>
      <c r="IK74" s="167" t="s">
        <v>443</v>
      </c>
      <c r="IL74" s="167" t="s">
        <v>443</v>
      </c>
      <c r="IM74" s="167" t="s">
        <v>443</v>
      </c>
      <c r="IN74" s="167" t="s">
        <v>443</v>
      </c>
      <c r="IO74" s="382"/>
      <c r="IP74" s="167" t="s">
        <v>443</v>
      </c>
      <c r="IQ74" s="167" t="s">
        <v>443</v>
      </c>
      <c r="IR74" s="167" t="s">
        <v>443</v>
      </c>
      <c r="IS74" s="167" t="s">
        <v>443</v>
      </c>
      <c r="IT74" s="167" t="s">
        <v>443</v>
      </c>
      <c r="IU74" s="167" t="s">
        <v>443</v>
      </c>
      <c r="IV74" s="382"/>
      <c r="IW74" s="373">
        <v>20000</v>
      </c>
      <c r="IX74" s="167" t="s">
        <v>443</v>
      </c>
      <c r="IY74" s="167" t="s">
        <v>443</v>
      </c>
      <c r="IZ74" s="167" t="s">
        <v>443</v>
      </c>
      <c r="JA74" s="167" t="s">
        <v>443</v>
      </c>
      <c r="JB74" s="167" t="s">
        <v>443</v>
      </c>
      <c r="JC74" s="382" t="s">
        <v>443</v>
      </c>
      <c r="JD74" s="167" t="s">
        <v>443</v>
      </c>
      <c r="JE74" s="167" t="s">
        <v>443</v>
      </c>
      <c r="JF74" s="167" t="s">
        <v>443</v>
      </c>
      <c r="JG74" s="167" t="s">
        <v>443</v>
      </c>
      <c r="JH74" s="167" t="s">
        <v>443</v>
      </c>
      <c r="JI74" s="167"/>
      <c r="JJ74" s="352"/>
      <c r="JK74" s="167"/>
      <c r="JL74" s="167"/>
      <c r="JM74" s="167"/>
      <c r="JN74" s="167"/>
      <c r="JO74" s="167"/>
      <c r="JP74" s="167"/>
      <c r="JQ74" s="352"/>
      <c r="JR74" s="167"/>
      <c r="JS74" s="167"/>
      <c r="JT74" s="167"/>
      <c r="JU74" s="167"/>
      <c r="JV74" s="167"/>
      <c r="JW74" s="167"/>
      <c r="JX74" s="352"/>
      <c r="JY74" s="167"/>
      <c r="JZ74" s="167"/>
      <c r="KA74" s="373">
        <v>20000</v>
      </c>
      <c r="KB74" s="167"/>
      <c r="KC74" s="167"/>
      <c r="KD74" s="167"/>
      <c r="KE74" s="167"/>
      <c r="KF74" s="352"/>
      <c r="KG74" s="167"/>
      <c r="KH74" s="167"/>
      <c r="KI74" s="167"/>
      <c r="KJ74" s="167"/>
      <c r="KK74" s="167"/>
      <c r="KL74" s="167"/>
      <c r="KM74" s="352"/>
      <c r="KN74" s="167"/>
      <c r="KO74" s="167"/>
      <c r="KP74" s="167"/>
      <c r="KQ74" s="167"/>
      <c r="KR74" s="167"/>
      <c r="KS74" s="167"/>
      <c r="KT74" s="352"/>
      <c r="KU74" s="167"/>
      <c r="KV74" s="167"/>
      <c r="KW74" s="167"/>
      <c r="KX74" s="167"/>
      <c r="KY74" s="167"/>
      <c r="KZ74" s="167"/>
      <c r="LA74" s="352"/>
      <c r="LB74" s="167"/>
      <c r="LC74" s="167"/>
      <c r="LD74" s="167"/>
      <c r="LE74" s="167"/>
      <c r="LF74" s="167"/>
      <c r="LG74" s="373">
        <v>20000</v>
      </c>
      <c r="LH74" s="167"/>
      <c r="LI74" s="352"/>
      <c r="LJ74" s="167"/>
      <c r="LK74" s="167"/>
      <c r="LL74" s="167"/>
      <c r="LM74" s="167"/>
      <c r="LN74" s="167"/>
      <c r="LO74" s="167"/>
      <c r="LP74" s="352"/>
      <c r="LQ74" s="167"/>
      <c r="LR74" s="167"/>
      <c r="LS74" s="167"/>
      <c r="LT74" s="167"/>
      <c r="LU74" s="167"/>
      <c r="LV74" s="167"/>
      <c r="LW74" s="352"/>
      <c r="LX74" s="167"/>
      <c r="LY74" s="167"/>
      <c r="LZ74" s="167"/>
      <c r="MA74" s="167"/>
      <c r="MB74" s="167"/>
      <c r="MC74" s="167"/>
      <c r="MD74" s="352"/>
      <c r="ME74" s="167"/>
      <c r="MF74" s="167"/>
      <c r="MG74" s="167"/>
      <c r="MH74" s="167"/>
      <c r="MI74" s="167"/>
      <c r="MJ74" s="167"/>
      <c r="MK74" s="374" t="s">
        <v>443</v>
      </c>
      <c r="ML74" s="373">
        <v>20000</v>
      </c>
    </row>
    <row r="75" spans="1:350" s="9" customFormat="1" ht="24.65" hidden="1" customHeight="1" x14ac:dyDescent="0.35">
      <c r="A75" s="244"/>
      <c r="B75" s="371">
        <v>13</v>
      </c>
      <c r="C75" s="450" t="s">
        <v>396</v>
      </c>
      <c r="D75" s="368"/>
      <c r="E75" s="372" t="s">
        <v>397</v>
      </c>
      <c r="F75" s="373">
        <v>20000</v>
      </c>
      <c r="G75" s="374"/>
      <c r="H75" s="86" t="s">
        <v>443</v>
      </c>
      <c r="I75" s="86" t="s">
        <v>443</v>
      </c>
      <c r="J75" s="164" t="s">
        <v>443</v>
      </c>
      <c r="K75" s="375"/>
      <c r="L75" s="86" t="s">
        <v>443</v>
      </c>
      <c r="M75" s="86" t="s">
        <v>443</v>
      </c>
      <c r="N75" s="376" t="s">
        <v>443</v>
      </c>
      <c r="O75" s="86" t="s">
        <v>443</v>
      </c>
      <c r="P75" s="86" t="s">
        <v>443</v>
      </c>
      <c r="Q75" s="164" t="s">
        <v>443</v>
      </c>
      <c r="R75" s="375"/>
      <c r="S75" s="159" t="s">
        <v>443</v>
      </c>
      <c r="T75" s="86" t="s">
        <v>443</v>
      </c>
      <c r="U75" s="376" t="s">
        <v>443</v>
      </c>
      <c r="V75" s="86" t="s">
        <v>443</v>
      </c>
      <c r="W75" s="86" t="s">
        <v>443</v>
      </c>
      <c r="X75" s="164" t="s">
        <v>443</v>
      </c>
      <c r="Y75" s="375"/>
      <c r="Z75" s="159" t="s">
        <v>443</v>
      </c>
      <c r="AA75" s="86" t="s">
        <v>443</v>
      </c>
      <c r="AB75" s="376" t="s">
        <v>443</v>
      </c>
      <c r="AC75" s="86" t="s">
        <v>443</v>
      </c>
      <c r="AD75" s="86">
        <v>20000</v>
      </c>
      <c r="AE75" s="86"/>
      <c r="AF75" s="377"/>
      <c r="AG75" s="159"/>
      <c r="AH75" s="164"/>
      <c r="AI75" s="376"/>
      <c r="AJ75" s="378"/>
      <c r="AK75" s="164"/>
      <c r="AL75" s="373">
        <v>20000</v>
      </c>
      <c r="AM75" s="163"/>
      <c r="AN75" s="377"/>
      <c r="AO75" s="86" t="s">
        <v>443</v>
      </c>
      <c r="AP75" s="86" t="s">
        <v>443</v>
      </c>
      <c r="AQ75" s="376" t="s">
        <v>443</v>
      </c>
      <c r="AR75" s="86" t="s">
        <v>443</v>
      </c>
      <c r="AS75" s="86" t="s">
        <v>443</v>
      </c>
      <c r="AT75" s="164" t="s">
        <v>443</v>
      </c>
      <c r="AU75" s="375"/>
      <c r="AV75" s="86" t="s">
        <v>443</v>
      </c>
      <c r="AW75" s="86" t="s">
        <v>443</v>
      </c>
      <c r="AX75" s="376" t="s">
        <v>443</v>
      </c>
      <c r="AY75" s="86" t="s">
        <v>443</v>
      </c>
      <c r="AZ75" s="86" t="s">
        <v>443</v>
      </c>
      <c r="BA75" s="164" t="s">
        <v>443</v>
      </c>
      <c r="BB75" s="375"/>
      <c r="BC75" s="86" t="s">
        <v>443</v>
      </c>
      <c r="BD75" s="86" t="s">
        <v>443</v>
      </c>
      <c r="BE75" s="376" t="s">
        <v>443</v>
      </c>
      <c r="BF75" s="86" t="s">
        <v>443</v>
      </c>
      <c r="BG75" s="86" t="s">
        <v>443</v>
      </c>
      <c r="BH75" s="164" t="s">
        <v>443</v>
      </c>
      <c r="BI75" s="375"/>
      <c r="BJ75" s="86" t="s">
        <v>443</v>
      </c>
      <c r="BK75" s="86">
        <v>20000</v>
      </c>
      <c r="BL75" s="376">
        <v>20000</v>
      </c>
      <c r="BM75" s="86" t="s">
        <v>443</v>
      </c>
      <c r="BN75" s="86" t="s">
        <v>443</v>
      </c>
      <c r="BO75" s="379">
        <v>20000</v>
      </c>
      <c r="BP75" s="380" t="s">
        <v>443</v>
      </c>
      <c r="BQ75" s="381"/>
      <c r="BR75" s="167" t="s">
        <v>443</v>
      </c>
      <c r="BS75" s="103" t="s">
        <v>443</v>
      </c>
      <c r="BT75" s="103" t="s">
        <v>443</v>
      </c>
      <c r="BU75" s="103" t="s">
        <v>443</v>
      </c>
      <c r="BV75" s="103" t="s">
        <v>443</v>
      </c>
      <c r="BW75" s="160" t="s">
        <v>443</v>
      </c>
      <c r="BX75" s="382"/>
      <c r="BY75" s="167" t="s">
        <v>443</v>
      </c>
      <c r="BZ75" s="103" t="s">
        <v>443</v>
      </c>
      <c r="CA75" s="103" t="s">
        <v>443</v>
      </c>
      <c r="CB75" s="103" t="s">
        <v>443</v>
      </c>
      <c r="CC75" s="103" t="s">
        <v>443</v>
      </c>
      <c r="CD75" s="160" t="s">
        <v>443</v>
      </c>
      <c r="CE75" s="382"/>
      <c r="CF75" s="167" t="s">
        <v>443</v>
      </c>
      <c r="CG75" s="383" t="s">
        <v>443</v>
      </c>
      <c r="CH75" s="383" t="s">
        <v>443</v>
      </c>
      <c r="CI75" s="383" t="s">
        <v>443</v>
      </c>
      <c r="CJ75" s="383" t="s">
        <v>443</v>
      </c>
      <c r="CK75" s="160" t="s">
        <v>443</v>
      </c>
      <c r="CL75" s="382"/>
      <c r="CM75" s="167" t="s">
        <v>443</v>
      </c>
      <c r="CN75" s="103" t="s">
        <v>443</v>
      </c>
      <c r="CO75" s="103" t="s">
        <v>443</v>
      </c>
      <c r="CP75" s="103" t="s">
        <v>443</v>
      </c>
      <c r="CQ75" s="103" t="s">
        <v>443</v>
      </c>
      <c r="CR75" s="160" t="s">
        <v>443</v>
      </c>
      <c r="CS75" s="382"/>
      <c r="CT75" s="380" t="s">
        <v>443</v>
      </c>
      <c r="CU75" s="373">
        <v>20000</v>
      </c>
      <c r="CV75" s="383" t="s">
        <v>443</v>
      </c>
      <c r="CW75" s="103" t="s">
        <v>443</v>
      </c>
      <c r="CX75" s="103" t="s">
        <v>443</v>
      </c>
      <c r="CY75" s="103" t="s">
        <v>443</v>
      </c>
      <c r="CZ75" s="160" t="s">
        <v>443</v>
      </c>
      <c r="DA75" s="382" t="s">
        <v>443</v>
      </c>
      <c r="DB75" s="167" t="s">
        <v>443</v>
      </c>
      <c r="DC75" s="103" t="s">
        <v>443</v>
      </c>
      <c r="DD75" s="103" t="s">
        <v>443</v>
      </c>
      <c r="DE75" s="103" t="s">
        <v>443</v>
      </c>
      <c r="DF75" s="103" t="s">
        <v>443</v>
      </c>
      <c r="DG75" s="160" t="s">
        <v>443</v>
      </c>
      <c r="DH75" s="382" t="s">
        <v>443</v>
      </c>
      <c r="DI75" s="167" t="s">
        <v>443</v>
      </c>
      <c r="DJ75" s="103" t="s">
        <v>443</v>
      </c>
      <c r="DK75" s="103" t="s">
        <v>443</v>
      </c>
      <c r="DL75" s="103" t="s">
        <v>443</v>
      </c>
      <c r="DM75" s="103" t="s">
        <v>443</v>
      </c>
      <c r="DN75" s="103" t="s">
        <v>443</v>
      </c>
      <c r="DO75" s="384" t="s">
        <v>443</v>
      </c>
      <c r="DP75" s="385" t="s">
        <v>443</v>
      </c>
      <c r="DQ75" s="103" t="s">
        <v>443</v>
      </c>
      <c r="DR75" s="103" t="s">
        <v>443</v>
      </c>
      <c r="DS75" s="103" t="s">
        <v>443</v>
      </c>
      <c r="DT75" s="103" t="s">
        <v>443</v>
      </c>
      <c r="DU75" s="160" t="s">
        <v>443</v>
      </c>
      <c r="DV75" s="382" t="s">
        <v>443</v>
      </c>
      <c r="DW75" s="167" t="s">
        <v>443</v>
      </c>
      <c r="DX75" s="167" t="s">
        <v>443</v>
      </c>
      <c r="DY75" s="167" t="s">
        <v>443</v>
      </c>
      <c r="DZ75" s="373">
        <v>20000</v>
      </c>
      <c r="EA75" s="382"/>
      <c r="EB75" s="167" t="s">
        <v>443</v>
      </c>
      <c r="EC75" s="167" t="s">
        <v>443</v>
      </c>
      <c r="ED75" s="382"/>
      <c r="EE75" s="167" t="s">
        <v>443</v>
      </c>
      <c r="EF75" s="167" t="s">
        <v>443</v>
      </c>
      <c r="EG75" s="167" t="s">
        <v>443</v>
      </c>
      <c r="EH75" s="167" t="s">
        <v>443</v>
      </c>
      <c r="EI75" s="167" t="s">
        <v>443</v>
      </c>
      <c r="EJ75" s="167" t="s">
        <v>443</v>
      </c>
      <c r="EK75" s="382"/>
      <c r="EL75" s="167" t="s">
        <v>443</v>
      </c>
      <c r="EM75" s="167" t="s">
        <v>443</v>
      </c>
      <c r="EN75" s="167" t="s">
        <v>443</v>
      </c>
      <c r="EO75" s="167" t="s">
        <v>443</v>
      </c>
      <c r="EP75" s="167" t="s">
        <v>443</v>
      </c>
      <c r="EQ75" s="167" t="s">
        <v>443</v>
      </c>
      <c r="ER75" s="382"/>
      <c r="ES75" s="167" t="s">
        <v>443</v>
      </c>
      <c r="ET75" s="167" t="s">
        <v>443</v>
      </c>
      <c r="EU75" s="167" t="s">
        <v>443</v>
      </c>
      <c r="EV75" s="167" t="s">
        <v>443</v>
      </c>
      <c r="EW75" s="167" t="s">
        <v>443</v>
      </c>
      <c r="EX75" s="167" t="s">
        <v>443</v>
      </c>
      <c r="EY75" s="382"/>
      <c r="EZ75" s="167" t="s">
        <v>443</v>
      </c>
      <c r="FA75" s="167" t="s">
        <v>443</v>
      </c>
      <c r="FB75" s="167" t="s">
        <v>443</v>
      </c>
      <c r="FC75" s="167" t="s">
        <v>443</v>
      </c>
      <c r="FD75" s="167" t="s">
        <v>443</v>
      </c>
      <c r="FE75" s="167" t="s">
        <v>443</v>
      </c>
      <c r="FF75" s="373">
        <v>20000</v>
      </c>
      <c r="FG75" s="382"/>
      <c r="FH75" s="167" t="s">
        <v>443</v>
      </c>
      <c r="FI75" s="167" t="s">
        <v>443</v>
      </c>
      <c r="FJ75" s="167" t="s">
        <v>443</v>
      </c>
      <c r="FK75" s="167" t="s">
        <v>443</v>
      </c>
      <c r="FL75" s="167" t="s">
        <v>443</v>
      </c>
      <c r="FM75" s="167" t="s">
        <v>443</v>
      </c>
      <c r="FN75" s="382"/>
      <c r="FO75" s="167" t="s">
        <v>443</v>
      </c>
      <c r="FP75" s="167" t="s">
        <v>443</v>
      </c>
      <c r="FQ75" s="167" t="s">
        <v>443</v>
      </c>
      <c r="FR75" s="167" t="s">
        <v>443</v>
      </c>
      <c r="FS75" s="167" t="s">
        <v>443</v>
      </c>
      <c r="FT75" s="167" t="s">
        <v>443</v>
      </c>
      <c r="FU75" s="382"/>
      <c r="FV75" s="167" t="s">
        <v>443</v>
      </c>
      <c r="FW75" s="167" t="s">
        <v>443</v>
      </c>
      <c r="FX75" s="167" t="s">
        <v>443</v>
      </c>
      <c r="FY75" s="167" t="s">
        <v>443</v>
      </c>
      <c r="FZ75" s="167" t="s">
        <v>443</v>
      </c>
      <c r="GA75" s="167" t="s">
        <v>443</v>
      </c>
      <c r="GB75" s="382"/>
      <c r="GC75" s="167" t="s">
        <v>443</v>
      </c>
      <c r="GD75" s="167" t="s">
        <v>443</v>
      </c>
      <c r="GE75" s="167" t="s">
        <v>443</v>
      </c>
      <c r="GF75" s="167" t="s">
        <v>443</v>
      </c>
      <c r="GG75" s="167" t="s">
        <v>443</v>
      </c>
      <c r="GH75" s="167" t="s">
        <v>443</v>
      </c>
      <c r="GI75" s="382"/>
      <c r="GJ75" s="167" t="s">
        <v>443</v>
      </c>
      <c r="GK75" s="373">
        <v>20000</v>
      </c>
      <c r="GL75" s="167" t="s">
        <v>443</v>
      </c>
      <c r="GM75" s="167" t="s">
        <v>443</v>
      </c>
      <c r="GN75" s="167" t="s">
        <v>443</v>
      </c>
      <c r="GO75" s="167" t="s">
        <v>443</v>
      </c>
      <c r="GP75" s="167" t="s">
        <v>443</v>
      </c>
      <c r="GQ75" s="382"/>
      <c r="GR75" s="167" t="s">
        <v>443</v>
      </c>
      <c r="GS75" s="167" t="s">
        <v>443</v>
      </c>
      <c r="GT75" s="167" t="s">
        <v>443</v>
      </c>
      <c r="GU75" s="167" t="s">
        <v>443</v>
      </c>
      <c r="GV75" s="167" t="s">
        <v>443</v>
      </c>
      <c r="GW75" s="167" t="s">
        <v>443</v>
      </c>
      <c r="GX75" s="382"/>
      <c r="GY75" s="167" t="s">
        <v>443</v>
      </c>
      <c r="GZ75" s="167" t="s">
        <v>443</v>
      </c>
      <c r="HA75" s="167" t="s">
        <v>443</v>
      </c>
      <c r="HB75" s="167" t="s">
        <v>443</v>
      </c>
      <c r="HC75" s="167" t="s">
        <v>443</v>
      </c>
      <c r="HD75" s="167" t="s">
        <v>443</v>
      </c>
      <c r="HE75" s="382"/>
      <c r="HF75" s="167" t="s">
        <v>443</v>
      </c>
      <c r="HG75" s="167" t="s">
        <v>443</v>
      </c>
      <c r="HH75" s="167" t="s">
        <v>443</v>
      </c>
      <c r="HI75" s="167" t="s">
        <v>443</v>
      </c>
      <c r="HJ75" s="167" t="s">
        <v>443</v>
      </c>
      <c r="HK75" s="167" t="s">
        <v>443</v>
      </c>
      <c r="HL75" s="382"/>
      <c r="HM75" s="167" t="s">
        <v>443</v>
      </c>
      <c r="HN75" s="167" t="s">
        <v>443</v>
      </c>
      <c r="HO75" s="167" t="s">
        <v>443</v>
      </c>
      <c r="HP75" s="167" t="s">
        <v>443</v>
      </c>
      <c r="HQ75" s="373">
        <v>20000</v>
      </c>
      <c r="HR75" s="167" t="s">
        <v>443</v>
      </c>
      <c r="HS75" s="167" t="s">
        <v>443</v>
      </c>
      <c r="HT75" s="382"/>
      <c r="HU75" s="167" t="s">
        <v>443</v>
      </c>
      <c r="HV75" s="167" t="s">
        <v>443</v>
      </c>
      <c r="HW75" s="167" t="s">
        <v>443</v>
      </c>
      <c r="HX75" s="167" t="s">
        <v>443</v>
      </c>
      <c r="HY75" s="167" t="s">
        <v>443</v>
      </c>
      <c r="HZ75" s="167" t="s">
        <v>443</v>
      </c>
      <c r="IA75" s="382"/>
      <c r="IB75" s="167" t="s">
        <v>443</v>
      </c>
      <c r="IC75" s="167" t="s">
        <v>443</v>
      </c>
      <c r="ID75" s="167" t="s">
        <v>443</v>
      </c>
      <c r="IE75" s="167" t="s">
        <v>443</v>
      </c>
      <c r="IF75" s="167" t="s">
        <v>443</v>
      </c>
      <c r="IG75" s="167" t="s">
        <v>443</v>
      </c>
      <c r="IH75" s="382"/>
      <c r="II75" s="167" t="s">
        <v>443</v>
      </c>
      <c r="IJ75" s="167" t="s">
        <v>443</v>
      </c>
      <c r="IK75" s="167" t="s">
        <v>443</v>
      </c>
      <c r="IL75" s="167" t="s">
        <v>443</v>
      </c>
      <c r="IM75" s="167" t="s">
        <v>443</v>
      </c>
      <c r="IN75" s="167" t="s">
        <v>443</v>
      </c>
      <c r="IO75" s="382"/>
      <c r="IP75" s="167" t="s">
        <v>443</v>
      </c>
      <c r="IQ75" s="167" t="s">
        <v>443</v>
      </c>
      <c r="IR75" s="167" t="s">
        <v>443</v>
      </c>
      <c r="IS75" s="167" t="s">
        <v>443</v>
      </c>
      <c r="IT75" s="167" t="s">
        <v>443</v>
      </c>
      <c r="IU75" s="167" t="s">
        <v>443</v>
      </c>
      <c r="IV75" s="382"/>
      <c r="IW75" s="373">
        <v>20000</v>
      </c>
      <c r="IX75" s="167" t="s">
        <v>443</v>
      </c>
      <c r="IY75" s="167" t="s">
        <v>443</v>
      </c>
      <c r="IZ75" s="167" t="s">
        <v>443</v>
      </c>
      <c r="JA75" s="167" t="s">
        <v>443</v>
      </c>
      <c r="JB75" s="167" t="s">
        <v>443</v>
      </c>
      <c r="JC75" s="382" t="s">
        <v>443</v>
      </c>
      <c r="JD75" s="167" t="s">
        <v>443</v>
      </c>
      <c r="JE75" s="167" t="s">
        <v>443</v>
      </c>
      <c r="JF75" s="167" t="s">
        <v>443</v>
      </c>
      <c r="JG75" s="167" t="s">
        <v>443</v>
      </c>
      <c r="JH75" s="167" t="s">
        <v>443</v>
      </c>
      <c r="JI75" s="167"/>
      <c r="JJ75" s="352"/>
      <c r="JK75" s="167"/>
      <c r="JL75" s="167"/>
      <c r="JM75" s="167"/>
      <c r="JN75" s="167"/>
      <c r="JO75" s="167"/>
      <c r="JP75" s="167"/>
      <c r="JQ75" s="352"/>
      <c r="JR75" s="167"/>
      <c r="JS75" s="167"/>
      <c r="JT75" s="167"/>
      <c r="JU75" s="167"/>
      <c r="JV75" s="167"/>
      <c r="JW75" s="167"/>
      <c r="JX75" s="352"/>
      <c r="JY75" s="167"/>
      <c r="JZ75" s="167"/>
      <c r="KA75" s="373">
        <v>20000</v>
      </c>
      <c r="KB75" s="167"/>
      <c r="KC75" s="167"/>
      <c r="KD75" s="167"/>
      <c r="KE75" s="167"/>
      <c r="KF75" s="352"/>
      <c r="KG75" s="167"/>
      <c r="KH75" s="167"/>
      <c r="KI75" s="167"/>
      <c r="KJ75" s="167"/>
      <c r="KK75" s="167"/>
      <c r="KL75" s="167"/>
      <c r="KM75" s="352"/>
      <c r="KN75" s="167"/>
      <c r="KO75" s="167"/>
      <c r="KP75" s="167"/>
      <c r="KQ75" s="167"/>
      <c r="KR75" s="167"/>
      <c r="KS75" s="167"/>
      <c r="KT75" s="352"/>
      <c r="KU75" s="167"/>
      <c r="KV75" s="167"/>
      <c r="KW75" s="167"/>
      <c r="KX75" s="167"/>
      <c r="KY75" s="167"/>
      <c r="KZ75" s="167"/>
      <c r="LA75" s="352"/>
      <c r="LB75" s="167"/>
      <c r="LC75" s="167"/>
      <c r="LD75" s="167"/>
      <c r="LE75" s="167"/>
      <c r="LF75" s="167"/>
      <c r="LG75" s="373">
        <v>20000</v>
      </c>
      <c r="LH75" s="167"/>
      <c r="LI75" s="352"/>
      <c r="LJ75" s="167"/>
      <c r="LK75" s="167"/>
      <c r="LL75" s="167"/>
      <c r="LM75" s="167"/>
      <c r="LN75" s="167"/>
      <c r="LO75" s="167"/>
      <c r="LP75" s="352"/>
      <c r="LQ75" s="167"/>
      <c r="LR75" s="167"/>
      <c r="LS75" s="167"/>
      <c r="LT75" s="167"/>
      <c r="LU75" s="167"/>
      <c r="LV75" s="167"/>
      <c r="LW75" s="352"/>
      <c r="LX75" s="167"/>
      <c r="LY75" s="167"/>
      <c r="LZ75" s="167"/>
      <c r="MA75" s="167"/>
      <c r="MB75" s="167"/>
      <c r="MC75" s="167"/>
      <c r="MD75" s="352"/>
      <c r="ME75" s="167"/>
      <c r="MF75" s="167"/>
      <c r="MG75" s="167"/>
      <c r="MH75" s="167"/>
      <c r="MI75" s="167"/>
      <c r="MJ75" s="167"/>
      <c r="MK75" s="374" t="s">
        <v>443</v>
      </c>
      <c r="ML75" s="373">
        <v>20000</v>
      </c>
    </row>
    <row r="76" spans="1:350" s="9" customFormat="1" ht="15" customHeight="1" x14ac:dyDescent="0.35">
      <c r="A76" s="386" t="s">
        <v>150</v>
      </c>
      <c r="B76" s="387" t="s">
        <v>431</v>
      </c>
      <c r="C76" s="451"/>
      <c r="D76" s="369"/>
      <c r="E76" s="388"/>
      <c r="F76" s="389"/>
      <c r="G76" s="390"/>
      <c r="H76" s="391"/>
      <c r="I76" s="391"/>
      <c r="J76" s="388"/>
      <c r="K76" s="392"/>
      <c r="L76" s="391"/>
      <c r="M76" s="391"/>
      <c r="N76" s="392"/>
      <c r="O76" s="391"/>
      <c r="P76" s="391"/>
      <c r="Q76" s="388"/>
      <c r="R76" s="392"/>
      <c r="S76" s="393"/>
      <c r="T76" s="391"/>
      <c r="U76" s="392"/>
      <c r="V76" s="391"/>
      <c r="W76" s="391"/>
      <c r="X76" s="388"/>
      <c r="Y76" s="392"/>
      <c r="Z76" s="393"/>
      <c r="AA76" s="391"/>
      <c r="AB76" s="392"/>
      <c r="AC76" s="391"/>
      <c r="AD76" s="391"/>
      <c r="AE76" s="391"/>
      <c r="AF76" s="391"/>
      <c r="AG76" s="393"/>
      <c r="AH76" s="388"/>
      <c r="AI76" s="392"/>
      <c r="AJ76" s="394"/>
      <c r="AK76" s="388"/>
      <c r="AL76" s="389"/>
      <c r="AM76" s="390"/>
      <c r="AN76" s="391"/>
      <c r="AO76" s="391"/>
      <c r="AP76" s="391"/>
      <c r="AQ76" s="392"/>
      <c r="AR76" s="391"/>
      <c r="AS76" s="391"/>
      <c r="AT76" s="388"/>
      <c r="AU76" s="395"/>
      <c r="AV76" s="391"/>
      <c r="AW76" s="391"/>
      <c r="AX76" s="392"/>
      <c r="AY76" s="396"/>
      <c r="AZ76" s="391"/>
      <c r="BA76" s="388"/>
      <c r="BB76" s="395"/>
      <c r="BC76" s="391"/>
      <c r="BD76" s="391"/>
      <c r="BE76" s="392"/>
      <c r="BF76" s="391"/>
      <c r="BG76" s="391"/>
      <c r="BH76" s="388"/>
      <c r="BI76" s="395"/>
      <c r="BJ76" s="391"/>
      <c r="BK76" s="391"/>
      <c r="BL76" s="392"/>
      <c r="BM76" s="391"/>
      <c r="BN76" s="391"/>
      <c r="BO76" s="397"/>
      <c r="BP76" s="398"/>
      <c r="BQ76" s="399"/>
      <c r="BR76" s="390"/>
      <c r="BS76" s="391"/>
      <c r="BT76" s="391"/>
      <c r="BU76" s="391"/>
      <c r="BV76" s="391"/>
      <c r="BW76" s="393"/>
      <c r="BX76" s="400"/>
      <c r="BY76" s="390"/>
      <c r="BZ76" s="391"/>
      <c r="CA76" s="391"/>
      <c r="CB76" s="391"/>
      <c r="CC76" s="391"/>
      <c r="CD76" s="393"/>
      <c r="CE76" s="400"/>
      <c r="CF76" s="390"/>
      <c r="CG76" s="392"/>
      <c r="CH76" s="392"/>
      <c r="CI76" s="392"/>
      <c r="CJ76" s="392"/>
      <c r="CK76" s="393"/>
      <c r="CL76" s="400"/>
      <c r="CM76" s="390"/>
      <c r="CN76" s="391"/>
      <c r="CO76" s="391"/>
      <c r="CP76" s="391"/>
      <c r="CQ76" s="391"/>
      <c r="CR76" s="393"/>
      <c r="CS76" s="400"/>
      <c r="CT76" s="398"/>
      <c r="CU76" s="389"/>
      <c r="CV76" s="392"/>
      <c r="CW76" s="391"/>
      <c r="CX76" s="391"/>
      <c r="CY76" s="391"/>
      <c r="CZ76" s="393"/>
      <c r="DA76" s="400"/>
      <c r="DB76" s="390"/>
      <c r="DC76" s="391"/>
      <c r="DD76" s="391"/>
      <c r="DE76" s="391"/>
      <c r="DF76" s="391"/>
      <c r="DG76" s="393"/>
      <c r="DH76" s="400"/>
      <c r="DI76" s="390"/>
      <c r="DJ76" s="391"/>
      <c r="DK76" s="391"/>
      <c r="DL76" s="391"/>
      <c r="DM76" s="391"/>
      <c r="DN76" s="391"/>
      <c r="DO76" s="401"/>
      <c r="DP76" s="402"/>
      <c r="DQ76" s="391"/>
      <c r="DR76" s="391"/>
      <c r="DS76" s="391"/>
      <c r="DT76" s="391"/>
      <c r="DU76" s="393"/>
      <c r="DV76" s="400"/>
      <c r="DW76" s="390"/>
      <c r="DX76" s="390"/>
      <c r="DY76" s="390"/>
      <c r="DZ76" s="389"/>
      <c r="EA76" s="400"/>
      <c r="EB76" s="390"/>
      <c r="EC76" s="390"/>
      <c r="ED76" s="400"/>
      <c r="EE76" s="390"/>
      <c r="EF76" s="390"/>
      <c r="EG76" s="390"/>
      <c r="EH76" s="390"/>
      <c r="EI76" s="390"/>
      <c r="EJ76" s="390"/>
      <c r="EK76" s="400"/>
      <c r="EL76" s="390"/>
      <c r="EM76" s="390"/>
      <c r="EN76" s="390"/>
      <c r="EO76" s="390"/>
      <c r="EP76" s="390"/>
      <c r="EQ76" s="390"/>
      <c r="ER76" s="400"/>
      <c r="ES76" s="390"/>
      <c r="ET76" s="390"/>
      <c r="EU76" s="390"/>
      <c r="EV76" s="390"/>
      <c r="EW76" s="390"/>
      <c r="EX76" s="390"/>
      <c r="EY76" s="400"/>
      <c r="EZ76" s="390"/>
      <c r="FA76" s="390"/>
      <c r="FB76" s="390"/>
      <c r="FC76" s="390"/>
      <c r="FD76" s="390"/>
      <c r="FE76" s="390"/>
      <c r="FF76" s="389"/>
      <c r="FG76" s="400"/>
      <c r="FH76" s="390"/>
      <c r="FI76" s="390"/>
      <c r="FJ76" s="390"/>
      <c r="FK76" s="390"/>
      <c r="FL76" s="390"/>
      <c r="FM76" s="390"/>
      <c r="FN76" s="400"/>
      <c r="FO76" s="390"/>
      <c r="FP76" s="390"/>
      <c r="FQ76" s="390"/>
      <c r="FR76" s="390"/>
      <c r="FS76" s="390"/>
      <c r="FT76" s="390"/>
      <c r="FU76" s="400"/>
      <c r="FV76" s="390"/>
      <c r="FW76" s="390"/>
      <c r="FX76" s="390"/>
      <c r="FY76" s="390"/>
      <c r="FZ76" s="390"/>
      <c r="GA76" s="390"/>
      <c r="GB76" s="400"/>
      <c r="GC76" s="390"/>
      <c r="GD76" s="390"/>
      <c r="GE76" s="390"/>
      <c r="GF76" s="390"/>
      <c r="GG76" s="390"/>
      <c r="GH76" s="390"/>
      <c r="GI76" s="400"/>
      <c r="GJ76" s="390"/>
      <c r="GK76" s="389"/>
      <c r="GL76" s="390"/>
      <c r="GM76" s="390"/>
      <c r="GN76" s="390"/>
      <c r="GO76" s="390"/>
      <c r="GP76" s="390"/>
      <c r="GQ76" s="400"/>
      <c r="GR76" s="390"/>
      <c r="GS76" s="390"/>
      <c r="GT76" s="390"/>
      <c r="GU76" s="390"/>
      <c r="GV76" s="390"/>
      <c r="GW76" s="390"/>
      <c r="GX76" s="400"/>
      <c r="GY76" s="390"/>
      <c r="GZ76" s="390"/>
      <c r="HA76" s="390"/>
      <c r="HB76" s="390"/>
      <c r="HC76" s="390"/>
      <c r="HD76" s="390"/>
      <c r="HE76" s="400"/>
      <c r="HF76" s="390"/>
      <c r="HG76" s="390"/>
      <c r="HH76" s="390"/>
      <c r="HI76" s="390"/>
      <c r="HJ76" s="390"/>
      <c r="HK76" s="390"/>
      <c r="HL76" s="400"/>
      <c r="HM76" s="390"/>
      <c r="HN76" s="390"/>
      <c r="HO76" s="390"/>
      <c r="HP76" s="390"/>
      <c r="HQ76" s="389"/>
      <c r="HR76" s="390"/>
      <c r="HS76" s="390"/>
      <c r="HT76" s="400"/>
      <c r="HU76" s="390"/>
      <c r="HV76" s="390"/>
      <c r="HW76" s="390"/>
      <c r="HX76" s="390"/>
      <c r="HY76" s="390"/>
      <c r="HZ76" s="390"/>
      <c r="IA76" s="400"/>
      <c r="IB76" s="390"/>
      <c r="IC76" s="390"/>
      <c r="ID76" s="390"/>
      <c r="IE76" s="390"/>
      <c r="IF76" s="390"/>
      <c r="IG76" s="390"/>
      <c r="IH76" s="400"/>
      <c r="II76" s="390"/>
      <c r="IJ76" s="390"/>
      <c r="IK76" s="390"/>
      <c r="IL76" s="390"/>
      <c r="IM76" s="390"/>
      <c r="IN76" s="390"/>
      <c r="IO76" s="400"/>
      <c r="IP76" s="390"/>
      <c r="IQ76" s="390"/>
      <c r="IR76" s="390"/>
      <c r="IS76" s="390"/>
      <c r="IT76" s="390"/>
      <c r="IU76" s="390"/>
      <c r="IV76" s="400"/>
      <c r="IW76" s="389"/>
      <c r="IX76" s="390"/>
      <c r="IY76" s="390"/>
      <c r="IZ76" s="390"/>
      <c r="JA76" s="390"/>
      <c r="JB76" s="390"/>
      <c r="JC76" s="382"/>
      <c r="JD76" s="390"/>
      <c r="JE76" s="390"/>
      <c r="JF76" s="390"/>
      <c r="JG76" s="390"/>
      <c r="JH76" s="390"/>
      <c r="JI76" s="390"/>
      <c r="JJ76" s="352"/>
      <c r="JK76" s="390"/>
      <c r="JL76" s="390"/>
      <c r="JM76" s="390"/>
      <c r="JN76" s="390"/>
      <c r="JO76" s="390"/>
      <c r="JP76" s="390"/>
      <c r="JQ76" s="352"/>
      <c r="JR76" s="390"/>
      <c r="JS76" s="390"/>
      <c r="JT76" s="390"/>
      <c r="JU76" s="390"/>
      <c r="JV76" s="390"/>
      <c r="JW76" s="390"/>
      <c r="JX76" s="352"/>
      <c r="JY76" s="390"/>
      <c r="JZ76" s="390"/>
      <c r="KA76" s="389"/>
      <c r="KB76" s="390"/>
      <c r="KC76" s="390"/>
      <c r="KD76" s="390"/>
      <c r="KE76" s="390"/>
      <c r="KF76" s="352"/>
      <c r="KG76" s="390"/>
      <c r="KH76" s="390"/>
      <c r="KI76" s="390"/>
      <c r="KJ76" s="390"/>
      <c r="KK76" s="390"/>
      <c r="KL76" s="390"/>
      <c r="KM76" s="352"/>
      <c r="KN76" s="390"/>
      <c r="KO76" s="390"/>
      <c r="KP76" s="390"/>
      <c r="KQ76" s="390"/>
      <c r="KR76" s="390"/>
      <c r="KS76" s="390"/>
      <c r="KT76" s="352"/>
      <c r="KU76" s="390"/>
      <c r="KV76" s="390"/>
      <c r="KW76" s="390"/>
      <c r="KX76" s="390"/>
      <c r="KY76" s="390"/>
      <c r="KZ76" s="390"/>
      <c r="LA76" s="352"/>
      <c r="LB76" s="390"/>
      <c r="LC76" s="390"/>
      <c r="LD76" s="390"/>
      <c r="LE76" s="390"/>
      <c r="LF76" s="390"/>
      <c r="LG76" s="389"/>
      <c r="LH76" s="390"/>
      <c r="LI76" s="352"/>
      <c r="LJ76" s="390"/>
      <c r="LK76" s="390"/>
      <c r="LL76" s="390"/>
      <c r="LM76" s="390"/>
      <c r="LN76" s="390"/>
      <c r="LO76" s="390"/>
      <c r="LP76" s="352"/>
      <c r="LQ76" s="390"/>
      <c r="LR76" s="390"/>
      <c r="LS76" s="390"/>
      <c r="LT76" s="390"/>
      <c r="LU76" s="390"/>
      <c r="LV76" s="390"/>
      <c r="LW76" s="352"/>
      <c r="LX76" s="390"/>
      <c r="LY76" s="390"/>
      <c r="LZ76" s="390"/>
      <c r="MA76" s="390"/>
      <c r="MB76" s="390"/>
      <c r="MC76" s="390"/>
      <c r="MD76" s="352"/>
      <c r="ME76" s="390"/>
      <c r="MF76" s="390"/>
      <c r="MG76" s="390"/>
      <c r="MH76" s="390"/>
      <c r="MI76" s="390"/>
      <c r="MJ76" s="390"/>
      <c r="MK76" s="374"/>
      <c r="ML76" s="389"/>
    </row>
    <row r="77" spans="1:350" s="9" customFormat="1" ht="24.65" customHeight="1" x14ac:dyDescent="0.35">
      <c r="A77" s="244"/>
      <c r="B77" s="371">
        <v>1</v>
      </c>
      <c r="C77" s="450">
        <v>150000010</v>
      </c>
      <c r="D77" s="368" t="s">
        <v>13</v>
      </c>
      <c r="E77" s="372" t="s">
        <v>14</v>
      </c>
      <c r="F77" s="373">
        <v>6742.424242424242</v>
      </c>
      <c r="G77" s="374"/>
      <c r="H77" s="86">
        <f>4450/0.66</f>
        <v>6742.424242424242</v>
      </c>
      <c r="I77" s="86">
        <f>4450/0.66</f>
        <v>6742.424242424242</v>
      </c>
      <c r="J77" s="164">
        <f>4450/0.66</f>
        <v>6742.424242424242</v>
      </c>
      <c r="K77" s="375"/>
      <c r="L77" s="86">
        <f t="shared" ref="L77:Q77" si="120">4450/0.66</f>
        <v>6742.424242424242</v>
      </c>
      <c r="M77" s="86">
        <f t="shared" si="120"/>
        <v>6742.424242424242</v>
      </c>
      <c r="N77" s="376">
        <f t="shared" si="120"/>
        <v>6742.424242424242</v>
      </c>
      <c r="O77" s="86">
        <f t="shared" si="120"/>
        <v>6742.424242424242</v>
      </c>
      <c r="P77" s="86">
        <f t="shared" si="120"/>
        <v>6742.424242424242</v>
      </c>
      <c r="Q77" s="164">
        <f t="shared" si="120"/>
        <v>6742.424242424242</v>
      </c>
      <c r="R77" s="375"/>
      <c r="S77" s="159">
        <f>4450/0.66</f>
        <v>6742.424242424242</v>
      </c>
      <c r="T77" s="86">
        <f>4450/0.66</f>
        <v>6742.424242424242</v>
      </c>
      <c r="U77" s="376">
        <v>6742.424242424242</v>
      </c>
      <c r="V77" s="86">
        <v>6742.424242424242</v>
      </c>
      <c r="W77" s="86">
        <v>6742.424242424242</v>
      </c>
      <c r="X77" s="164">
        <v>6742.424242424242</v>
      </c>
      <c r="Y77" s="375"/>
      <c r="Z77" s="159">
        <v>6742.424242424242</v>
      </c>
      <c r="AA77" s="86">
        <v>6742.424242424242</v>
      </c>
      <c r="AB77" s="376">
        <v>6742.424242424242</v>
      </c>
      <c r="AC77" s="86">
        <v>6742.424242424242</v>
      </c>
      <c r="AD77" s="86" t="s">
        <v>443</v>
      </c>
      <c r="AE77" s="86"/>
      <c r="AF77" s="377"/>
      <c r="AG77" s="159"/>
      <c r="AH77" s="164"/>
      <c r="AI77" s="376"/>
      <c r="AJ77" s="378"/>
      <c r="AK77" s="164"/>
      <c r="AL77" s="373">
        <v>6742.424242424242</v>
      </c>
      <c r="AM77" s="163"/>
      <c r="AN77" s="377"/>
      <c r="AO77" s="86">
        <v>6742.424242424242</v>
      </c>
      <c r="AP77" s="86">
        <v>6742.424242424242</v>
      </c>
      <c r="AQ77" s="376">
        <v>6742.424242424242</v>
      </c>
      <c r="AR77" s="86">
        <v>6742.424242424242</v>
      </c>
      <c r="AS77" s="86">
        <v>6742.424242424242</v>
      </c>
      <c r="AT77" s="164">
        <v>6742.424242424242</v>
      </c>
      <c r="AU77" s="375"/>
      <c r="AV77" s="86">
        <v>6742.424242424242</v>
      </c>
      <c r="AW77" s="86">
        <v>6742.424242424242</v>
      </c>
      <c r="AX77" s="376">
        <v>6742.424242424242</v>
      </c>
      <c r="AY77" s="86">
        <v>6742.424242424242</v>
      </c>
      <c r="AZ77" s="86">
        <v>6742.424242424242</v>
      </c>
      <c r="BA77" s="164">
        <v>6742.424242424242</v>
      </c>
      <c r="BB77" s="375"/>
      <c r="BC77" s="86" t="s">
        <v>443</v>
      </c>
      <c r="BD77" s="86">
        <v>6742.424242424242</v>
      </c>
      <c r="BE77" s="376">
        <v>6742.424242424242</v>
      </c>
      <c r="BF77" s="86">
        <v>6742.424242424242</v>
      </c>
      <c r="BG77" s="86">
        <v>6742.424242424242</v>
      </c>
      <c r="BH77" s="164">
        <v>6742.424242424242</v>
      </c>
      <c r="BI77" s="375"/>
      <c r="BJ77" s="86" t="s">
        <v>443</v>
      </c>
      <c r="BK77" s="86">
        <v>6742.424242424242</v>
      </c>
      <c r="BL77" s="376">
        <v>6742.424242424242</v>
      </c>
      <c r="BM77" s="86">
        <v>6742.424242424242</v>
      </c>
      <c r="BN77" s="86">
        <v>6742.424242424242</v>
      </c>
      <c r="BO77" s="379">
        <v>6742.424242424242</v>
      </c>
      <c r="BP77" s="380">
        <v>6742.424242424242</v>
      </c>
      <c r="BQ77" s="381"/>
      <c r="BR77" s="167">
        <v>6742.424242424242</v>
      </c>
      <c r="BS77" s="103">
        <v>6742.424242424242</v>
      </c>
      <c r="BT77" s="103">
        <v>6742.424242424242</v>
      </c>
      <c r="BU77" s="103">
        <v>6742.424242424242</v>
      </c>
      <c r="BV77" s="103">
        <v>6742.424242424242</v>
      </c>
      <c r="BW77" s="160">
        <v>6742.424242424242</v>
      </c>
      <c r="BX77" s="382"/>
      <c r="BY77" s="167" t="s">
        <v>443</v>
      </c>
      <c r="BZ77" s="103">
        <v>6742.424242424242</v>
      </c>
      <c r="CA77" s="103">
        <v>6742.424242424242</v>
      </c>
      <c r="CB77" s="103" t="s">
        <v>443</v>
      </c>
      <c r="CC77" s="103" t="s">
        <v>443</v>
      </c>
      <c r="CD77" s="160">
        <v>6742.424242424242</v>
      </c>
      <c r="CE77" s="382"/>
      <c r="CF77" s="167" t="s">
        <v>443</v>
      </c>
      <c r="CG77" s="383">
        <v>6742.424242424242</v>
      </c>
      <c r="CH77" s="383" t="s">
        <v>443</v>
      </c>
      <c r="CI77" s="383">
        <v>6742.424242424242</v>
      </c>
      <c r="CJ77" s="383">
        <v>6742.424242424242</v>
      </c>
      <c r="CK77" s="160">
        <v>6742.424242424242</v>
      </c>
      <c r="CL77" s="382"/>
      <c r="CM77" s="167" t="s">
        <v>443</v>
      </c>
      <c r="CN77" s="103">
        <v>6742.424242424242</v>
      </c>
      <c r="CO77" s="103">
        <v>6742.424242424242</v>
      </c>
      <c r="CP77" s="103">
        <v>6742.424242424242</v>
      </c>
      <c r="CQ77" s="103" t="s">
        <v>443</v>
      </c>
      <c r="CR77" s="160">
        <v>6742.424242424242</v>
      </c>
      <c r="CS77" s="382"/>
      <c r="CT77" s="380" t="s">
        <v>443</v>
      </c>
      <c r="CU77" s="373">
        <v>6742.424242424242</v>
      </c>
      <c r="CV77" s="383" t="s">
        <v>443</v>
      </c>
      <c r="CW77" s="103">
        <v>6742.424242424242</v>
      </c>
      <c r="CX77" s="103">
        <v>6742.424242424242</v>
      </c>
      <c r="CY77" s="103">
        <v>6742.424242424242</v>
      </c>
      <c r="CZ77" s="160">
        <v>6742.424242424242</v>
      </c>
      <c r="DA77" s="382" t="s">
        <v>443</v>
      </c>
      <c r="DB77" s="167" t="s">
        <v>443</v>
      </c>
      <c r="DC77" s="103" t="s">
        <v>443</v>
      </c>
      <c r="DD77" s="103">
        <v>6742.424242424242</v>
      </c>
      <c r="DE77" s="103">
        <v>6742.424242424242</v>
      </c>
      <c r="DF77" s="103">
        <v>6742.424242424242</v>
      </c>
      <c r="DG77" s="160">
        <v>6742.424242424242</v>
      </c>
      <c r="DH77" s="382" t="s">
        <v>443</v>
      </c>
      <c r="DI77" s="167" t="s">
        <v>443</v>
      </c>
      <c r="DJ77" s="103">
        <v>6742.424242424242</v>
      </c>
      <c r="DK77" s="103">
        <v>6742.424242424242</v>
      </c>
      <c r="DL77" s="103">
        <v>6742.424242424242</v>
      </c>
      <c r="DM77" s="103" t="s">
        <v>443</v>
      </c>
      <c r="DN77" s="103">
        <v>6742.424242424242</v>
      </c>
      <c r="DO77" s="384" t="s">
        <v>443</v>
      </c>
      <c r="DP77" s="385" t="s">
        <v>443</v>
      </c>
      <c r="DQ77" s="103">
        <v>6742.424242424242</v>
      </c>
      <c r="DR77" s="103" t="s">
        <v>443</v>
      </c>
      <c r="DS77" s="103">
        <v>6742.424242424242</v>
      </c>
      <c r="DT77" s="103">
        <v>6742.424242424242</v>
      </c>
      <c r="DU77" s="160" t="s">
        <v>443</v>
      </c>
      <c r="DV77" s="382" t="s">
        <v>443</v>
      </c>
      <c r="DW77" s="167">
        <v>6742.424242424242</v>
      </c>
      <c r="DX77" s="167">
        <v>6742.424242424242</v>
      </c>
      <c r="DY77" s="167" t="s">
        <v>443</v>
      </c>
      <c r="DZ77" s="373">
        <f>4450/0.69</f>
        <v>6449.275362318841</v>
      </c>
      <c r="EA77" s="382"/>
      <c r="EB77" s="167" t="s">
        <v>443</v>
      </c>
      <c r="EC77" s="167">
        <f>4450/0.69</f>
        <v>6449.275362318841</v>
      </c>
      <c r="ED77" s="382"/>
      <c r="EE77" s="167">
        <f>4450/0.69</f>
        <v>6449.275362318841</v>
      </c>
      <c r="EF77" s="167" t="s">
        <v>443</v>
      </c>
      <c r="EG77" s="167">
        <f t="shared" ref="EG77:EI77" si="121">4450/0.69</f>
        <v>6449.275362318841</v>
      </c>
      <c r="EH77" s="167">
        <f t="shared" si="121"/>
        <v>6449.275362318841</v>
      </c>
      <c r="EI77" s="167">
        <f t="shared" si="121"/>
        <v>6449.275362318841</v>
      </c>
      <c r="EJ77" s="167" t="s">
        <v>443</v>
      </c>
      <c r="EK77" s="382"/>
      <c r="EL77" s="167">
        <f t="shared" ref="EL77:EQ77" si="122">4450/0.69</f>
        <v>6449.275362318841</v>
      </c>
      <c r="EM77" s="167">
        <f t="shared" si="122"/>
        <v>6449.275362318841</v>
      </c>
      <c r="EN77" s="167">
        <f t="shared" si="122"/>
        <v>6449.275362318841</v>
      </c>
      <c r="EO77" s="167">
        <f t="shared" si="122"/>
        <v>6449.275362318841</v>
      </c>
      <c r="EP77" s="167">
        <f t="shared" si="122"/>
        <v>6449.275362318841</v>
      </c>
      <c r="EQ77" s="167">
        <f t="shared" si="122"/>
        <v>6449.275362318841</v>
      </c>
      <c r="ER77" s="382"/>
      <c r="ES77" s="167">
        <f t="shared" ref="ES77:EW77" si="123">4450/0.69</f>
        <v>6449.275362318841</v>
      </c>
      <c r="ET77" s="167">
        <f t="shared" si="123"/>
        <v>6449.275362318841</v>
      </c>
      <c r="EU77" s="167">
        <f t="shared" si="123"/>
        <v>6449.275362318841</v>
      </c>
      <c r="EV77" s="167">
        <f t="shared" si="123"/>
        <v>6449.275362318841</v>
      </c>
      <c r="EW77" s="167">
        <f t="shared" si="123"/>
        <v>6449.275362318841</v>
      </c>
      <c r="EX77" s="167" t="s">
        <v>443</v>
      </c>
      <c r="EY77" s="382"/>
      <c r="EZ77" s="167">
        <f t="shared" ref="EZ77:FD77" si="124">4450/0.69</f>
        <v>6449.275362318841</v>
      </c>
      <c r="FA77" s="167">
        <f t="shared" si="124"/>
        <v>6449.275362318841</v>
      </c>
      <c r="FB77" s="167">
        <f t="shared" si="124"/>
        <v>6449.275362318841</v>
      </c>
      <c r="FC77" s="167">
        <f t="shared" si="124"/>
        <v>6449.275362318841</v>
      </c>
      <c r="FD77" s="167">
        <f t="shared" si="124"/>
        <v>6449.275362318841</v>
      </c>
      <c r="FE77" s="167" t="s">
        <v>443</v>
      </c>
      <c r="FF77" s="373">
        <f>4450/0.69</f>
        <v>6449.275362318841</v>
      </c>
      <c r="FG77" s="382"/>
      <c r="FH77" s="167">
        <f t="shared" ref="FH77:FI77" si="125">4450/0.69</f>
        <v>6449.275362318841</v>
      </c>
      <c r="FI77" s="167">
        <f t="shared" si="125"/>
        <v>6449.275362318841</v>
      </c>
      <c r="FJ77" s="167" t="s">
        <v>443</v>
      </c>
      <c r="FK77" s="167">
        <f t="shared" ref="FK77:FM77" si="126">4450/0.69</f>
        <v>6449.275362318841</v>
      </c>
      <c r="FL77" s="167">
        <f t="shared" si="126"/>
        <v>6449.275362318841</v>
      </c>
      <c r="FM77" s="167">
        <f t="shared" si="126"/>
        <v>6449.275362318841</v>
      </c>
      <c r="FN77" s="382"/>
      <c r="FO77" s="167">
        <f t="shared" ref="FO77:FS77" si="127">4450/0.69</f>
        <v>6449.275362318841</v>
      </c>
      <c r="FP77" s="167">
        <f t="shared" si="127"/>
        <v>6449.275362318841</v>
      </c>
      <c r="FQ77" s="167">
        <f t="shared" si="127"/>
        <v>6449.275362318841</v>
      </c>
      <c r="FR77" s="167">
        <f t="shared" si="127"/>
        <v>6449.275362318841</v>
      </c>
      <c r="FS77" s="167">
        <f t="shared" si="127"/>
        <v>6449.275362318841</v>
      </c>
      <c r="FT77" s="167" t="s">
        <v>443</v>
      </c>
      <c r="FU77" s="382"/>
      <c r="FV77" s="167">
        <f t="shared" ref="FV77:FZ77" si="128">4450/0.69</f>
        <v>6449.275362318841</v>
      </c>
      <c r="FW77" s="167">
        <f t="shared" si="128"/>
        <v>6449.275362318841</v>
      </c>
      <c r="FX77" s="167">
        <f t="shared" si="128"/>
        <v>6449.275362318841</v>
      </c>
      <c r="FY77" s="167">
        <f t="shared" si="128"/>
        <v>6449.275362318841</v>
      </c>
      <c r="FZ77" s="167">
        <f t="shared" si="128"/>
        <v>6449.275362318841</v>
      </c>
      <c r="GA77" s="167" t="s">
        <v>443</v>
      </c>
      <c r="GB77" s="382"/>
      <c r="GC77" s="167">
        <f t="shared" ref="GC77:GH77" si="129">4450/0.69</f>
        <v>6449.275362318841</v>
      </c>
      <c r="GD77" s="167">
        <f t="shared" si="129"/>
        <v>6449.275362318841</v>
      </c>
      <c r="GE77" s="167">
        <f t="shared" si="129"/>
        <v>6449.275362318841</v>
      </c>
      <c r="GF77" s="167">
        <f t="shared" si="129"/>
        <v>6449.275362318841</v>
      </c>
      <c r="GG77" s="167">
        <f t="shared" si="129"/>
        <v>6449.275362318841</v>
      </c>
      <c r="GH77" s="167">
        <f t="shared" si="129"/>
        <v>6449.275362318841</v>
      </c>
      <c r="GI77" s="382"/>
      <c r="GJ77" s="167">
        <f>4450/0.69</f>
        <v>6449.275362318841</v>
      </c>
      <c r="GK77" s="373">
        <f>4450/0.69</f>
        <v>6449.275362318841</v>
      </c>
      <c r="GL77" s="167" t="s">
        <v>443</v>
      </c>
      <c r="GM77" s="167" t="s">
        <v>443</v>
      </c>
      <c r="GN77" s="167">
        <f t="shared" ref="GN77:GP77" si="130">4450/0.69</f>
        <v>6449.275362318841</v>
      </c>
      <c r="GO77" s="167">
        <f t="shared" si="130"/>
        <v>6449.275362318841</v>
      </c>
      <c r="GP77" s="167">
        <f t="shared" si="130"/>
        <v>6449.275362318841</v>
      </c>
      <c r="GQ77" s="382"/>
      <c r="GR77" s="167">
        <f t="shared" ref="GR77:GU77" si="131">4450/0.69</f>
        <v>6449.275362318841</v>
      </c>
      <c r="GS77" s="167">
        <f t="shared" si="131"/>
        <v>6449.275362318841</v>
      </c>
      <c r="GT77" s="167">
        <f t="shared" si="131"/>
        <v>6449.275362318841</v>
      </c>
      <c r="GU77" s="167">
        <f t="shared" si="131"/>
        <v>6449.275362318841</v>
      </c>
      <c r="GV77" s="167" t="s">
        <v>443</v>
      </c>
      <c r="GW77" s="167">
        <f>4450/0.69</f>
        <v>6449.275362318841</v>
      </c>
      <c r="GX77" s="382"/>
      <c r="GY77" s="167" t="s">
        <v>443</v>
      </c>
      <c r="GZ77" s="167">
        <f>4450/0.69</f>
        <v>6449.275362318841</v>
      </c>
      <c r="HA77" s="167" t="s">
        <v>443</v>
      </c>
      <c r="HB77" s="167" t="s">
        <v>443</v>
      </c>
      <c r="HC77" s="167">
        <f>4450/0.69</f>
        <v>6449.275362318841</v>
      </c>
      <c r="HD77" s="167" t="s">
        <v>443</v>
      </c>
      <c r="HE77" s="382"/>
      <c r="HF77" s="167">
        <f t="shared" ref="HF77:HG77" si="132">4450/0.69</f>
        <v>6449.275362318841</v>
      </c>
      <c r="HG77" s="167">
        <f t="shared" si="132"/>
        <v>6449.275362318841</v>
      </c>
      <c r="HH77" s="167" t="s">
        <v>443</v>
      </c>
      <c r="HI77" s="167">
        <f t="shared" ref="HI77:HK77" si="133">4450/0.69</f>
        <v>6449.275362318841</v>
      </c>
      <c r="HJ77" s="167">
        <f t="shared" si="133"/>
        <v>6449.275362318841</v>
      </c>
      <c r="HK77" s="167">
        <f t="shared" si="133"/>
        <v>6449.275362318841</v>
      </c>
      <c r="HL77" s="382"/>
      <c r="HM77" s="167">
        <f t="shared" ref="HM77:HP77" si="134">4450/0.69</f>
        <v>6449.275362318841</v>
      </c>
      <c r="HN77" s="167">
        <f t="shared" si="134"/>
        <v>6449.275362318841</v>
      </c>
      <c r="HO77" s="167">
        <f t="shared" si="134"/>
        <v>6449.275362318841</v>
      </c>
      <c r="HP77" s="167">
        <f t="shared" si="134"/>
        <v>6449.275362318841</v>
      </c>
      <c r="HQ77" s="373">
        <f>4450/0.69</f>
        <v>6449.275362318841</v>
      </c>
      <c r="HR77" s="167" t="s">
        <v>443</v>
      </c>
      <c r="HS77" s="167" t="s">
        <v>443</v>
      </c>
      <c r="HT77" s="382"/>
      <c r="HU77" s="167" t="s">
        <v>443</v>
      </c>
      <c r="HV77" s="167">
        <f t="shared" ref="HV77:HW77" si="135">4450/0.69</f>
        <v>6449.275362318841</v>
      </c>
      <c r="HW77" s="167">
        <f t="shared" si="135"/>
        <v>6449.275362318841</v>
      </c>
      <c r="HX77" s="167" t="s">
        <v>443</v>
      </c>
      <c r="HY77" s="167">
        <f t="shared" ref="HY77:IB77" si="136">4450/0.69</f>
        <v>6449.275362318841</v>
      </c>
      <c r="HZ77" s="167">
        <f t="shared" si="136"/>
        <v>6449.275362318841</v>
      </c>
      <c r="IA77" s="167">
        <f t="shared" si="136"/>
        <v>6449.275362318841</v>
      </c>
      <c r="IB77" s="167">
        <f t="shared" si="136"/>
        <v>6449.275362318841</v>
      </c>
      <c r="IC77" s="167">
        <v>7971.0144927536239</v>
      </c>
      <c r="ID77" s="167">
        <v>7971.0144927536239</v>
      </c>
      <c r="IE77" s="167">
        <v>7971.0144927536239</v>
      </c>
      <c r="IF77" s="167">
        <v>7971.0144927536239</v>
      </c>
      <c r="IG77" s="167">
        <v>7971.0144927536239</v>
      </c>
      <c r="IH77" s="382"/>
      <c r="II77" s="167">
        <v>7971.0144927536239</v>
      </c>
      <c r="IJ77" s="167">
        <v>7971.0144927536239</v>
      </c>
      <c r="IK77" s="167">
        <v>7971.0144927536239</v>
      </c>
      <c r="IL77" s="167">
        <v>7971.0144927536239</v>
      </c>
      <c r="IM77" s="167">
        <v>7971.0144927536239</v>
      </c>
      <c r="IN77" s="167">
        <v>7971.0144927536239</v>
      </c>
      <c r="IO77" s="382"/>
      <c r="IP77" s="167">
        <f>5500/0.69</f>
        <v>7971.0144927536239</v>
      </c>
      <c r="IQ77" s="167">
        <f>5500/0.69</f>
        <v>7971.0144927536239</v>
      </c>
      <c r="IR77" s="167">
        <f t="shared" ref="IR77:IU77" si="137">5500/0.69</f>
        <v>7971.0144927536239</v>
      </c>
      <c r="IS77" s="167">
        <f t="shared" si="137"/>
        <v>7971.0144927536239</v>
      </c>
      <c r="IT77" s="167">
        <f t="shared" si="137"/>
        <v>7971.0144927536239</v>
      </c>
      <c r="IU77" s="167">
        <f t="shared" si="137"/>
        <v>7971.0144927536239</v>
      </c>
      <c r="IV77" s="382"/>
      <c r="IW77" s="373">
        <f>5500/0.69</f>
        <v>7971.0144927536239</v>
      </c>
      <c r="IX77" s="167">
        <f t="shared" ref="IX77:JA77" si="138">5500/0.69</f>
        <v>7971.0144927536239</v>
      </c>
      <c r="IY77" s="167">
        <f t="shared" si="138"/>
        <v>7971.0144927536239</v>
      </c>
      <c r="IZ77" s="167">
        <f t="shared" si="138"/>
        <v>7971.0144927536239</v>
      </c>
      <c r="JA77" s="167">
        <f t="shared" si="138"/>
        <v>7971.0144927536239</v>
      </c>
      <c r="JB77" s="167">
        <v>7971.0144927536239</v>
      </c>
      <c r="JC77" s="382"/>
      <c r="JD77" s="167">
        <v>7971.0144927536239</v>
      </c>
      <c r="JE77" s="167">
        <f>5500/0.69</f>
        <v>7971.0144927536239</v>
      </c>
      <c r="JF77" s="167">
        <f>5500/0.69</f>
        <v>7971.0144927536239</v>
      </c>
      <c r="JG77" s="167">
        <f>5500/0.69</f>
        <v>7971.0144927536239</v>
      </c>
      <c r="JH77" s="167">
        <f>5500/0.69</f>
        <v>7971.0144927536239</v>
      </c>
      <c r="JI77" s="167">
        <f>5500/0.69</f>
        <v>7971.0144927536239</v>
      </c>
      <c r="JJ77" s="352"/>
      <c r="JK77" s="167">
        <f t="shared" ref="JK77:JZ77" si="139">5500/0.69</f>
        <v>7971.0144927536239</v>
      </c>
      <c r="JL77" s="167">
        <f t="shared" si="139"/>
        <v>7971.0144927536239</v>
      </c>
      <c r="JM77" s="167">
        <f t="shared" si="139"/>
        <v>7971.0144927536239</v>
      </c>
      <c r="JN77" s="167">
        <f t="shared" si="139"/>
        <v>7971.0144927536239</v>
      </c>
      <c r="JO77" s="167">
        <f t="shared" si="139"/>
        <v>7971.0144927536239</v>
      </c>
      <c r="JP77" s="167">
        <f t="shared" si="139"/>
        <v>7971.0144927536239</v>
      </c>
      <c r="JQ77" s="352"/>
      <c r="JR77" s="167">
        <f t="shared" si="139"/>
        <v>7971.0144927536239</v>
      </c>
      <c r="JS77" s="167">
        <f t="shared" si="139"/>
        <v>7971.0144927536239</v>
      </c>
      <c r="JT77" s="167">
        <f t="shared" si="139"/>
        <v>7971.0144927536239</v>
      </c>
      <c r="JU77" s="167">
        <f t="shared" si="139"/>
        <v>7971.0144927536239</v>
      </c>
      <c r="JV77" s="167">
        <f t="shared" si="139"/>
        <v>7971.0144927536239</v>
      </c>
      <c r="JW77" s="167">
        <f t="shared" si="139"/>
        <v>7971.0144927536239</v>
      </c>
      <c r="JX77" s="352"/>
      <c r="JY77" s="167">
        <f t="shared" si="139"/>
        <v>7971.0144927536239</v>
      </c>
      <c r="JZ77" s="167">
        <f t="shared" si="139"/>
        <v>7971.0144927536239</v>
      </c>
      <c r="KA77" s="373">
        <f>5500/0.69</f>
        <v>7971.0144927536239</v>
      </c>
      <c r="KB77" s="167" t="s">
        <v>443</v>
      </c>
      <c r="KC77" s="167">
        <f t="shared" ref="KC77:MC77" si="140">5500/0.69</f>
        <v>7971.0144927536239</v>
      </c>
      <c r="KD77" s="167">
        <f t="shared" si="140"/>
        <v>7971.0144927536239</v>
      </c>
      <c r="KE77" s="167">
        <f t="shared" si="140"/>
        <v>7971.0144927536239</v>
      </c>
      <c r="KF77" s="352"/>
      <c r="KG77" s="167">
        <f t="shared" si="140"/>
        <v>7971.0144927536239</v>
      </c>
      <c r="KH77" s="167">
        <f t="shared" si="140"/>
        <v>7971.0144927536239</v>
      </c>
      <c r="KI77" s="167">
        <f t="shared" si="140"/>
        <v>7971.0144927536239</v>
      </c>
      <c r="KJ77" s="167">
        <f t="shared" si="140"/>
        <v>7971.0144927536239</v>
      </c>
      <c r="KK77" s="167">
        <f t="shared" si="140"/>
        <v>7971.0144927536239</v>
      </c>
      <c r="KL77" s="167">
        <f t="shared" si="140"/>
        <v>7971.0144927536239</v>
      </c>
      <c r="KM77" s="352"/>
      <c r="KN77" s="167">
        <f t="shared" si="140"/>
        <v>7971.0144927536239</v>
      </c>
      <c r="KO77" s="167">
        <f t="shared" si="140"/>
        <v>7971.0144927536239</v>
      </c>
      <c r="KP77" s="167">
        <f t="shared" si="140"/>
        <v>7971.0144927536239</v>
      </c>
      <c r="KQ77" s="167">
        <f t="shared" si="140"/>
        <v>7971.0144927536239</v>
      </c>
      <c r="KR77" s="167">
        <f t="shared" si="140"/>
        <v>7971.0144927536239</v>
      </c>
      <c r="KS77" s="167">
        <f t="shared" si="140"/>
        <v>7971.0144927536239</v>
      </c>
      <c r="KT77" s="352"/>
      <c r="KU77" s="167">
        <f t="shared" si="140"/>
        <v>7971.0144927536239</v>
      </c>
      <c r="KV77" s="167">
        <f t="shared" si="140"/>
        <v>7971.0144927536239</v>
      </c>
      <c r="KW77" s="167">
        <f t="shared" si="140"/>
        <v>7971.0144927536239</v>
      </c>
      <c r="KX77" s="167">
        <f t="shared" si="140"/>
        <v>7971.0144927536239</v>
      </c>
      <c r="KY77" s="167">
        <f t="shared" si="140"/>
        <v>7971.0144927536239</v>
      </c>
      <c r="KZ77" s="167">
        <f t="shared" si="140"/>
        <v>7971.0144927536239</v>
      </c>
      <c r="LA77" s="352"/>
      <c r="LB77" s="167">
        <f t="shared" si="140"/>
        <v>7971.0144927536239</v>
      </c>
      <c r="LC77" s="167">
        <f t="shared" si="140"/>
        <v>7971.0144927536239</v>
      </c>
      <c r="LD77" s="167">
        <f t="shared" si="140"/>
        <v>7971.0144927536239</v>
      </c>
      <c r="LE77" s="167">
        <f t="shared" si="140"/>
        <v>7971.0144927536239</v>
      </c>
      <c r="LF77" s="167">
        <f t="shared" si="140"/>
        <v>7971.0144927536239</v>
      </c>
      <c r="LG77" s="373">
        <f>5500/0.69</f>
        <v>7971.0144927536239</v>
      </c>
      <c r="LH77" s="167">
        <f t="shared" si="140"/>
        <v>7971.0144927536239</v>
      </c>
      <c r="LI77" s="352"/>
      <c r="LJ77" s="167">
        <f t="shared" si="140"/>
        <v>7971.0144927536239</v>
      </c>
      <c r="LK77" s="167">
        <f t="shared" si="140"/>
        <v>7971.0144927536239</v>
      </c>
      <c r="LL77" s="167">
        <f t="shared" si="140"/>
        <v>7971.0144927536239</v>
      </c>
      <c r="LM77" s="167">
        <f t="shared" si="140"/>
        <v>7971.0144927536239</v>
      </c>
      <c r="LN77" s="167">
        <f t="shared" si="140"/>
        <v>7971.0144927536239</v>
      </c>
      <c r="LO77" s="167">
        <f t="shared" si="140"/>
        <v>7971.0144927536239</v>
      </c>
      <c r="LP77" s="352"/>
      <c r="LQ77" s="167">
        <f t="shared" si="140"/>
        <v>7971.0144927536239</v>
      </c>
      <c r="LR77" s="167">
        <f t="shared" si="140"/>
        <v>7971.0144927536239</v>
      </c>
      <c r="LS77" s="167">
        <f t="shared" si="140"/>
        <v>7971.0144927536239</v>
      </c>
      <c r="LT77" s="167">
        <f t="shared" si="140"/>
        <v>7971.0144927536239</v>
      </c>
      <c r="LU77" s="167">
        <f t="shared" si="140"/>
        <v>7971.0144927536239</v>
      </c>
      <c r="LV77" s="167">
        <f t="shared" si="140"/>
        <v>7971.0144927536239</v>
      </c>
      <c r="LW77" s="352"/>
      <c r="LX77" s="167">
        <f t="shared" si="140"/>
        <v>7971.0144927536239</v>
      </c>
      <c r="LY77" s="167">
        <f t="shared" si="140"/>
        <v>7971.0144927536239</v>
      </c>
      <c r="LZ77" s="167">
        <f t="shared" si="140"/>
        <v>7971.0144927536239</v>
      </c>
      <c r="MA77" s="167">
        <f t="shared" si="140"/>
        <v>7971.0144927536239</v>
      </c>
      <c r="MB77" s="167">
        <f t="shared" si="140"/>
        <v>7971.0144927536239</v>
      </c>
      <c r="MC77" s="167">
        <f t="shared" si="140"/>
        <v>7971.0144927536239</v>
      </c>
      <c r="MD77" s="352"/>
      <c r="ME77" s="167">
        <f t="shared" ref="ME77:MJ77" si="141">5500/0.69</f>
        <v>7971.0144927536239</v>
      </c>
      <c r="MF77" s="167">
        <f t="shared" si="141"/>
        <v>7971.0144927536239</v>
      </c>
      <c r="MG77" s="167">
        <f t="shared" si="141"/>
        <v>7971.0144927536239</v>
      </c>
      <c r="MH77" s="167">
        <f t="shared" si="141"/>
        <v>7971.0144927536239</v>
      </c>
      <c r="MI77" s="167">
        <f t="shared" si="141"/>
        <v>7971.0144927536239</v>
      </c>
      <c r="MJ77" s="167">
        <f t="shared" si="141"/>
        <v>7971.0144927536239</v>
      </c>
      <c r="MK77" s="374">
        <v>7971.0144927536239</v>
      </c>
      <c r="ML77" s="373">
        <f>5500/0.69</f>
        <v>7971.0144927536239</v>
      </c>
    </row>
    <row r="78" spans="1:350" s="9" customFormat="1" ht="15" customHeight="1" x14ac:dyDescent="0.35">
      <c r="A78" s="386"/>
      <c r="B78" s="387" t="s">
        <v>441</v>
      </c>
      <c r="C78" s="451"/>
      <c r="D78" s="369"/>
      <c r="E78" s="388"/>
      <c r="F78" s="389"/>
      <c r="G78" s="390"/>
      <c r="H78" s="391"/>
      <c r="I78" s="391"/>
      <c r="J78" s="388"/>
      <c r="K78" s="392"/>
      <c r="L78" s="391"/>
      <c r="M78" s="391"/>
      <c r="N78" s="392"/>
      <c r="O78" s="391"/>
      <c r="P78" s="391"/>
      <c r="Q78" s="388"/>
      <c r="R78" s="392"/>
      <c r="S78" s="393"/>
      <c r="T78" s="391"/>
      <c r="U78" s="392"/>
      <c r="V78" s="391"/>
      <c r="W78" s="391"/>
      <c r="X78" s="388"/>
      <c r="Y78" s="392"/>
      <c r="Z78" s="393"/>
      <c r="AA78" s="391"/>
      <c r="AB78" s="392"/>
      <c r="AC78" s="391"/>
      <c r="AD78" s="391"/>
      <c r="AE78" s="391"/>
      <c r="AF78" s="391"/>
      <c r="AG78" s="393"/>
      <c r="AH78" s="388"/>
      <c r="AI78" s="392"/>
      <c r="AJ78" s="394"/>
      <c r="AK78" s="388"/>
      <c r="AL78" s="389"/>
      <c r="AM78" s="390"/>
      <c r="AN78" s="391"/>
      <c r="AO78" s="391"/>
      <c r="AP78" s="391"/>
      <c r="AQ78" s="392"/>
      <c r="AR78" s="391"/>
      <c r="AS78" s="391"/>
      <c r="AT78" s="388"/>
      <c r="AU78" s="395"/>
      <c r="AV78" s="391"/>
      <c r="AW78" s="391"/>
      <c r="AX78" s="392"/>
      <c r="AY78" s="396"/>
      <c r="AZ78" s="391"/>
      <c r="BA78" s="388"/>
      <c r="BB78" s="395"/>
      <c r="BC78" s="391"/>
      <c r="BD78" s="391"/>
      <c r="BE78" s="392"/>
      <c r="BF78" s="391"/>
      <c r="BG78" s="391"/>
      <c r="BH78" s="388"/>
      <c r="BI78" s="395"/>
      <c r="BJ78" s="391"/>
      <c r="BK78" s="391"/>
      <c r="BL78" s="392"/>
      <c r="BM78" s="391"/>
      <c r="BN78" s="391"/>
      <c r="BO78" s="397"/>
      <c r="BP78" s="398"/>
      <c r="BQ78" s="399"/>
      <c r="BR78" s="390"/>
      <c r="BS78" s="391"/>
      <c r="BT78" s="391"/>
      <c r="BU78" s="391"/>
      <c r="BV78" s="391"/>
      <c r="BW78" s="393"/>
      <c r="BX78" s="400"/>
      <c r="BY78" s="390"/>
      <c r="BZ78" s="391"/>
      <c r="CA78" s="391"/>
      <c r="CB78" s="391"/>
      <c r="CC78" s="391"/>
      <c r="CD78" s="393"/>
      <c r="CE78" s="400"/>
      <c r="CF78" s="390"/>
      <c r="CG78" s="392"/>
      <c r="CH78" s="392"/>
      <c r="CI78" s="392"/>
      <c r="CJ78" s="392"/>
      <c r="CK78" s="393"/>
      <c r="CL78" s="400"/>
      <c r="CM78" s="390"/>
      <c r="CN78" s="391"/>
      <c r="CO78" s="391"/>
      <c r="CP78" s="391"/>
      <c r="CQ78" s="391"/>
      <c r="CR78" s="393"/>
      <c r="CS78" s="400"/>
      <c r="CT78" s="398"/>
      <c r="CU78" s="389"/>
      <c r="CV78" s="392"/>
      <c r="CW78" s="391"/>
      <c r="CX78" s="391"/>
      <c r="CY78" s="391"/>
      <c r="CZ78" s="393"/>
      <c r="DA78" s="400"/>
      <c r="DB78" s="390"/>
      <c r="DC78" s="391"/>
      <c r="DD78" s="391"/>
      <c r="DE78" s="391"/>
      <c r="DF78" s="391"/>
      <c r="DG78" s="393"/>
      <c r="DH78" s="400"/>
      <c r="DI78" s="390"/>
      <c r="DJ78" s="391"/>
      <c r="DK78" s="391"/>
      <c r="DL78" s="391"/>
      <c r="DM78" s="391"/>
      <c r="DN78" s="391"/>
      <c r="DO78" s="401"/>
      <c r="DP78" s="402"/>
      <c r="DQ78" s="391"/>
      <c r="DR78" s="391"/>
      <c r="DS78" s="391"/>
      <c r="DT78" s="391"/>
      <c r="DU78" s="393"/>
      <c r="DV78" s="400"/>
      <c r="DW78" s="390"/>
      <c r="DX78" s="390"/>
      <c r="DY78" s="390"/>
      <c r="DZ78" s="389"/>
      <c r="EA78" s="400"/>
      <c r="EB78" s="390"/>
      <c r="EC78" s="390"/>
      <c r="ED78" s="400"/>
      <c r="EE78" s="390"/>
      <c r="EF78" s="390"/>
      <c r="EG78" s="390"/>
      <c r="EH78" s="390"/>
      <c r="EI78" s="390"/>
      <c r="EJ78" s="390"/>
      <c r="EK78" s="400"/>
      <c r="EL78" s="390"/>
      <c r="EM78" s="390"/>
      <c r="EN78" s="390"/>
      <c r="EO78" s="390"/>
      <c r="EP78" s="390"/>
      <c r="EQ78" s="390"/>
      <c r="ER78" s="400"/>
      <c r="ES78" s="390"/>
      <c r="ET78" s="390"/>
      <c r="EU78" s="390"/>
      <c r="EV78" s="390"/>
      <c r="EW78" s="390"/>
      <c r="EX78" s="390"/>
      <c r="EY78" s="400"/>
      <c r="EZ78" s="390"/>
      <c r="FA78" s="390"/>
      <c r="FB78" s="390"/>
      <c r="FC78" s="390"/>
      <c r="FD78" s="390"/>
      <c r="FE78" s="390"/>
      <c r="FF78" s="389"/>
      <c r="FG78" s="400"/>
      <c r="FH78" s="390"/>
      <c r="FI78" s="390"/>
      <c r="FJ78" s="390"/>
      <c r="FK78" s="390"/>
      <c r="FL78" s="390"/>
      <c r="FM78" s="390"/>
      <c r="FN78" s="400"/>
      <c r="FO78" s="390"/>
      <c r="FP78" s="390"/>
      <c r="FQ78" s="390"/>
      <c r="FR78" s="390"/>
      <c r="FS78" s="390"/>
      <c r="FT78" s="390"/>
      <c r="FU78" s="400"/>
      <c r="FV78" s="390"/>
      <c r="FW78" s="390"/>
      <c r="FX78" s="390"/>
      <c r="FY78" s="390"/>
      <c r="FZ78" s="390"/>
      <c r="GA78" s="390"/>
      <c r="GB78" s="400"/>
      <c r="GC78" s="390"/>
      <c r="GD78" s="390"/>
      <c r="GE78" s="390"/>
      <c r="GF78" s="390"/>
      <c r="GG78" s="390"/>
      <c r="GH78" s="390"/>
      <c r="GI78" s="400"/>
      <c r="GJ78" s="390"/>
      <c r="GK78" s="389"/>
      <c r="GL78" s="390"/>
      <c r="GM78" s="390"/>
      <c r="GN78" s="390"/>
      <c r="GO78" s="390"/>
      <c r="GP78" s="390"/>
      <c r="GQ78" s="400"/>
      <c r="GR78" s="390"/>
      <c r="GS78" s="390"/>
      <c r="GT78" s="390"/>
      <c r="GU78" s="390"/>
      <c r="GV78" s="390"/>
      <c r="GW78" s="390"/>
      <c r="GX78" s="400"/>
      <c r="GY78" s="390"/>
      <c r="GZ78" s="390"/>
      <c r="HA78" s="390"/>
      <c r="HB78" s="390"/>
      <c r="HC78" s="390"/>
      <c r="HD78" s="390"/>
      <c r="HE78" s="400"/>
      <c r="HF78" s="390"/>
      <c r="HG78" s="390"/>
      <c r="HH78" s="390"/>
      <c r="HI78" s="390"/>
      <c r="HJ78" s="390"/>
      <c r="HK78" s="390"/>
      <c r="HL78" s="400"/>
      <c r="HM78" s="390"/>
      <c r="HN78" s="390"/>
      <c r="HO78" s="390"/>
      <c r="HP78" s="390"/>
      <c r="HQ78" s="389"/>
      <c r="HR78" s="390"/>
      <c r="HS78" s="390"/>
      <c r="HT78" s="400"/>
      <c r="HU78" s="390"/>
      <c r="HV78" s="390"/>
      <c r="HW78" s="390"/>
      <c r="HX78" s="390"/>
      <c r="HY78" s="390"/>
      <c r="HZ78" s="390"/>
      <c r="IA78" s="400"/>
      <c r="IB78" s="390"/>
      <c r="IC78" s="390"/>
      <c r="ID78" s="390"/>
      <c r="IE78" s="390"/>
      <c r="IF78" s="390"/>
      <c r="IG78" s="390"/>
      <c r="IH78" s="400"/>
      <c r="II78" s="390"/>
      <c r="IJ78" s="390"/>
      <c r="IK78" s="390"/>
      <c r="IL78" s="390"/>
      <c r="IM78" s="390"/>
      <c r="IN78" s="390"/>
      <c r="IO78" s="400"/>
      <c r="IP78" s="390"/>
      <c r="IQ78" s="390"/>
      <c r="IR78" s="390"/>
      <c r="IS78" s="390"/>
      <c r="IT78" s="390"/>
      <c r="IU78" s="390"/>
      <c r="IV78" s="400"/>
      <c r="IW78" s="389"/>
      <c r="IX78" s="390"/>
      <c r="IY78" s="390"/>
      <c r="IZ78" s="390"/>
      <c r="JA78" s="390"/>
      <c r="JB78" s="390"/>
      <c r="JC78" s="382"/>
      <c r="JD78" s="390"/>
      <c r="JE78" s="390"/>
      <c r="JF78" s="390"/>
      <c r="JG78" s="390"/>
      <c r="JH78" s="390"/>
      <c r="JI78" s="390"/>
      <c r="JJ78" s="352"/>
      <c r="JK78" s="390"/>
      <c r="JL78" s="390"/>
      <c r="JM78" s="390"/>
      <c r="JN78" s="390"/>
      <c r="JO78" s="390"/>
      <c r="JP78" s="390"/>
      <c r="JQ78" s="352"/>
      <c r="JR78" s="390"/>
      <c r="JS78" s="390"/>
      <c r="JT78" s="390"/>
      <c r="JU78" s="390"/>
      <c r="JV78" s="390"/>
      <c r="JW78" s="390"/>
      <c r="JX78" s="352"/>
      <c r="JY78" s="390"/>
      <c r="JZ78" s="390"/>
      <c r="KA78" s="389"/>
      <c r="KB78" s="390"/>
      <c r="KC78" s="390"/>
      <c r="KD78" s="390"/>
      <c r="KE78" s="390"/>
      <c r="KF78" s="352"/>
      <c r="KG78" s="390"/>
      <c r="KH78" s="390"/>
      <c r="KI78" s="390"/>
      <c r="KJ78" s="390"/>
      <c r="KK78" s="390"/>
      <c r="KL78" s="390"/>
      <c r="KM78" s="352"/>
      <c r="KN78" s="390"/>
      <c r="KO78" s="390"/>
      <c r="KP78" s="390"/>
      <c r="KQ78" s="390"/>
      <c r="KR78" s="390"/>
      <c r="KS78" s="390"/>
      <c r="KT78" s="352"/>
      <c r="KU78" s="390"/>
      <c r="KV78" s="390"/>
      <c r="KW78" s="390"/>
      <c r="KX78" s="390"/>
      <c r="KY78" s="390"/>
      <c r="KZ78" s="390"/>
      <c r="LA78" s="352"/>
      <c r="LB78" s="390"/>
      <c r="LC78" s="390"/>
      <c r="LD78" s="390"/>
      <c r="LE78" s="390"/>
      <c r="LF78" s="390"/>
      <c r="LG78" s="389"/>
      <c r="LH78" s="390"/>
      <c r="LI78" s="352"/>
      <c r="LJ78" s="390"/>
      <c r="LK78" s="390"/>
      <c r="LL78" s="390"/>
      <c r="LM78" s="390"/>
      <c r="LN78" s="390"/>
      <c r="LO78" s="390"/>
      <c r="LP78" s="352"/>
      <c r="LQ78" s="390"/>
      <c r="LR78" s="390"/>
      <c r="LS78" s="390"/>
      <c r="LT78" s="390"/>
      <c r="LU78" s="390"/>
      <c r="LV78" s="390"/>
      <c r="LW78" s="352"/>
      <c r="LX78" s="390"/>
      <c r="LY78" s="390"/>
      <c r="LZ78" s="390"/>
      <c r="MA78" s="390"/>
      <c r="MB78" s="390"/>
      <c r="MC78" s="390"/>
      <c r="MD78" s="352"/>
      <c r="ME78" s="390"/>
      <c r="MF78" s="390"/>
      <c r="MG78" s="390"/>
      <c r="MH78" s="390"/>
      <c r="MI78" s="390"/>
      <c r="MJ78" s="390"/>
      <c r="MK78" s="374"/>
      <c r="ML78" s="389"/>
    </row>
    <row r="79" spans="1:350" s="9" customFormat="1" ht="15.65" hidden="1" customHeight="1" x14ac:dyDescent="0.35">
      <c r="A79" s="244">
        <f t="shared" ref="A79" si="142">A78+1</f>
        <v>1</v>
      </c>
      <c r="B79" s="371">
        <f>ROW()-ROW($B$78)</f>
        <v>1</v>
      </c>
      <c r="C79" s="452" t="s">
        <v>121</v>
      </c>
      <c r="D79" s="370"/>
      <c r="E79" s="404" t="s">
        <v>122</v>
      </c>
      <c r="F79" s="373"/>
      <c r="G79" s="374"/>
      <c r="H79" s="86" t="s">
        <v>443</v>
      </c>
      <c r="I79" s="86" t="s">
        <v>443</v>
      </c>
      <c r="J79" s="164" t="s">
        <v>443</v>
      </c>
      <c r="K79" s="376" t="s">
        <v>443</v>
      </c>
      <c r="L79" s="86" t="s">
        <v>443</v>
      </c>
      <c r="M79" s="86" t="s">
        <v>443</v>
      </c>
      <c r="N79" s="376" t="s">
        <v>443</v>
      </c>
      <c r="O79" s="86" t="s">
        <v>443</v>
      </c>
      <c r="P79" s="86" t="s">
        <v>443</v>
      </c>
      <c r="Q79" s="164" t="s">
        <v>443</v>
      </c>
      <c r="R79" s="376" t="s">
        <v>443</v>
      </c>
      <c r="S79" s="86" t="s">
        <v>443</v>
      </c>
      <c r="T79" s="86" t="s">
        <v>443</v>
      </c>
      <c r="U79" s="376" t="s">
        <v>443</v>
      </c>
      <c r="V79" s="86" t="s">
        <v>443</v>
      </c>
      <c r="W79" s="86" t="s">
        <v>443</v>
      </c>
      <c r="X79" s="164" t="s">
        <v>443</v>
      </c>
      <c r="Y79" s="376" t="s">
        <v>443</v>
      </c>
      <c r="Z79" s="86" t="s">
        <v>443</v>
      </c>
      <c r="AA79" s="86"/>
      <c r="AB79" s="376"/>
      <c r="AC79" s="86"/>
      <c r="AD79" s="86"/>
      <c r="AE79" s="86"/>
      <c r="AF79" s="86" t="s">
        <v>443</v>
      </c>
      <c r="AG79" s="159"/>
      <c r="AH79" s="164"/>
      <c r="AI79" s="376"/>
      <c r="AJ79" s="378"/>
      <c r="AK79" s="164"/>
      <c r="AL79" s="373"/>
      <c r="AM79" s="163"/>
      <c r="AN79" s="86" t="s">
        <v>443</v>
      </c>
      <c r="AO79" s="86"/>
      <c r="AP79" s="86"/>
      <c r="AQ79" s="376"/>
      <c r="AR79" s="86"/>
      <c r="AS79" s="86"/>
      <c r="AT79" s="164"/>
      <c r="AU79" s="375"/>
      <c r="AV79" s="86"/>
      <c r="AW79" s="86"/>
      <c r="AX79" s="376"/>
      <c r="AY79" s="86"/>
      <c r="AZ79" s="86"/>
      <c r="BA79" s="164"/>
      <c r="BB79" s="375"/>
      <c r="BC79" s="86"/>
      <c r="BD79" s="86"/>
      <c r="BE79" s="376"/>
      <c r="BF79" s="86"/>
      <c r="BG79" s="86"/>
      <c r="BH79" s="164"/>
      <c r="BI79" s="375"/>
      <c r="BJ79" s="86"/>
      <c r="BK79" s="86"/>
      <c r="BL79" s="376"/>
      <c r="BM79" s="86"/>
      <c r="BN79" s="86"/>
      <c r="BO79" s="379"/>
      <c r="BP79" s="380"/>
      <c r="BQ79" s="381"/>
      <c r="BR79" s="167"/>
      <c r="BS79" s="103"/>
      <c r="BT79" s="103"/>
      <c r="BU79" s="103"/>
      <c r="BV79" s="103"/>
      <c r="BW79" s="160"/>
      <c r="BX79" s="382"/>
      <c r="BY79" s="167"/>
      <c r="BZ79" s="103"/>
      <c r="CA79" s="103"/>
      <c r="CB79" s="103"/>
      <c r="CC79" s="103"/>
      <c r="CD79" s="160"/>
      <c r="CE79" s="382"/>
      <c r="CF79" s="167"/>
      <c r="CG79" s="383"/>
      <c r="CH79" s="383"/>
      <c r="CI79" s="383"/>
      <c r="CJ79" s="383"/>
      <c r="CK79" s="160"/>
      <c r="CL79" s="382"/>
      <c r="CM79" s="167"/>
      <c r="CN79" s="103"/>
      <c r="CO79" s="103"/>
      <c r="CP79" s="103"/>
      <c r="CQ79" s="103"/>
      <c r="CR79" s="160"/>
      <c r="CS79" s="382"/>
      <c r="CT79" s="380"/>
      <c r="CU79" s="373"/>
      <c r="CV79" s="383"/>
      <c r="CW79" s="103"/>
      <c r="CX79" s="103"/>
      <c r="CY79" s="103"/>
      <c r="CZ79" s="160"/>
      <c r="DA79" s="382"/>
      <c r="DB79" s="167"/>
      <c r="DC79" s="103"/>
      <c r="DD79" s="103"/>
      <c r="DE79" s="103"/>
      <c r="DF79" s="103"/>
      <c r="DG79" s="160"/>
      <c r="DH79" s="382"/>
      <c r="DI79" s="167"/>
      <c r="DJ79" s="103"/>
      <c r="DK79" s="103"/>
      <c r="DL79" s="103"/>
      <c r="DM79" s="103"/>
      <c r="DN79" s="103"/>
      <c r="DO79" s="384"/>
      <c r="DP79" s="385"/>
      <c r="DQ79" s="103"/>
      <c r="DR79" s="103"/>
      <c r="DS79" s="103"/>
      <c r="DT79" s="103"/>
      <c r="DU79" s="160"/>
      <c r="DV79" s="382"/>
      <c r="DW79" s="167"/>
      <c r="DX79" s="167"/>
      <c r="DY79" s="167"/>
      <c r="DZ79" s="373"/>
      <c r="EA79" s="382"/>
      <c r="EB79" s="167"/>
      <c r="EC79" s="167"/>
      <c r="ED79" s="382"/>
      <c r="EE79" s="167"/>
      <c r="EF79" s="167"/>
      <c r="EG79" s="167"/>
      <c r="EH79" s="167"/>
      <c r="EI79" s="167"/>
      <c r="EJ79" s="167"/>
      <c r="EK79" s="382"/>
      <c r="EL79" s="167"/>
      <c r="EM79" s="167"/>
      <c r="EN79" s="167"/>
      <c r="EO79" s="167"/>
      <c r="EP79" s="167"/>
      <c r="EQ79" s="167"/>
      <c r="ER79" s="382"/>
      <c r="ES79" s="167"/>
      <c r="ET79" s="167"/>
      <c r="EU79" s="167"/>
      <c r="EV79" s="167"/>
      <c r="EW79" s="167"/>
      <c r="EX79" s="167"/>
      <c r="EY79" s="382"/>
      <c r="EZ79" s="167"/>
      <c r="FA79" s="167"/>
      <c r="FB79" s="167"/>
      <c r="FC79" s="167"/>
      <c r="FD79" s="167"/>
      <c r="FE79" s="167"/>
      <c r="FF79" s="373"/>
      <c r="FG79" s="382"/>
      <c r="FH79" s="167"/>
      <c r="FI79" s="167"/>
      <c r="FJ79" s="167"/>
      <c r="FK79" s="167"/>
      <c r="FL79" s="167"/>
      <c r="FM79" s="167"/>
      <c r="FN79" s="382"/>
      <c r="FO79" s="167"/>
      <c r="FP79" s="167"/>
      <c r="FQ79" s="167"/>
      <c r="FR79" s="167"/>
      <c r="FS79" s="167"/>
      <c r="FT79" s="167"/>
      <c r="FU79" s="382"/>
      <c r="FV79" s="167"/>
      <c r="FW79" s="167"/>
      <c r="FX79" s="167"/>
      <c r="FY79" s="167"/>
      <c r="FZ79" s="167"/>
      <c r="GA79" s="167"/>
      <c r="GB79" s="382"/>
      <c r="GC79" s="167"/>
      <c r="GD79" s="167"/>
      <c r="GE79" s="167"/>
      <c r="GF79" s="167"/>
      <c r="GG79" s="167"/>
      <c r="GH79" s="167"/>
      <c r="GI79" s="382"/>
      <c r="GJ79" s="167"/>
      <c r="GK79" s="373"/>
      <c r="GL79" s="167"/>
      <c r="GM79" s="167"/>
      <c r="GN79" s="167"/>
      <c r="GO79" s="167"/>
      <c r="GP79" s="167"/>
      <c r="GQ79" s="382"/>
      <c r="GR79" s="167"/>
      <c r="GS79" s="167"/>
      <c r="GT79" s="167"/>
      <c r="GU79" s="167"/>
      <c r="GV79" s="167"/>
      <c r="GW79" s="167"/>
      <c r="GX79" s="382"/>
      <c r="GY79" s="167"/>
      <c r="GZ79" s="167"/>
      <c r="HA79" s="167"/>
      <c r="HB79" s="167"/>
      <c r="HC79" s="167"/>
      <c r="HD79" s="167"/>
      <c r="HE79" s="382"/>
      <c r="HF79" s="167"/>
      <c r="HG79" s="167"/>
      <c r="HH79" s="167"/>
      <c r="HI79" s="167"/>
      <c r="HJ79" s="167"/>
      <c r="HK79" s="167"/>
      <c r="HL79" s="382"/>
      <c r="HM79" s="167"/>
      <c r="HN79" s="167"/>
      <c r="HO79" s="167"/>
      <c r="HP79" s="167"/>
      <c r="HQ79" s="373"/>
      <c r="HR79" s="167"/>
      <c r="HS79" s="167"/>
      <c r="HT79" s="382"/>
      <c r="HU79" s="167"/>
      <c r="HV79" s="167"/>
      <c r="HW79" s="167"/>
      <c r="HX79" s="167"/>
      <c r="HY79" s="167"/>
      <c r="HZ79" s="167"/>
      <c r="IA79" s="382"/>
      <c r="IB79" s="167"/>
      <c r="IC79" s="167"/>
      <c r="ID79" s="167"/>
      <c r="IE79" s="167"/>
      <c r="IF79" s="167"/>
      <c r="IG79" s="167"/>
      <c r="IH79" s="382"/>
      <c r="II79" s="167"/>
      <c r="IJ79" s="167"/>
      <c r="IK79" s="167"/>
      <c r="IL79" s="167"/>
      <c r="IM79" s="167"/>
      <c r="IN79" s="167"/>
      <c r="IO79" s="382"/>
      <c r="IP79" s="167"/>
      <c r="IQ79" s="167"/>
      <c r="IR79" s="167" t="s">
        <v>443</v>
      </c>
      <c r="IS79" s="167"/>
      <c r="IT79" s="167"/>
      <c r="IU79" s="167"/>
      <c r="IV79" s="382"/>
      <c r="IW79" s="373"/>
      <c r="IX79" s="167"/>
      <c r="IY79" s="167"/>
      <c r="IZ79" s="167"/>
      <c r="JA79" s="167"/>
      <c r="JB79" s="167"/>
      <c r="JC79" s="382"/>
      <c r="JD79" s="167"/>
      <c r="JE79" s="167"/>
      <c r="JF79" s="167"/>
      <c r="JG79" s="167"/>
      <c r="JH79" s="167"/>
      <c r="JI79" s="167"/>
      <c r="JJ79" s="352"/>
      <c r="JK79" s="167"/>
      <c r="JL79" s="167"/>
      <c r="JM79" s="167"/>
      <c r="JN79" s="167"/>
      <c r="JO79" s="167"/>
      <c r="JP79" s="167"/>
      <c r="JQ79" s="352"/>
      <c r="JR79" s="167"/>
      <c r="JS79" s="167"/>
      <c r="JT79" s="167"/>
      <c r="JU79" s="167"/>
      <c r="JV79" s="167"/>
      <c r="JW79" s="167"/>
      <c r="JX79" s="352"/>
      <c r="JY79" s="167"/>
      <c r="JZ79" s="167"/>
      <c r="KA79" s="373"/>
      <c r="KB79" s="167"/>
      <c r="KC79" s="167"/>
      <c r="KD79" s="167"/>
      <c r="KE79" s="167"/>
      <c r="KF79" s="352"/>
      <c r="KG79" s="167"/>
      <c r="KH79" s="167"/>
      <c r="KI79" s="167"/>
      <c r="KJ79" s="167"/>
      <c r="KK79" s="167"/>
      <c r="KL79" s="167"/>
      <c r="KM79" s="352"/>
      <c r="KN79" s="167"/>
      <c r="KO79" s="167"/>
      <c r="KP79" s="167"/>
      <c r="KQ79" s="167"/>
      <c r="KR79" s="167"/>
      <c r="KS79" s="167"/>
      <c r="KT79" s="352"/>
      <c r="KU79" s="167"/>
      <c r="KV79" s="167"/>
      <c r="KW79" s="167"/>
      <c r="KX79" s="167"/>
      <c r="KY79" s="167"/>
      <c r="KZ79" s="167"/>
      <c r="LA79" s="352"/>
      <c r="LB79" s="167"/>
      <c r="LC79" s="167"/>
      <c r="LD79" s="167"/>
      <c r="LE79" s="167"/>
      <c r="LF79" s="167"/>
      <c r="LG79" s="373"/>
      <c r="LH79" s="167"/>
      <c r="LI79" s="352"/>
      <c r="LJ79" s="167"/>
      <c r="LK79" s="167"/>
      <c r="LL79" s="167"/>
      <c r="LM79" s="167"/>
      <c r="LN79" s="167"/>
      <c r="LO79" s="167"/>
      <c r="LP79" s="352"/>
      <c r="LQ79" s="167"/>
      <c r="LR79" s="167"/>
      <c r="LS79" s="167"/>
      <c r="LT79" s="167"/>
      <c r="LU79" s="167"/>
      <c r="LV79" s="167"/>
      <c r="LW79" s="352"/>
      <c r="LX79" s="167"/>
      <c r="LY79" s="167"/>
      <c r="LZ79" s="167"/>
      <c r="MA79" s="167"/>
      <c r="MB79" s="167"/>
      <c r="MC79" s="167"/>
      <c r="MD79" s="352"/>
      <c r="ME79" s="167"/>
      <c r="MF79" s="167"/>
      <c r="MG79" s="167"/>
      <c r="MH79" s="167"/>
      <c r="MI79" s="167"/>
      <c r="MJ79" s="167"/>
      <c r="MK79" s="374" t="s">
        <v>443</v>
      </c>
      <c r="ML79" s="373"/>
    </row>
    <row r="80" spans="1:350" s="9" customFormat="1" ht="15.65" hidden="1" customHeight="1" x14ac:dyDescent="0.35">
      <c r="A80" s="244"/>
      <c r="B80" s="371">
        <f t="shared" ref="B80:B94" si="143">ROW()-ROW($B$78)</f>
        <v>2</v>
      </c>
      <c r="C80" s="452" t="s">
        <v>125</v>
      </c>
      <c r="D80" s="370"/>
      <c r="E80" s="405" t="s">
        <v>126</v>
      </c>
      <c r="F80" s="373"/>
      <c r="G80" s="374"/>
      <c r="H80" s="86" t="s">
        <v>443</v>
      </c>
      <c r="I80" s="86" t="s">
        <v>443</v>
      </c>
      <c r="J80" s="164" t="s">
        <v>443</v>
      </c>
      <c r="K80" s="376" t="s">
        <v>443</v>
      </c>
      <c r="L80" s="86" t="s">
        <v>443</v>
      </c>
      <c r="M80" s="86" t="s">
        <v>443</v>
      </c>
      <c r="N80" s="376" t="s">
        <v>443</v>
      </c>
      <c r="O80" s="86" t="s">
        <v>443</v>
      </c>
      <c r="P80" s="86" t="s">
        <v>443</v>
      </c>
      <c r="Q80" s="164" t="s">
        <v>443</v>
      </c>
      <c r="R80" s="376" t="s">
        <v>443</v>
      </c>
      <c r="S80" s="86" t="s">
        <v>443</v>
      </c>
      <c r="T80" s="86" t="s">
        <v>443</v>
      </c>
      <c r="U80" s="376" t="s">
        <v>443</v>
      </c>
      <c r="V80" s="86" t="s">
        <v>443</v>
      </c>
      <c r="W80" s="86" t="s">
        <v>443</v>
      </c>
      <c r="X80" s="164" t="s">
        <v>443</v>
      </c>
      <c r="Y80" s="376" t="s">
        <v>443</v>
      </c>
      <c r="Z80" s="86" t="s">
        <v>443</v>
      </c>
      <c r="AA80" s="86"/>
      <c r="AB80" s="376"/>
      <c r="AC80" s="86"/>
      <c r="AD80" s="86"/>
      <c r="AE80" s="86"/>
      <c r="AF80" s="86" t="s">
        <v>443</v>
      </c>
      <c r="AG80" s="159"/>
      <c r="AH80" s="164"/>
      <c r="AI80" s="376"/>
      <c r="AJ80" s="378"/>
      <c r="AK80" s="164"/>
      <c r="AL80" s="373"/>
      <c r="AM80" s="163"/>
      <c r="AN80" s="86" t="s">
        <v>443</v>
      </c>
      <c r="AO80" s="86"/>
      <c r="AP80" s="86"/>
      <c r="AQ80" s="376"/>
      <c r="AR80" s="86"/>
      <c r="AS80" s="86"/>
      <c r="AT80" s="164"/>
      <c r="AU80" s="375"/>
      <c r="AV80" s="86"/>
      <c r="AW80" s="86"/>
      <c r="AX80" s="376"/>
      <c r="AY80" s="86"/>
      <c r="AZ80" s="86"/>
      <c r="BA80" s="164"/>
      <c r="BB80" s="375"/>
      <c r="BC80" s="86"/>
      <c r="BD80" s="86"/>
      <c r="BE80" s="376"/>
      <c r="BF80" s="86"/>
      <c r="BG80" s="86"/>
      <c r="BH80" s="164"/>
      <c r="BI80" s="375"/>
      <c r="BJ80" s="86"/>
      <c r="BK80" s="86"/>
      <c r="BL80" s="376"/>
      <c r="BM80" s="86"/>
      <c r="BN80" s="86"/>
      <c r="BO80" s="379"/>
      <c r="BP80" s="380"/>
      <c r="BQ80" s="381"/>
      <c r="BR80" s="167"/>
      <c r="BS80" s="103"/>
      <c r="BT80" s="103"/>
      <c r="BU80" s="103"/>
      <c r="BV80" s="103"/>
      <c r="BW80" s="160"/>
      <c r="BX80" s="382"/>
      <c r="BY80" s="167"/>
      <c r="BZ80" s="103"/>
      <c r="CA80" s="103"/>
      <c r="CB80" s="103"/>
      <c r="CC80" s="103"/>
      <c r="CD80" s="160"/>
      <c r="CE80" s="382"/>
      <c r="CF80" s="167"/>
      <c r="CG80" s="383"/>
      <c r="CH80" s="383"/>
      <c r="CI80" s="383"/>
      <c r="CJ80" s="383"/>
      <c r="CK80" s="160"/>
      <c r="CL80" s="382"/>
      <c r="CM80" s="167"/>
      <c r="CN80" s="103"/>
      <c r="CO80" s="103"/>
      <c r="CP80" s="103"/>
      <c r="CQ80" s="103"/>
      <c r="CR80" s="160"/>
      <c r="CS80" s="382"/>
      <c r="CT80" s="380"/>
      <c r="CU80" s="373"/>
      <c r="CV80" s="383"/>
      <c r="CW80" s="103"/>
      <c r="CX80" s="103"/>
      <c r="CY80" s="103"/>
      <c r="CZ80" s="160"/>
      <c r="DA80" s="382"/>
      <c r="DB80" s="167"/>
      <c r="DC80" s="103"/>
      <c r="DD80" s="103"/>
      <c r="DE80" s="103"/>
      <c r="DF80" s="103"/>
      <c r="DG80" s="160"/>
      <c r="DH80" s="382"/>
      <c r="DI80" s="167"/>
      <c r="DJ80" s="103"/>
      <c r="DK80" s="103"/>
      <c r="DL80" s="103"/>
      <c r="DM80" s="103"/>
      <c r="DN80" s="103"/>
      <c r="DO80" s="384"/>
      <c r="DP80" s="385"/>
      <c r="DQ80" s="103"/>
      <c r="DR80" s="103"/>
      <c r="DS80" s="103"/>
      <c r="DT80" s="103"/>
      <c r="DU80" s="160"/>
      <c r="DV80" s="382"/>
      <c r="DW80" s="167"/>
      <c r="DX80" s="167"/>
      <c r="DY80" s="167"/>
      <c r="DZ80" s="373"/>
      <c r="EA80" s="382"/>
      <c r="EB80" s="167"/>
      <c r="EC80" s="167"/>
      <c r="ED80" s="382"/>
      <c r="EE80" s="167"/>
      <c r="EF80" s="167"/>
      <c r="EG80" s="167"/>
      <c r="EH80" s="167"/>
      <c r="EI80" s="167"/>
      <c r="EJ80" s="167"/>
      <c r="EK80" s="382"/>
      <c r="EL80" s="167"/>
      <c r="EM80" s="167"/>
      <c r="EN80" s="167"/>
      <c r="EO80" s="167"/>
      <c r="EP80" s="167"/>
      <c r="EQ80" s="167"/>
      <c r="ER80" s="382"/>
      <c r="ES80" s="167"/>
      <c r="ET80" s="167"/>
      <c r="EU80" s="167"/>
      <c r="EV80" s="167"/>
      <c r="EW80" s="167"/>
      <c r="EX80" s="167"/>
      <c r="EY80" s="382"/>
      <c r="EZ80" s="167"/>
      <c r="FA80" s="167"/>
      <c r="FB80" s="167"/>
      <c r="FC80" s="167"/>
      <c r="FD80" s="167"/>
      <c r="FE80" s="167"/>
      <c r="FF80" s="373"/>
      <c r="FG80" s="382"/>
      <c r="FH80" s="167"/>
      <c r="FI80" s="167"/>
      <c r="FJ80" s="167"/>
      <c r="FK80" s="167"/>
      <c r="FL80" s="167"/>
      <c r="FM80" s="167"/>
      <c r="FN80" s="382"/>
      <c r="FO80" s="167"/>
      <c r="FP80" s="167"/>
      <c r="FQ80" s="167"/>
      <c r="FR80" s="167"/>
      <c r="FS80" s="167"/>
      <c r="FT80" s="167"/>
      <c r="FU80" s="382"/>
      <c r="FV80" s="167"/>
      <c r="FW80" s="167"/>
      <c r="FX80" s="167"/>
      <c r="FY80" s="167"/>
      <c r="FZ80" s="167"/>
      <c r="GA80" s="167"/>
      <c r="GB80" s="382"/>
      <c r="GC80" s="167"/>
      <c r="GD80" s="167"/>
      <c r="GE80" s="167"/>
      <c r="GF80" s="167"/>
      <c r="GG80" s="167"/>
      <c r="GH80" s="167"/>
      <c r="GI80" s="382"/>
      <c r="GJ80" s="167"/>
      <c r="GK80" s="373"/>
      <c r="GL80" s="167"/>
      <c r="GM80" s="167"/>
      <c r="GN80" s="167"/>
      <c r="GO80" s="167"/>
      <c r="GP80" s="167"/>
      <c r="GQ80" s="382"/>
      <c r="GR80" s="167"/>
      <c r="GS80" s="167"/>
      <c r="GT80" s="167"/>
      <c r="GU80" s="167"/>
      <c r="GV80" s="167"/>
      <c r="GW80" s="167"/>
      <c r="GX80" s="382"/>
      <c r="GY80" s="167"/>
      <c r="GZ80" s="167"/>
      <c r="HA80" s="167"/>
      <c r="HB80" s="167"/>
      <c r="HC80" s="167"/>
      <c r="HD80" s="167"/>
      <c r="HE80" s="382"/>
      <c r="HF80" s="167"/>
      <c r="HG80" s="167"/>
      <c r="HH80" s="167"/>
      <c r="HI80" s="167"/>
      <c r="HJ80" s="167"/>
      <c r="HK80" s="167"/>
      <c r="HL80" s="382"/>
      <c r="HM80" s="167"/>
      <c r="HN80" s="167"/>
      <c r="HO80" s="167"/>
      <c r="HP80" s="167"/>
      <c r="HQ80" s="373"/>
      <c r="HR80" s="167"/>
      <c r="HS80" s="167"/>
      <c r="HT80" s="382"/>
      <c r="HU80" s="167"/>
      <c r="HV80" s="167"/>
      <c r="HW80" s="167"/>
      <c r="HX80" s="167"/>
      <c r="HY80" s="167"/>
      <c r="HZ80" s="167"/>
      <c r="IA80" s="382"/>
      <c r="IB80" s="167"/>
      <c r="IC80" s="167"/>
      <c r="ID80" s="167"/>
      <c r="IE80" s="167"/>
      <c r="IF80" s="167"/>
      <c r="IG80" s="167"/>
      <c r="IH80" s="382"/>
      <c r="II80" s="167"/>
      <c r="IJ80" s="167"/>
      <c r="IK80" s="167"/>
      <c r="IL80" s="167"/>
      <c r="IM80" s="167"/>
      <c r="IN80" s="167"/>
      <c r="IO80" s="382"/>
      <c r="IP80" s="167"/>
      <c r="IQ80" s="167"/>
      <c r="IR80" s="167" t="s">
        <v>443</v>
      </c>
      <c r="IS80" s="167"/>
      <c r="IT80" s="167"/>
      <c r="IU80" s="167"/>
      <c r="IV80" s="382"/>
      <c r="IW80" s="373"/>
      <c r="IX80" s="167"/>
      <c r="IY80" s="167"/>
      <c r="IZ80" s="167"/>
      <c r="JA80" s="167"/>
      <c r="JB80" s="167"/>
      <c r="JC80" s="382"/>
      <c r="JD80" s="167"/>
      <c r="JE80" s="167"/>
      <c r="JF80" s="167"/>
      <c r="JG80" s="167"/>
      <c r="JH80" s="167"/>
      <c r="JI80" s="167"/>
      <c r="JJ80" s="352"/>
      <c r="JK80" s="167"/>
      <c r="JL80" s="167"/>
      <c r="JM80" s="167"/>
      <c r="JN80" s="167"/>
      <c r="JO80" s="167"/>
      <c r="JP80" s="167"/>
      <c r="JQ80" s="352"/>
      <c r="JR80" s="167"/>
      <c r="JS80" s="167"/>
      <c r="JT80" s="167"/>
      <c r="JU80" s="167"/>
      <c r="JV80" s="167"/>
      <c r="JW80" s="167"/>
      <c r="JX80" s="352"/>
      <c r="JY80" s="167"/>
      <c r="JZ80" s="167"/>
      <c r="KA80" s="373"/>
      <c r="KB80" s="167"/>
      <c r="KC80" s="167"/>
      <c r="KD80" s="167"/>
      <c r="KE80" s="167"/>
      <c r="KF80" s="352"/>
      <c r="KG80" s="167"/>
      <c r="KH80" s="167"/>
      <c r="KI80" s="167"/>
      <c r="KJ80" s="167"/>
      <c r="KK80" s="167"/>
      <c r="KL80" s="167"/>
      <c r="KM80" s="352"/>
      <c r="KN80" s="167"/>
      <c r="KO80" s="167"/>
      <c r="KP80" s="167"/>
      <c r="KQ80" s="167"/>
      <c r="KR80" s="167"/>
      <c r="KS80" s="167"/>
      <c r="KT80" s="352"/>
      <c r="KU80" s="167"/>
      <c r="KV80" s="167"/>
      <c r="KW80" s="167"/>
      <c r="KX80" s="167"/>
      <c r="KY80" s="167"/>
      <c r="KZ80" s="167"/>
      <c r="LA80" s="352"/>
      <c r="LB80" s="167"/>
      <c r="LC80" s="167"/>
      <c r="LD80" s="167"/>
      <c r="LE80" s="167"/>
      <c r="LF80" s="167"/>
      <c r="LG80" s="373"/>
      <c r="LH80" s="167"/>
      <c r="LI80" s="352"/>
      <c r="LJ80" s="167"/>
      <c r="LK80" s="167"/>
      <c r="LL80" s="167"/>
      <c r="LM80" s="167"/>
      <c r="LN80" s="167"/>
      <c r="LO80" s="167"/>
      <c r="LP80" s="352"/>
      <c r="LQ80" s="167"/>
      <c r="LR80" s="167"/>
      <c r="LS80" s="167"/>
      <c r="LT80" s="167"/>
      <c r="LU80" s="167"/>
      <c r="LV80" s="167"/>
      <c r="LW80" s="352"/>
      <c r="LX80" s="167"/>
      <c r="LY80" s="167"/>
      <c r="LZ80" s="167"/>
      <c r="MA80" s="167"/>
      <c r="MB80" s="167"/>
      <c r="MC80" s="167"/>
      <c r="MD80" s="352"/>
      <c r="ME80" s="167"/>
      <c r="MF80" s="167"/>
      <c r="MG80" s="167"/>
      <c r="MH80" s="167"/>
      <c r="MI80" s="167"/>
      <c r="MJ80" s="167"/>
      <c r="MK80" s="374" t="s">
        <v>443</v>
      </c>
      <c r="ML80" s="373"/>
    </row>
    <row r="81" spans="1:350" s="9" customFormat="1" ht="15.65" hidden="1" customHeight="1" x14ac:dyDescent="0.35">
      <c r="A81" s="244"/>
      <c r="B81" s="371">
        <f t="shared" si="143"/>
        <v>3</v>
      </c>
      <c r="C81" s="452" t="s">
        <v>123</v>
      </c>
      <c r="D81" s="370"/>
      <c r="E81" s="405" t="s">
        <v>124</v>
      </c>
      <c r="F81" s="373"/>
      <c r="G81" s="374"/>
      <c r="H81" s="86" t="s">
        <v>443</v>
      </c>
      <c r="I81" s="86" t="s">
        <v>443</v>
      </c>
      <c r="J81" s="164" t="s">
        <v>443</v>
      </c>
      <c r="K81" s="376" t="s">
        <v>443</v>
      </c>
      <c r="L81" s="86" t="s">
        <v>443</v>
      </c>
      <c r="M81" s="86" t="s">
        <v>443</v>
      </c>
      <c r="N81" s="376" t="s">
        <v>443</v>
      </c>
      <c r="O81" s="86" t="s">
        <v>443</v>
      </c>
      <c r="P81" s="86" t="s">
        <v>443</v>
      </c>
      <c r="Q81" s="164" t="s">
        <v>443</v>
      </c>
      <c r="R81" s="376" t="s">
        <v>443</v>
      </c>
      <c r="S81" s="86" t="s">
        <v>443</v>
      </c>
      <c r="T81" s="86" t="s">
        <v>443</v>
      </c>
      <c r="U81" s="376" t="s">
        <v>443</v>
      </c>
      <c r="V81" s="86" t="s">
        <v>443</v>
      </c>
      <c r="W81" s="86" t="s">
        <v>443</v>
      </c>
      <c r="X81" s="164" t="s">
        <v>443</v>
      </c>
      <c r="Y81" s="376" t="s">
        <v>443</v>
      </c>
      <c r="Z81" s="86" t="s">
        <v>443</v>
      </c>
      <c r="AA81" s="86"/>
      <c r="AB81" s="376"/>
      <c r="AC81" s="86"/>
      <c r="AD81" s="86"/>
      <c r="AE81" s="86"/>
      <c r="AF81" s="86" t="s">
        <v>443</v>
      </c>
      <c r="AG81" s="159"/>
      <c r="AH81" s="164"/>
      <c r="AI81" s="376"/>
      <c r="AJ81" s="378"/>
      <c r="AK81" s="164"/>
      <c r="AL81" s="373"/>
      <c r="AM81" s="163"/>
      <c r="AN81" s="86" t="s">
        <v>443</v>
      </c>
      <c r="AO81" s="86"/>
      <c r="AP81" s="86"/>
      <c r="AQ81" s="376"/>
      <c r="AR81" s="86"/>
      <c r="AS81" s="86"/>
      <c r="AT81" s="164"/>
      <c r="AU81" s="375"/>
      <c r="AV81" s="86"/>
      <c r="AW81" s="86"/>
      <c r="AX81" s="376"/>
      <c r="AY81" s="86"/>
      <c r="AZ81" s="86"/>
      <c r="BA81" s="164"/>
      <c r="BB81" s="375"/>
      <c r="BC81" s="86"/>
      <c r="BD81" s="86"/>
      <c r="BE81" s="376"/>
      <c r="BF81" s="86"/>
      <c r="BG81" s="86"/>
      <c r="BH81" s="164"/>
      <c r="BI81" s="375"/>
      <c r="BJ81" s="86"/>
      <c r="BK81" s="86"/>
      <c r="BL81" s="376"/>
      <c r="BM81" s="86"/>
      <c r="BN81" s="86"/>
      <c r="BO81" s="379"/>
      <c r="BP81" s="380"/>
      <c r="BQ81" s="381"/>
      <c r="BR81" s="167"/>
      <c r="BS81" s="103"/>
      <c r="BT81" s="103"/>
      <c r="BU81" s="103"/>
      <c r="BV81" s="103"/>
      <c r="BW81" s="160"/>
      <c r="BX81" s="382"/>
      <c r="BY81" s="167"/>
      <c r="BZ81" s="103"/>
      <c r="CA81" s="103"/>
      <c r="CB81" s="103"/>
      <c r="CC81" s="103"/>
      <c r="CD81" s="160"/>
      <c r="CE81" s="382"/>
      <c r="CF81" s="167"/>
      <c r="CG81" s="383"/>
      <c r="CH81" s="383"/>
      <c r="CI81" s="383"/>
      <c r="CJ81" s="383"/>
      <c r="CK81" s="160"/>
      <c r="CL81" s="382"/>
      <c r="CM81" s="167"/>
      <c r="CN81" s="103"/>
      <c r="CO81" s="103"/>
      <c r="CP81" s="103"/>
      <c r="CQ81" s="103"/>
      <c r="CR81" s="160"/>
      <c r="CS81" s="382"/>
      <c r="CT81" s="380"/>
      <c r="CU81" s="373"/>
      <c r="CV81" s="383"/>
      <c r="CW81" s="103"/>
      <c r="CX81" s="103"/>
      <c r="CY81" s="103"/>
      <c r="CZ81" s="160"/>
      <c r="DA81" s="382"/>
      <c r="DB81" s="167"/>
      <c r="DC81" s="103"/>
      <c r="DD81" s="103"/>
      <c r="DE81" s="103"/>
      <c r="DF81" s="103"/>
      <c r="DG81" s="160"/>
      <c r="DH81" s="382"/>
      <c r="DI81" s="167"/>
      <c r="DJ81" s="103"/>
      <c r="DK81" s="103"/>
      <c r="DL81" s="103"/>
      <c r="DM81" s="103"/>
      <c r="DN81" s="103"/>
      <c r="DO81" s="384"/>
      <c r="DP81" s="385"/>
      <c r="DQ81" s="103"/>
      <c r="DR81" s="103"/>
      <c r="DS81" s="103"/>
      <c r="DT81" s="103"/>
      <c r="DU81" s="160"/>
      <c r="DV81" s="382"/>
      <c r="DW81" s="167"/>
      <c r="DX81" s="167"/>
      <c r="DY81" s="167"/>
      <c r="DZ81" s="373"/>
      <c r="EA81" s="382"/>
      <c r="EB81" s="167"/>
      <c r="EC81" s="167"/>
      <c r="ED81" s="382"/>
      <c r="EE81" s="167"/>
      <c r="EF81" s="167"/>
      <c r="EG81" s="167"/>
      <c r="EH81" s="167"/>
      <c r="EI81" s="167"/>
      <c r="EJ81" s="167"/>
      <c r="EK81" s="382"/>
      <c r="EL81" s="167"/>
      <c r="EM81" s="167"/>
      <c r="EN81" s="167"/>
      <c r="EO81" s="167"/>
      <c r="EP81" s="167"/>
      <c r="EQ81" s="167"/>
      <c r="ER81" s="382"/>
      <c r="ES81" s="167"/>
      <c r="ET81" s="167"/>
      <c r="EU81" s="167"/>
      <c r="EV81" s="167"/>
      <c r="EW81" s="167"/>
      <c r="EX81" s="167"/>
      <c r="EY81" s="382"/>
      <c r="EZ81" s="167"/>
      <c r="FA81" s="167"/>
      <c r="FB81" s="167"/>
      <c r="FC81" s="167"/>
      <c r="FD81" s="167"/>
      <c r="FE81" s="167"/>
      <c r="FF81" s="373"/>
      <c r="FG81" s="382"/>
      <c r="FH81" s="167"/>
      <c r="FI81" s="167"/>
      <c r="FJ81" s="167"/>
      <c r="FK81" s="167"/>
      <c r="FL81" s="167"/>
      <c r="FM81" s="167"/>
      <c r="FN81" s="382"/>
      <c r="FO81" s="167"/>
      <c r="FP81" s="167"/>
      <c r="FQ81" s="167"/>
      <c r="FR81" s="167"/>
      <c r="FS81" s="167"/>
      <c r="FT81" s="167"/>
      <c r="FU81" s="382"/>
      <c r="FV81" s="167"/>
      <c r="FW81" s="167"/>
      <c r="FX81" s="167"/>
      <c r="FY81" s="167"/>
      <c r="FZ81" s="167"/>
      <c r="GA81" s="167"/>
      <c r="GB81" s="382"/>
      <c r="GC81" s="167"/>
      <c r="GD81" s="167"/>
      <c r="GE81" s="167"/>
      <c r="GF81" s="167"/>
      <c r="GG81" s="167"/>
      <c r="GH81" s="167"/>
      <c r="GI81" s="382"/>
      <c r="GJ81" s="167"/>
      <c r="GK81" s="373"/>
      <c r="GL81" s="167"/>
      <c r="GM81" s="167"/>
      <c r="GN81" s="167"/>
      <c r="GO81" s="167"/>
      <c r="GP81" s="167"/>
      <c r="GQ81" s="382"/>
      <c r="GR81" s="167"/>
      <c r="GS81" s="167"/>
      <c r="GT81" s="167"/>
      <c r="GU81" s="167"/>
      <c r="GV81" s="167"/>
      <c r="GW81" s="167"/>
      <c r="GX81" s="382"/>
      <c r="GY81" s="167"/>
      <c r="GZ81" s="167"/>
      <c r="HA81" s="167"/>
      <c r="HB81" s="167"/>
      <c r="HC81" s="167"/>
      <c r="HD81" s="167"/>
      <c r="HE81" s="382"/>
      <c r="HF81" s="167"/>
      <c r="HG81" s="167"/>
      <c r="HH81" s="167"/>
      <c r="HI81" s="167"/>
      <c r="HJ81" s="167"/>
      <c r="HK81" s="167"/>
      <c r="HL81" s="382"/>
      <c r="HM81" s="167"/>
      <c r="HN81" s="167"/>
      <c r="HO81" s="167"/>
      <c r="HP81" s="167"/>
      <c r="HQ81" s="373"/>
      <c r="HR81" s="167"/>
      <c r="HS81" s="167"/>
      <c r="HT81" s="382"/>
      <c r="HU81" s="167"/>
      <c r="HV81" s="167"/>
      <c r="HW81" s="167"/>
      <c r="HX81" s="167"/>
      <c r="HY81" s="167"/>
      <c r="HZ81" s="167"/>
      <c r="IA81" s="382"/>
      <c r="IB81" s="167"/>
      <c r="IC81" s="167"/>
      <c r="ID81" s="167"/>
      <c r="IE81" s="167"/>
      <c r="IF81" s="167"/>
      <c r="IG81" s="167"/>
      <c r="IH81" s="382"/>
      <c r="II81" s="167"/>
      <c r="IJ81" s="167"/>
      <c r="IK81" s="167"/>
      <c r="IL81" s="167"/>
      <c r="IM81" s="167"/>
      <c r="IN81" s="167"/>
      <c r="IO81" s="382"/>
      <c r="IP81" s="167"/>
      <c r="IQ81" s="167"/>
      <c r="IR81" s="167" t="s">
        <v>443</v>
      </c>
      <c r="IS81" s="167"/>
      <c r="IT81" s="167"/>
      <c r="IU81" s="167"/>
      <c r="IV81" s="382"/>
      <c r="IW81" s="373"/>
      <c r="IX81" s="167"/>
      <c r="IY81" s="167"/>
      <c r="IZ81" s="167"/>
      <c r="JA81" s="167"/>
      <c r="JB81" s="167"/>
      <c r="JC81" s="382"/>
      <c r="JD81" s="167"/>
      <c r="JE81" s="167"/>
      <c r="JF81" s="167"/>
      <c r="JG81" s="167"/>
      <c r="JH81" s="167"/>
      <c r="JI81" s="167"/>
      <c r="JJ81" s="352"/>
      <c r="JK81" s="167"/>
      <c r="JL81" s="167"/>
      <c r="JM81" s="167"/>
      <c r="JN81" s="167"/>
      <c r="JO81" s="167"/>
      <c r="JP81" s="167"/>
      <c r="JQ81" s="352"/>
      <c r="JR81" s="167"/>
      <c r="JS81" s="167"/>
      <c r="JT81" s="167"/>
      <c r="JU81" s="167"/>
      <c r="JV81" s="167"/>
      <c r="JW81" s="167"/>
      <c r="JX81" s="352"/>
      <c r="JY81" s="167"/>
      <c r="JZ81" s="167"/>
      <c r="KA81" s="373"/>
      <c r="KB81" s="167"/>
      <c r="KC81" s="167"/>
      <c r="KD81" s="167"/>
      <c r="KE81" s="167"/>
      <c r="KF81" s="352"/>
      <c r="KG81" s="167"/>
      <c r="KH81" s="167"/>
      <c r="KI81" s="167"/>
      <c r="KJ81" s="167"/>
      <c r="KK81" s="167"/>
      <c r="KL81" s="167"/>
      <c r="KM81" s="352"/>
      <c r="KN81" s="167"/>
      <c r="KO81" s="167"/>
      <c r="KP81" s="167"/>
      <c r="KQ81" s="167"/>
      <c r="KR81" s="167"/>
      <c r="KS81" s="167"/>
      <c r="KT81" s="352"/>
      <c r="KU81" s="167"/>
      <c r="KV81" s="167"/>
      <c r="KW81" s="167"/>
      <c r="KX81" s="167"/>
      <c r="KY81" s="167"/>
      <c r="KZ81" s="167"/>
      <c r="LA81" s="352"/>
      <c r="LB81" s="167"/>
      <c r="LC81" s="167"/>
      <c r="LD81" s="167"/>
      <c r="LE81" s="167"/>
      <c r="LF81" s="167"/>
      <c r="LG81" s="373"/>
      <c r="LH81" s="167"/>
      <c r="LI81" s="352"/>
      <c r="LJ81" s="167"/>
      <c r="LK81" s="167"/>
      <c r="LL81" s="167"/>
      <c r="LM81" s="167"/>
      <c r="LN81" s="167"/>
      <c r="LO81" s="167"/>
      <c r="LP81" s="352"/>
      <c r="LQ81" s="167"/>
      <c r="LR81" s="167"/>
      <c r="LS81" s="167"/>
      <c r="LT81" s="167"/>
      <c r="LU81" s="167"/>
      <c r="LV81" s="167"/>
      <c r="LW81" s="352"/>
      <c r="LX81" s="167"/>
      <c r="LY81" s="167"/>
      <c r="LZ81" s="167"/>
      <c r="MA81" s="167"/>
      <c r="MB81" s="167"/>
      <c r="MC81" s="167"/>
      <c r="MD81" s="352"/>
      <c r="ME81" s="167"/>
      <c r="MF81" s="167"/>
      <c r="MG81" s="167"/>
      <c r="MH81" s="167"/>
      <c r="MI81" s="167"/>
      <c r="MJ81" s="167"/>
      <c r="MK81" s="374" t="s">
        <v>443</v>
      </c>
      <c r="ML81" s="373"/>
    </row>
    <row r="82" spans="1:350" s="9" customFormat="1" ht="15.65" hidden="1" customHeight="1" x14ac:dyDescent="0.35">
      <c r="A82" s="244"/>
      <c r="B82" s="371">
        <f t="shared" si="143"/>
        <v>4</v>
      </c>
      <c r="C82" s="452" t="s">
        <v>127</v>
      </c>
      <c r="D82" s="370"/>
      <c r="E82" s="405" t="s">
        <v>128</v>
      </c>
      <c r="F82" s="373"/>
      <c r="G82" s="374"/>
      <c r="H82" s="86" t="s">
        <v>443</v>
      </c>
      <c r="I82" s="86" t="s">
        <v>443</v>
      </c>
      <c r="J82" s="164" t="s">
        <v>443</v>
      </c>
      <c r="K82" s="376" t="s">
        <v>443</v>
      </c>
      <c r="L82" s="86" t="s">
        <v>443</v>
      </c>
      <c r="M82" s="86" t="s">
        <v>443</v>
      </c>
      <c r="N82" s="376" t="s">
        <v>443</v>
      </c>
      <c r="O82" s="86" t="s">
        <v>443</v>
      </c>
      <c r="P82" s="86" t="s">
        <v>443</v>
      </c>
      <c r="Q82" s="164" t="s">
        <v>443</v>
      </c>
      <c r="R82" s="376" t="s">
        <v>443</v>
      </c>
      <c r="S82" s="86" t="s">
        <v>443</v>
      </c>
      <c r="T82" s="86" t="s">
        <v>443</v>
      </c>
      <c r="U82" s="376" t="s">
        <v>443</v>
      </c>
      <c r="V82" s="86" t="s">
        <v>443</v>
      </c>
      <c r="W82" s="86" t="s">
        <v>443</v>
      </c>
      <c r="X82" s="164" t="s">
        <v>443</v>
      </c>
      <c r="Y82" s="376" t="s">
        <v>443</v>
      </c>
      <c r="Z82" s="86" t="s">
        <v>443</v>
      </c>
      <c r="AA82" s="86"/>
      <c r="AB82" s="376"/>
      <c r="AC82" s="86"/>
      <c r="AD82" s="86"/>
      <c r="AE82" s="86"/>
      <c r="AF82" s="86" t="s">
        <v>443</v>
      </c>
      <c r="AG82" s="159"/>
      <c r="AH82" s="164"/>
      <c r="AI82" s="376"/>
      <c r="AJ82" s="378"/>
      <c r="AK82" s="164"/>
      <c r="AL82" s="373"/>
      <c r="AM82" s="163"/>
      <c r="AN82" s="86" t="s">
        <v>443</v>
      </c>
      <c r="AO82" s="86"/>
      <c r="AP82" s="86"/>
      <c r="AQ82" s="376"/>
      <c r="AR82" s="86"/>
      <c r="AS82" s="86"/>
      <c r="AT82" s="164"/>
      <c r="AU82" s="375"/>
      <c r="AV82" s="86"/>
      <c r="AW82" s="86"/>
      <c r="AX82" s="376"/>
      <c r="AY82" s="86"/>
      <c r="AZ82" s="86"/>
      <c r="BA82" s="164"/>
      <c r="BB82" s="375"/>
      <c r="BC82" s="86"/>
      <c r="BD82" s="86"/>
      <c r="BE82" s="376"/>
      <c r="BF82" s="86"/>
      <c r="BG82" s="86"/>
      <c r="BH82" s="164"/>
      <c r="BI82" s="375"/>
      <c r="BJ82" s="86"/>
      <c r="BK82" s="86"/>
      <c r="BL82" s="376"/>
      <c r="BM82" s="86"/>
      <c r="BN82" s="86"/>
      <c r="BO82" s="379"/>
      <c r="BP82" s="380"/>
      <c r="BQ82" s="381"/>
      <c r="BR82" s="167"/>
      <c r="BS82" s="103"/>
      <c r="BT82" s="103"/>
      <c r="BU82" s="103"/>
      <c r="BV82" s="103"/>
      <c r="BW82" s="160"/>
      <c r="BX82" s="382"/>
      <c r="BY82" s="167"/>
      <c r="BZ82" s="103"/>
      <c r="CA82" s="103"/>
      <c r="CB82" s="103"/>
      <c r="CC82" s="103"/>
      <c r="CD82" s="160"/>
      <c r="CE82" s="382"/>
      <c r="CF82" s="167"/>
      <c r="CG82" s="383"/>
      <c r="CH82" s="383"/>
      <c r="CI82" s="383"/>
      <c r="CJ82" s="383"/>
      <c r="CK82" s="160"/>
      <c r="CL82" s="382"/>
      <c r="CM82" s="167"/>
      <c r="CN82" s="103"/>
      <c r="CO82" s="103"/>
      <c r="CP82" s="103"/>
      <c r="CQ82" s="103"/>
      <c r="CR82" s="160"/>
      <c r="CS82" s="382"/>
      <c r="CT82" s="380"/>
      <c r="CU82" s="373"/>
      <c r="CV82" s="383"/>
      <c r="CW82" s="103"/>
      <c r="CX82" s="103"/>
      <c r="CY82" s="103"/>
      <c r="CZ82" s="160"/>
      <c r="DA82" s="382"/>
      <c r="DB82" s="167"/>
      <c r="DC82" s="103"/>
      <c r="DD82" s="103"/>
      <c r="DE82" s="103"/>
      <c r="DF82" s="103"/>
      <c r="DG82" s="160"/>
      <c r="DH82" s="382"/>
      <c r="DI82" s="167"/>
      <c r="DJ82" s="103"/>
      <c r="DK82" s="103"/>
      <c r="DL82" s="103"/>
      <c r="DM82" s="103"/>
      <c r="DN82" s="103"/>
      <c r="DO82" s="384"/>
      <c r="DP82" s="385"/>
      <c r="DQ82" s="103"/>
      <c r="DR82" s="103"/>
      <c r="DS82" s="103"/>
      <c r="DT82" s="103"/>
      <c r="DU82" s="160"/>
      <c r="DV82" s="382"/>
      <c r="DW82" s="167"/>
      <c r="DX82" s="167"/>
      <c r="DY82" s="167"/>
      <c r="DZ82" s="373"/>
      <c r="EA82" s="382"/>
      <c r="EB82" s="167"/>
      <c r="EC82" s="167"/>
      <c r="ED82" s="382"/>
      <c r="EE82" s="167"/>
      <c r="EF82" s="167"/>
      <c r="EG82" s="167"/>
      <c r="EH82" s="167"/>
      <c r="EI82" s="167"/>
      <c r="EJ82" s="167"/>
      <c r="EK82" s="382"/>
      <c r="EL82" s="167"/>
      <c r="EM82" s="167"/>
      <c r="EN82" s="167"/>
      <c r="EO82" s="167"/>
      <c r="EP82" s="167"/>
      <c r="EQ82" s="167"/>
      <c r="ER82" s="382"/>
      <c r="ES82" s="167"/>
      <c r="ET82" s="167"/>
      <c r="EU82" s="167"/>
      <c r="EV82" s="167"/>
      <c r="EW82" s="167"/>
      <c r="EX82" s="167"/>
      <c r="EY82" s="382"/>
      <c r="EZ82" s="167"/>
      <c r="FA82" s="167"/>
      <c r="FB82" s="167"/>
      <c r="FC82" s="167"/>
      <c r="FD82" s="167"/>
      <c r="FE82" s="167"/>
      <c r="FF82" s="373"/>
      <c r="FG82" s="382"/>
      <c r="FH82" s="167"/>
      <c r="FI82" s="167"/>
      <c r="FJ82" s="167"/>
      <c r="FK82" s="167"/>
      <c r="FL82" s="167"/>
      <c r="FM82" s="167"/>
      <c r="FN82" s="382"/>
      <c r="FO82" s="167"/>
      <c r="FP82" s="167"/>
      <c r="FQ82" s="167"/>
      <c r="FR82" s="167"/>
      <c r="FS82" s="167"/>
      <c r="FT82" s="167"/>
      <c r="FU82" s="382"/>
      <c r="FV82" s="167"/>
      <c r="FW82" s="167"/>
      <c r="FX82" s="167"/>
      <c r="FY82" s="167"/>
      <c r="FZ82" s="167"/>
      <c r="GA82" s="167"/>
      <c r="GB82" s="382"/>
      <c r="GC82" s="167"/>
      <c r="GD82" s="167"/>
      <c r="GE82" s="167"/>
      <c r="GF82" s="167"/>
      <c r="GG82" s="167"/>
      <c r="GH82" s="167"/>
      <c r="GI82" s="382"/>
      <c r="GJ82" s="167"/>
      <c r="GK82" s="373"/>
      <c r="GL82" s="167"/>
      <c r="GM82" s="167"/>
      <c r="GN82" s="167"/>
      <c r="GO82" s="167"/>
      <c r="GP82" s="167"/>
      <c r="GQ82" s="382"/>
      <c r="GR82" s="167"/>
      <c r="GS82" s="167"/>
      <c r="GT82" s="167"/>
      <c r="GU82" s="167"/>
      <c r="GV82" s="167"/>
      <c r="GW82" s="167"/>
      <c r="GX82" s="382"/>
      <c r="GY82" s="167"/>
      <c r="GZ82" s="167"/>
      <c r="HA82" s="167"/>
      <c r="HB82" s="167"/>
      <c r="HC82" s="167"/>
      <c r="HD82" s="167"/>
      <c r="HE82" s="382"/>
      <c r="HF82" s="167"/>
      <c r="HG82" s="167"/>
      <c r="HH82" s="167"/>
      <c r="HI82" s="167"/>
      <c r="HJ82" s="167"/>
      <c r="HK82" s="167"/>
      <c r="HL82" s="382"/>
      <c r="HM82" s="167"/>
      <c r="HN82" s="167"/>
      <c r="HO82" s="167"/>
      <c r="HP82" s="167"/>
      <c r="HQ82" s="373"/>
      <c r="HR82" s="167"/>
      <c r="HS82" s="167"/>
      <c r="HT82" s="382"/>
      <c r="HU82" s="167"/>
      <c r="HV82" s="167"/>
      <c r="HW82" s="167"/>
      <c r="HX82" s="167"/>
      <c r="HY82" s="167"/>
      <c r="HZ82" s="167"/>
      <c r="IA82" s="382"/>
      <c r="IB82" s="167"/>
      <c r="IC82" s="167"/>
      <c r="ID82" s="167"/>
      <c r="IE82" s="167"/>
      <c r="IF82" s="167"/>
      <c r="IG82" s="167"/>
      <c r="IH82" s="382"/>
      <c r="II82" s="167"/>
      <c r="IJ82" s="167"/>
      <c r="IK82" s="167"/>
      <c r="IL82" s="167"/>
      <c r="IM82" s="167"/>
      <c r="IN82" s="167"/>
      <c r="IO82" s="382"/>
      <c r="IP82" s="167"/>
      <c r="IQ82" s="167"/>
      <c r="IR82" s="167" t="s">
        <v>443</v>
      </c>
      <c r="IS82" s="167"/>
      <c r="IT82" s="167"/>
      <c r="IU82" s="167"/>
      <c r="IV82" s="382"/>
      <c r="IW82" s="373"/>
      <c r="IX82" s="167"/>
      <c r="IY82" s="167"/>
      <c r="IZ82" s="167"/>
      <c r="JA82" s="167"/>
      <c r="JB82" s="167"/>
      <c r="JC82" s="382"/>
      <c r="JD82" s="167"/>
      <c r="JE82" s="167"/>
      <c r="JF82" s="167"/>
      <c r="JG82" s="167"/>
      <c r="JH82" s="167"/>
      <c r="JI82" s="167"/>
      <c r="JJ82" s="352"/>
      <c r="JK82" s="167"/>
      <c r="JL82" s="167"/>
      <c r="JM82" s="167"/>
      <c r="JN82" s="167"/>
      <c r="JO82" s="167"/>
      <c r="JP82" s="167"/>
      <c r="JQ82" s="352"/>
      <c r="JR82" s="167"/>
      <c r="JS82" s="167"/>
      <c r="JT82" s="167"/>
      <c r="JU82" s="167"/>
      <c r="JV82" s="167"/>
      <c r="JW82" s="167"/>
      <c r="JX82" s="352"/>
      <c r="JY82" s="167"/>
      <c r="JZ82" s="167"/>
      <c r="KA82" s="373"/>
      <c r="KB82" s="167"/>
      <c r="KC82" s="167"/>
      <c r="KD82" s="167"/>
      <c r="KE82" s="167"/>
      <c r="KF82" s="352"/>
      <c r="KG82" s="167"/>
      <c r="KH82" s="167"/>
      <c r="KI82" s="167"/>
      <c r="KJ82" s="167"/>
      <c r="KK82" s="167"/>
      <c r="KL82" s="167"/>
      <c r="KM82" s="352"/>
      <c r="KN82" s="167"/>
      <c r="KO82" s="167"/>
      <c r="KP82" s="167"/>
      <c r="KQ82" s="167"/>
      <c r="KR82" s="167"/>
      <c r="KS82" s="167"/>
      <c r="KT82" s="352"/>
      <c r="KU82" s="167"/>
      <c r="KV82" s="167"/>
      <c r="KW82" s="167"/>
      <c r="KX82" s="167"/>
      <c r="KY82" s="167"/>
      <c r="KZ82" s="167"/>
      <c r="LA82" s="352"/>
      <c r="LB82" s="167"/>
      <c r="LC82" s="167"/>
      <c r="LD82" s="167"/>
      <c r="LE82" s="167"/>
      <c r="LF82" s="167"/>
      <c r="LG82" s="373"/>
      <c r="LH82" s="167"/>
      <c r="LI82" s="352"/>
      <c r="LJ82" s="167"/>
      <c r="LK82" s="167"/>
      <c r="LL82" s="167"/>
      <c r="LM82" s="167"/>
      <c r="LN82" s="167"/>
      <c r="LO82" s="167"/>
      <c r="LP82" s="352"/>
      <c r="LQ82" s="167"/>
      <c r="LR82" s="167"/>
      <c r="LS82" s="167"/>
      <c r="LT82" s="167"/>
      <c r="LU82" s="167"/>
      <c r="LV82" s="167"/>
      <c r="LW82" s="352"/>
      <c r="LX82" s="167"/>
      <c r="LY82" s="167"/>
      <c r="LZ82" s="167"/>
      <c r="MA82" s="167"/>
      <c r="MB82" s="167"/>
      <c r="MC82" s="167"/>
      <c r="MD82" s="352"/>
      <c r="ME82" s="167"/>
      <c r="MF82" s="167"/>
      <c r="MG82" s="167"/>
      <c r="MH82" s="167"/>
      <c r="MI82" s="167"/>
      <c r="MJ82" s="167"/>
      <c r="MK82" s="374" t="s">
        <v>443</v>
      </c>
      <c r="ML82" s="373"/>
    </row>
    <row r="83" spans="1:350" s="9" customFormat="1" ht="15.65" hidden="1" customHeight="1" x14ac:dyDescent="0.35">
      <c r="A83" s="244"/>
      <c r="B83" s="371">
        <f t="shared" si="143"/>
        <v>5</v>
      </c>
      <c r="C83" s="452" t="s">
        <v>129</v>
      </c>
      <c r="D83" s="370"/>
      <c r="E83" s="405" t="s">
        <v>130</v>
      </c>
      <c r="F83" s="373"/>
      <c r="G83" s="374"/>
      <c r="H83" s="86" t="s">
        <v>443</v>
      </c>
      <c r="I83" s="86" t="s">
        <v>443</v>
      </c>
      <c r="J83" s="164" t="s">
        <v>443</v>
      </c>
      <c r="K83" s="376" t="s">
        <v>443</v>
      </c>
      <c r="L83" s="86" t="s">
        <v>443</v>
      </c>
      <c r="M83" s="86" t="s">
        <v>443</v>
      </c>
      <c r="N83" s="376" t="s">
        <v>443</v>
      </c>
      <c r="O83" s="86" t="s">
        <v>443</v>
      </c>
      <c r="P83" s="86" t="s">
        <v>443</v>
      </c>
      <c r="Q83" s="164" t="s">
        <v>443</v>
      </c>
      <c r="R83" s="376" t="s">
        <v>443</v>
      </c>
      <c r="S83" s="86" t="s">
        <v>443</v>
      </c>
      <c r="T83" s="86" t="s">
        <v>443</v>
      </c>
      <c r="U83" s="376" t="s">
        <v>443</v>
      </c>
      <c r="V83" s="86" t="s">
        <v>443</v>
      </c>
      <c r="W83" s="86" t="s">
        <v>443</v>
      </c>
      <c r="X83" s="164" t="s">
        <v>443</v>
      </c>
      <c r="Y83" s="376" t="s">
        <v>443</v>
      </c>
      <c r="Z83" s="86" t="s">
        <v>443</v>
      </c>
      <c r="AA83" s="86"/>
      <c r="AB83" s="376"/>
      <c r="AC83" s="86"/>
      <c r="AD83" s="86"/>
      <c r="AE83" s="86"/>
      <c r="AF83" s="86" t="s">
        <v>443</v>
      </c>
      <c r="AG83" s="159"/>
      <c r="AH83" s="164"/>
      <c r="AI83" s="376"/>
      <c r="AJ83" s="378"/>
      <c r="AK83" s="164"/>
      <c r="AL83" s="373"/>
      <c r="AM83" s="163"/>
      <c r="AN83" s="86" t="s">
        <v>443</v>
      </c>
      <c r="AO83" s="86"/>
      <c r="AP83" s="86"/>
      <c r="AQ83" s="376"/>
      <c r="AR83" s="86"/>
      <c r="AS83" s="86"/>
      <c r="AT83" s="164"/>
      <c r="AU83" s="375"/>
      <c r="AV83" s="86"/>
      <c r="AW83" s="86"/>
      <c r="AX83" s="376"/>
      <c r="AY83" s="86"/>
      <c r="AZ83" s="86"/>
      <c r="BA83" s="164"/>
      <c r="BB83" s="375"/>
      <c r="BC83" s="86"/>
      <c r="BD83" s="86"/>
      <c r="BE83" s="376"/>
      <c r="BF83" s="86"/>
      <c r="BG83" s="86"/>
      <c r="BH83" s="164"/>
      <c r="BI83" s="375"/>
      <c r="BJ83" s="86"/>
      <c r="BK83" s="86"/>
      <c r="BL83" s="376"/>
      <c r="BM83" s="86"/>
      <c r="BN83" s="86"/>
      <c r="BO83" s="379"/>
      <c r="BP83" s="380"/>
      <c r="BQ83" s="381"/>
      <c r="BR83" s="167"/>
      <c r="BS83" s="103"/>
      <c r="BT83" s="103"/>
      <c r="BU83" s="103"/>
      <c r="BV83" s="103"/>
      <c r="BW83" s="160"/>
      <c r="BX83" s="382"/>
      <c r="BY83" s="167"/>
      <c r="BZ83" s="103"/>
      <c r="CA83" s="103"/>
      <c r="CB83" s="103"/>
      <c r="CC83" s="103"/>
      <c r="CD83" s="160"/>
      <c r="CE83" s="382"/>
      <c r="CF83" s="167"/>
      <c r="CG83" s="383"/>
      <c r="CH83" s="383"/>
      <c r="CI83" s="383"/>
      <c r="CJ83" s="383"/>
      <c r="CK83" s="160"/>
      <c r="CL83" s="382"/>
      <c r="CM83" s="167"/>
      <c r="CN83" s="103"/>
      <c r="CO83" s="103"/>
      <c r="CP83" s="103"/>
      <c r="CQ83" s="103"/>
      <c r="CR83" s="160"/>
      <c r="CS83" s="382"/>
      <c r="CT83" s="380"/>
      <c r="CU83" s="373"/>
      <c r="CV83" s="383"/>
      <c r="CW83" s="103"/>
      <c r="CX83" s="103"/>
      <c r="CY83" s="103"/>
      <c r="CZ83" s="160"/>
      <c r="DA83" s="382"/>
      <c r="DB83" s="167"/>
      <c r="DC83" s="103"/>
      <c r="DD83" s="103"/>
      <c r="DE83" s="103"/>
      <c r="DF83" s="103"/>
      <c r="DG83" s="160"/>
      <c r="DH83" s="382"/>
      <c r="DI83" s="167"/>
      <c r="DJ83" s="103"/>
      <c r="DK83" s="103"/>
      <c r="DL83" s="103"/>
      <c r="DM83" s="103"/>
      <c r="DN83" s="103"/>
      <c r="DO83" s="384"/>
      <c r="DP83" s="385"/>
      <c r="DQ83" s="103"/>
      <c r="DR83" s="103"/>
      <c r="DS83" s="103"/>
      <c r="DT83" s="103"/>
      <c r="DU83" s="160"/>
      <c r="DV83" s="382"/>
      <c r="DW83" s="167"/>
      <c r="DX83" s="167"/>
      <c r="DY83" s="167"/>
      <c r="DZ83" s="373"/>
      <c r="EA83" s="382"/>
      <c r="EB83" s="167"/>
      <c r="EC83" s="167"/>
      <c r="ED83" s="382"/>
      <c r="EE83" s="167"/>
      <c r="EF83" s="167"/>
      <c r="EG83" s="167"/>
      <c r="EH83" s="167"/>
      <c r="EI83" s="167"/>
      <c r="EJ83" s="167"/>
      <c r="EK83" s="382"/>
      <c r="EL83" s="167"/>
      <c r="EM83" s="167"/>
      <c r="EN83" s="167"/>
      <c r="EO83" s="167"/>
      <c r="EP83" s="167"/>
      <c r="EQ83" s="167"/>
      <c r="ER83" s="382"/>
      <c r="ES83" s="167"/>
      <c r="ET83" s="167"/>
      <c r="EU83" s="167"/>
      <c r="EV83" s="167"/>
      <c r="EW83" s="167"/>
      <c r="EX83" s="167"/>
      <c r="EY83" s="382"/>
      <c r="EZ83" s="167"/>
      <c r="FA83" s="167"/>
      <c r="FB83" s="167"/>
      <c r="FC83" s="167"/>
      <c r="FD83" s="167"/>
      <c r="FE83" s="167"/>
      <c r="FF83" s="373"/>
      <c r="FG83" s="382"/>
      <c r="FH83" s="167"/>
      <c r="FI83" s="167"/>
      <c r="FJ83" s="167"/>
      <c r="FK83" s="167"/>
      <c r="FL83" s="167"/>
      <c r="FM83" s="167"/>
      <c r="FN83" s="382"/>
      <c r="FO83" s="167"/>
      <c r="FP83" s="167"/>
      <c r="FQ83" s="167"/>
      <c r="FR83" s="167"/>
      <c r="FS83" s="167"/>
      <c r="FT83" s="167"/>
      <c r="FU83" s="382"/>
      <c r="FV83" s="167"/>
      <c r="FW83" s="167"/>
      <c r="FX83" s="167"/>
      <c r="FY83" s="167"/>
      <c r="FZ83" s="167"/>
      <c r="GA83" s="167"/>
      <c r="GB83" s="382"/>
      <c r="GC83" s="167"/>
      <c r="GD83" s="167"/>
      <c r="GE83" s="167"/>
      <c r="GF83" s="167"/>
      <c r="GG83" s="167"/>
      <c r="GH83" s="167"/>
      <c r="GI83" s="382"/>
      <c r="GJ83" s="167"/>
      <c r="GK83" s="373"/>
      <c r="GL83" s="167"/>
      <c r="GM83" s="167"/>
      <c r="GN83" s="167"/>
      <c r="GO83" s="167"/>
      <c r="GP83" s="167"/>
      <c r="GQ83" s="382"/>
      <c r="GR83" s="167"/>
      <c r="GS83" s="167"/>
      <c r="GT83" s="167"/>
      <c r="GU83" s="167"/>
      <c r="GV83" s="167"/>
      <c r="GW83" s="167"/>
      <c r="GX83" s="382"/>
      <c r="GY83" s="167"/>
      <c r="GZ83" s="167"/>
      <c r="HA83" s="167"/>
      <c r="HB83" s="167"/>
      <c r="HC83" s="167"/>
      <c r="HD83" s="167"/>
      <c r="HE83" s="382"/>
      <c r="HF83" s="167"/>
      <c r="HG83" s="167"/>
      <c r="HH83" s="167"/>
      <c r="HI83" s="167"/>
      <c r="HJ83" s="167"/>
      <c r="HK83" s="167"/>
      <c r="HL83" s="382"/>
      <c r="HM83" s="167"/>
      <c r="HN83" s="167"/>
      <c r="HO83" s="167"/>
      <c r="HP83" s="167"/>
      <c r="HQ83" s="373"/>
      <c r="HR83" s="167"/>
      <c r="HS83" s="167"/>
      <c r="HT83" s="382"/>
      <c r="HU83" s="167"/>
      <c r="HV83" s="167"/>
      <c r="HW83" s="167"/>
      <c r="HX83" s="167"/>
      <c r="HY83" s="167"/>
      <c r="HZ83" s="167"/>
      <c r="IA83" s="382"/>
      <c r="IB83" s="167"/>
      <c r="IC83" s="167"/>
      <c r="ID83" s="167"/>
      <c r="IE83" s="167"/>
      <c r="IF83" s="167"/>
      <c r="IG83" s="167"/>
      <c r="IH83" s="382"/>
      <c r="II83" s="167"/>
      <c r="IJ83" s="167"/>
      <c r="IK83" s="167"/>
      <c r="IL83" s="167"/>
      <c r="IM83" s="167"/>
      <c r="IN83" s="167"/>
      <c r="IO83" s="382"/>
      <c r="IP83" s="167"/>
      <c r="IQ83" s="167"/>
      <c r="IR83" s="167" t="s">
        <v>443</v>
      </c>
      <c r="IS83" s="167"/>
      <c r="IT83" s="167"/>
      <c r="IU83" s="167"/>
      <c r="IV83" s="382"/>
      <c r="IW83" s="373"/>
      <c r="IX83" s="167"/>
      <c r="IY83" s="167"/>
      <c r="IZ83" s="167"/>
      <c r="JA83" s="167"/>
      <c r="JB83" s="167"/>
      <c r="JC83" s="382"/>
      <c r="JD83" s="167"/>
      <c r="JE83" s="167"/>
      <c r="JF83" s="167"/>
      <c r="JG83" s="167"/>
      <c r="JH83" s="167"/>
      <c r="JI83" s="167"/>
      <c r="JJ83" s="352"/>
      <c r="JK83" s="167"/>
      <c r="JL83" s="167"/>
      <c r="JM83" s="167"/>
      <c r="JN83" s="167"/>
      <c r="JO83" s="167"/>
      <c r="JP83" s="167"/>
      <c r="JQ83" s="352"/>
      <c r="JR83" s="167"/>
      <c r="JS83" s="167"/>
      <c r="JT83" s="167"/>
      <c r="JU83" s="167"/>
      <c r="JV83" s="167"/>
      <c r="JW83" s="167"/>
      <c r="JX83" s="352"/>
      <c r="JY83" s="167"/>
      <c r="JZ83" s="167"/>
      <c r="KA83" s="373"/>
      <c r="KB83" s="167"/>
      <c r="KC83" s="167"/>
      <c r="KD83" s="167"/>
      <c r="KE83" s="167"/>
      <c r="KF83" s="352"/>
      <c r="KG83" s="167"/>
      <c r="KH83" s="167"/>
      <c r="KI83" s="167"/>
      <c r="KJ83" s="167"/>
      <c r="KK83" s="167"/>
      <c r="KL83" s="167"/>
      <c r="KM83" s="352"/>
      <c r="KN83" s="167"/>
      <c r="KO83" s="167"/>
      <c r="KP83" s="167"/>
      <c r="KQ83" s="167"/>
      <c r="KR83" s="167"/>
      <c r="KS83" s="167"/>
      <c r="KT83" s="352"/>
      <c r="KU83" s="167"/>
      <c r="KV83" s="167"/>
      <c r="KW83" s="167"/>
      <c r="KX83" s="167"/>
      <c r="KY83" s="167"/>
      <c r="KZ83" s="167"/>
      <c r="LA83" s="352"/>
      <c r="LB83" s="167"/>
      <c r="LC83" s="167"/>
      <c r="LD83" s="167"/>
      <c r="LE83" s="167"/>
      <c r="LF83" s="167"/>
      <c r="LG83" s="373"/>
      <c r="LH83" s="167"/>
      <c r="LI83" s="352"/>
      <c r="LJ83" s="167"/>
      <c r="LK83" s="167"/>
      <c r="LL83" s="167"/>
      <c r="LM83" s="167"/>
      <c r="LN83" s="167"/>
      <c r="LO83" s="167"/>
      <c r="LP83" s="352"/>
      <c r="LQ83" s="167"/>
      <c r="LR83" s="167"/>
      <c r="LS83" s="167"/>
      <c r="LT83" s="167"/>
      <c r="LU83" s="167"/>
      <c r="LV83" s="167"/>
      <c r="LW83" s="352"/>
      <c r="LX83" s="167"/>
      <c r="LY83" s="167"/>
      <c r="LZ83" s="167"/>
      <c r="MA83" s="167"/>
      <c r="MB83" s="167"/>
      <c r="MC83" s="167"/>
      <c r="MD83" s="352"/>
      <c r="ME83" s="167"/>
      <c r="MF83" s="167"/>
      <c r="MG83" s="167"/>
      <c r="MH83" s="167"/>
      <c r="MI83" s="167"/>
      <c r="MJ83" s="167"/>
      <c r="MK83" s="374" t="s">
        <v>443</v>
      </c>
      <c r="ML83" s="373"/>
    </row>
    <row r="84" spans="1:350" s="9" customFormat="1" ht="15.65" hidden="1" customHeight="1" x14ac:dyDescent="0.35">
      <c r="A84" s="244"/>
      <c r="B84" s="371">
        <f t="shared" si="143"/>
        <v>6</v>
      </c>
      <c r="C84" s="452">
        <v>150000064</v>
      </c>
      <c r="D84" s="370"/>
      <c r="E84" s="405" t="s">
        <v>410</v>
      </c>
      <c r="F84" s="373"/>
      <c r="G84" s="374"/>
      <c r="H84" s="86" t="s">
        <v>443</v>
      </c>
      <c r="I84" s="86" t="s">
        <v>443</v>
      </c>
      <c r="J84" s="164" t="s">
        <v>443</v>
      </c>
      <c r="K84" s="376" t="s">
        <v>443</v>
      </c>
      <c r="L84" s="86" t="s">
        <v>443</v>
      </c>
      <c r="M84" s="86" t="s">
        <v>443</v>
      </c>
      <c r="N84" s="376" t="s">
        <v>443</v>
      </c>
      <c r="O84" s="86" t="s">
        <v>443</v>
      </c>
      <c r="P84" s="86" t="s">
        <v>443</v>
      </c>
      <c r="Q84" s="164" t="s">
        <v>443</v>
      </c>
      <c r="R84" s="376" t="s">
        <v>443</v>
      </c>
      <c r="S84" s="86" t="s">
        <v>443</v>
      </c>
      <c r="T84" s="86" t="s">
        <v>443</v>
      </c>
      <c r="U84" s="376" t="s">
        <v>443</v>
      </c>
      <c r="V84" s="86" t="s">
        <v>443</v>
      </c>
      <c r="W84" s="86" t="s">
        <v>443</v>
      </c>
      <c r="X84" s="164" t="s">
        <v>443</v>
      </c>
      <c r="Y84" s="376" t="s">
        <v>443</v>
      </c>
      <c r="Z84" s="86" t="s">
        <v>443</v>
      </c>
      <c r="AA84" s="86"/>
      <c r="AB84" s="376"/>
      <c r="AC84" s="86"/>
      <c r="AD84" s="86"/>
      <c r="AE84" s="86"/>
      <c r="AF84" s="86" t="s">
        <v>443</v>
      </c>
      <c r="AG84" s="159"/>
      <c r="AH84" s="164"/>
      <c r="AI84" s="376"/>
      <c r="AJ84" s="378"/>
      <c r="AK84" s="164"/>
      <c r="AL84" s="373"/>
      <c r="AM84" s="163"/>
      <c r="AN84" s="86" t="s">
        <v>443</v>
      </c>
      <c r="AO84" s="86"/>
      <c r="AP84" s="86"/>
      <c r="AQ84" s="376"/>
      <c r="AR84" s="86"/>
      <c r="AS84" s="86"/>
      <c r="AT84" s="164"/>
      <c r="AU84" s="375"/>
      <c r="AV84" s="86"/>
      <c r="AW84" s="86"/>
      <c r="AX84" s="376"/>
      <c r="AY84" s="86"/>
      <c r="AZ84" s="86"/>
      <c r="BA84" s="164"/>
      <c r="BB84" s="375"/>
      <c r="BC84" s="86"/>
      <c r="BD84" s="86"/>
      <c r="BE84" s="376"/>
      <c r="BF84" s="86"/>
      <c r="BG84" s="86"/>
      <c r="BH84" s="164"/>
      <c r="BI84" s="375"/>
      <c r="BJ84" s="86"/>
      <c r="BK84" s="86"/>
      <c r="BL84" s="376"/>
      <c r="BM84" s="86"/>
      <c r="BN84" s="86"/>
      <c r="BO84" s="379"/>
      <c r="BP84" s="380"/>
      <c r="BQ84" s="381"/>
      <c r="BR84" s="167"/>
      <c r="BS84" s="103"/>
      <c r="BT84" s="103"/>
      <c r="BU84" s="103"/>
      <c r="BV84" s="103"/>
      <c r="BW84" s="160"/>
      <c r="BX84" s="382"/>
      <c r="BY84" s="167"/>
      <c r="BZ84" s="103"/>
      <c r="CA84" s="103"/>
      <c r="CB84" s="103"/>
      <c r="CC84" s="103"/>
      <c r="CD84" s="160"/>
      <c r="CE84" s="382"/>
      <c r="CF84" s="167"/>
      <c r="CG84" s="383"/>
      <c r="CH84" s="383"/>
      <c r="CI84" s="383"/>
      <c r="CJ84" s="383"/>
      <c r="CK84" s="160"/>
      <c r="CL84" s="382"/>
      <c r="CM84" s="167"/>
      <c r="CN84" s="103"/>
      <c r="CO84" s="103"/>
      <c r="CP84" s="103"/>
      <c r="CQ84" s="103"/>
      <c r="CR84" s="160"/>
      <c r="CS84" s="382"/>
      <c r="CT84" s="380"/>
      <c r="CU84" s="373"/>
      <c r="CV84" s="383"/>
      <c r="CW84" s="103"/>
      <c r="CX84" s="103"/>
      <c r="CY84" s="103"/>
      <c r="CZ84" s="160"/>
      <c r="DA84" s="382"/>
      <c r="DB84" s="167"/>
      <c r="DC84" s="103"/>
      <c r="DD84" s="103"/>
      <c r="DE84" s="103"/>
      <c r="DF84" s="103"/>
      <c r="DG84" s="160"/>
      <c r="DH84" s="382"/>
      <c r="DI84" s="167"/>
      <c r="DJ84" s="103"/>
      <c r="DK84" s="103"/>
      <c r="DL84" s="103"/>
      <c r="DM84" s="103"/>
      <c r="DN84" s="103"/>
      <c r="DO84" s="384"/>
      <c r="DP84" s="385"/>
      <c r="DQ84" s="103"/>
      <c r="DR84" s="103"/>
      <c r="DS84" s="103"/>
      <c r="DT84" s="103"/>
      <c r="DU84" s="160"/>
      <c r="DV84" s="382"/>
      <c r="DW84" s="167"/>
      <c r="DX84" s="167"/>
      <c r="DY84" s="167"/>
      <c r="DZ84" s="373"/>
      <c r="EA84" s="382"/>
      <c r="EB84" s="167"/>
      <c r="EC84" s="167"/>
      <c r="ED84" s="382"/>
      <c r="EE84" s="167"/>
      <c r="EF84" s="167"/>
      <c r="EG84" s="167"/>
      <c r="EH84" s="167"/>
      <c r="EI84" s="167"/>
      <c r="EJ84" s="167"/>
      <c r="EK84" s="382"/>
      <c r="EL84" s="167"/>
      <c r="EM84" s="167"/>
      <c r="EN84" s="167"/>
      <c r="EO84" s="167"/>
      <c r="EP84" s="167"/>
      <c r="EQ84" s="167"/>
      <c r="ER84" s="382"/>
      <c r="ES84" s="167"/>
      <c r="ET84" s="167"/>
      <c r="EU84" s="167"/>
      <c r="EV84" s="167"/>
      <c r="EW84" s="167"/>
      <c r="EX84" s="167"/>
      <c r="EY84" s="382"/>
      <c r="EZ84" s="167"/>
      <c r="FA84" s="167"/>
      <c r="FB84" s="167"/>
      <c r="FC84" s="167"/>
      <c r="FD84" s="167"/>
      <c r="FE84" s="167"/>
      <c r="FF84" s="373"/>
      <c r="FG84" s="382"/>
      <c r="FH84" s="167"/>
      <c r="FI84" s="167"/>
      <c r="FJ84" s="167"/>
      <c r="FK84" s="167"/>
      <c r="FL84" s="167"/>
      <c r="FM84" s="167"/>
      <c r="FN84" s="382"/>
      <c r="FO84" s="167"/>
      <c r="FP84" s="167"/>
      <c r="FQ84" s="167"/>
      <c r="FR84" s="167"/>
      <c r="FS84" s="167"/>
      <c r="FT84" s="167"/>
      <c r="FU84" s="382"/>
      <c r="FV84" s="167"/>
      <c r="FW84" s="167"/>
      <c r="FX84" s="167"/>
      <c r="FY84" s="167"/>
      <c r="FZ84" s="167"/>
      <c r="GA84" s="167"/>
      <c r="GB84" s="382"/>
      <c r="GC84" s="167"/>
      <c r="GD84" s="167"/>
      <c r="GE84" s="167"/>
      <c r="GF84" s="167"/>
      <c r="GG84" s="167"/>
      <c r="GH84" s="167"/>
      <c r="GI84" s="382"/>
      <c r="GJ84" s="167"/>
      <c r="GK84" s="373"/>
      <c r="GL84" s="167"/>
      <c r="GM84" s="167"/>
      <c r="GN84" s="167"/>
      <c r="GO84" s="167"/>
      <c r="GP84" s="167"/>
      <c r="GQ84" s="382"/>
      <c r="GR84" s="167"/>
      <c r="GS84" s="167"/>
      <c r="GT84" s="167"/>
      <c r="GU84" s="167"/>
      <c r="GV84" s="167"/>
      <c r="GW84" s="167"/>
      <c r="GX84" s="382"/>
      <c r="GY84" s="167"/>
      <c r="GZ84" s="167"/>
      <c r="HA84" s="167"/>
      <c r="HB84" s="167"/>
      <c r="HC84" s="167"/>
      <c r="HD84" s="167"/>
      <c r="HE84" s="382"/>
      <c r="HF84" s="167"/>
      <c r="HG84" s="167"/>
      <c r="HH84" s="167"/>
      <c r="HI84" s="167"/>
      <c r="HJ84" s="167"/>
      <c r="HK84" s="167"/>
      <c r="HL84" s="382"/>
      <c r="HM84" s="167"/>
      <c r="HN84" s="167"/>
      <c r="HO84" s="167"/>
      <c r="HP84" s="167"/>
      <c r="HQ84" s="373"/>
      <c r="HR84" s="167"/>
      <c r="HS84" s="167"/>
      <c r="HT84" s="382"/>
      <c r="HU84" s="167"/>
      <c r="HV84" s="167"/>
      <c r="HW84" s="167"/>
      <c r="HX84" s="167"/>
      <c r="HY84" s="167"/>
      <c r="HZ84" s="167"/>
      <c r="IA84" s="382"/>
      <c r="IB84" s="167"/>
      <c r="IC84" s="167"/>
      <c r="ID84" s="167"/>
      <c r="IE84" s="167"/>
      <c r="IF84" s="167"/>
      <c r="IG84" s="167"/>
      <c r="IH84" s="382"/>
      <c r="II84" s="167"/>
      <c r="IJ84" s="167"/>
      <c r="IK84" s="167"/>
      <c r="IL84" s="167"/>
      <c r="IM84" s="167"/>
      <c r="IN84" s="167"/>
      <c r="IO84" s="382"/>
      <c r="IP84" s="167"/>
      <c r="IQ84" s="167"/>
      <c r="IR84" s="167" t="s">
        <v>443</v>
      </c>
      <c r="IS84" s="167"/>
      <c r="IT84" s="167"/>
      <c r="IU84" s="167"/>
      <c r="IV84" s="382"/>
      <c r="IW84" s="373"/>
      <c r="IX84" s="167"/>
      <c r="IY84" s="167"/>
      <c r="IZ84" s="167"/>
      <c r="JA84" s="167"/>
      <c r="JB84" s="167"/>
      <c r="JC84" s="382"/>
      <c r="JD84" s="167"/>
      <c r="JE84" s="167"/>
      <c r="JF84" s="167"/>
      <c r="JG84" s="167"/>
      <c r="JH84" s="167"/>
      <c r="JI84" s="167"/>
      <c r="JJ84" s="352"/>
      <c r="JK84" s="167"/>
      <c r="JL84" s="167"/>
      <c r="JM84" s="167"/>
      <c r="JN84" s="167"/>
      <c r="JO84" s="167"/>
      <c r="JP84" s="167"/>
      <c r="JQ84" s="352"/>
      <c r="JR84" s="167"/>
      <c r="JS84" s="167"/>
      <c r="JT84" s="167"/>
      <c r="JU84" s="167"/>
      <c r="JV84" s="167"/>
      <c r="JW84" s="167"/>
      <c r="JX84" s="352"/>
      <c r="JY84" s="167"/>
      <c r="JZ84" s="167"/>
      <c r="KA84" s="373"/>
      <c r="KB84" s="167"/>
      <c r="KC84" s="167"/>
      <c r="KD84" s="167"/>
      <c r="KE84" s="167"/>
      <c r="KF84" s="352"/>
      <c r="KG84" s="167"/>
      <c r="KH84" s="167"/>
      <c r="KI84" s="167"/>
      <c r="KJ84" s="167"/>
      <c r="KK84" s="167"/>
      <c r="KL84" s="167"/>
      <c r="KM84" s="352"/>
      <c r="KN84" s="167"/>
      <c r="KO84" s="167"/>
      <c r="KP84" s="167"/>
      <c r="KQ84" s="167"/>
      <c r="KR84" s="167"/>
      <c r="KS84" s="167"/>
      <c r="KT84" s="352"/>
      <c r="KU84" s="167"/>
      <c r="KV84" s="167"/>
      <c r="KW84" s="167"/>
      <c r="KX84" s="167"/>
      <c r="KY84" s="167"/>
      <c r="KZ84" s="167"/>
      <c r="LA84" s="352"/>
      <c r="LB84" s="167"/>
      <c r="LC84" s="167"/>
      <c r="LD84" s="167"/>
      <c r="LE84" s="167"/>
      <c r="LF84" s="167"/>
      <c r="LG84" s="373"/>
      <c r="LH84" s="167"/>
      <c r="LI84" s="352"/>
      <c r="LJ84" s="167"/>
      <c r="LK84" s="167"/>
      <c r="LL84" s="167"/>
      <c r="LM84" s="167"/>
      <c r="LN84" s="167"/>
      <c r="LO84" s="167"/>
      <c r="LP84" s="352"/>
      <c r="LQ84" s="167"/>
      <c r="LR84" s="167"/>
      <c r="LS84" s="167"/>
      <c r="LT84" s="167"/>
      <c r="LU84" s="167"/>
      <c r="LV84" s="167"/>
      <c r="LW84" s="352"/>
      <c r="LX84" s="167"/>
      <c r="LY84" s="167"/>
      <c r="LZ84" s="167"/>
      <c r="MA84" s="167"/>
      <c r="MB84" s="167"/>
      <c r="MC84" s="167"/>
      <c r="MD84" s="352"/>
      <c r="ME84" s="167"/>
      <c r="MF84" s="167"/>
      <c r="MG84" s="167"/>
      <c r="MH84" s="167"/>
      <c r="MI84" s="167"/>
      <c r="MJ84" s="167"/>
      <c r="MK84" s="374" t="s">
        <v>443</v>
      </c>
      <c r="ML84" s="373"/>
    </row>
    <row r="85" spans="1:350" s="9" customFormat="1" ht="15.65" hidden="1" customHeight="1" x14ac:dyDescent="0.35">
      <c r="A85" s="244"/>
      <c r="B85" s="371">
        <f t="shared" si="143"/>
        <v>7</v>
      </c>
      <c r="C85" s="452" t="s">
        <v>147</v>
      </c>
      <c r="D85" s="370"/>
      <c r="E85" s="405" t="s">
        <v>148</v>
      </c>
      <c r="F85" s="373"/>
      <c r="G85" s="374"/>
      <c r="H85" s="86" t="s">
        <v>443</v>
      </c>
      <c r="I85" s="86" t="s">
        <v>443</v>
      </c>
      <c r="J85" s="164" t="s">
        <v>443</v>
      </c>
      <c r="K85" s="376" t="s">
        <v>443</v>
      </c>
      <c r="L85" s="86" t="s">
        <v>443</v>
      </c>
      <c r="M85" s="86" t="s">
        <v>443</v>
      </c>
      <c r="N85" s="376" t="s">
        <v>443</v>
      </c>
      <c r="O85" s="86" t="s">
        <v>443</v>
      </c>
      <c r="P85" s="86" t="s">
        <v>443</v>
      </c>
      <c r="Q85" s="164" t="s">
        <v>443</v>
      </c>
      <c r="R85" s="376" t="s">
        <v>443</v>
      </c>
      <c r="S85" s="86" t="s">
        <v>443</v>
      </c>
      <c r="T85" s="86" t="s">
        <v>443</v>
      </c>
      <c r="U85" s="376" t="s">
        <v>443</v>
      </c>
      <c r="V85" s="86" t="s">
        <v>443</v>
      </c>
      <c r="W85" s="86" t="s">
        <v>443</v>
      </c>
      <c r="X85" s="164" t="s">
        <v>443</v>
      </c>
      <c r="Y85" s="376" t="s">
        <v>443</v>
      </c>
      <c r="Z85" s="86" t="s">
        <v>443</v>
      </c>
      <c r="AA85" s="86"/>
      <c r="AB85" s="376"/>
      <c r="AC85" s="86"/>
      <c r="AD85" s="86"/>
      <c r="AE85" s="86"/>
      <c r="AF85" s="86" t="s">
        <v>443</v>
      </c>
      <c r="AG85" s="159"/>
      <c r="AH85" s="164"/>
      <c r="AI85" s="376"/>
      <c r="AJ85" s="378"/>
      <c r="AK85" s="164"/>
      <c r="AL85" s="373"/>
      <c r="AM85" s="163"/>
      <c r="AN85" s="86" t="s">
        <v>443</v>
      </c>
      <c r="AO85" s="86"/>
      <c r="AP85" s="86"/>
      <c r="AQ85" s="376"/>
      <c r="AR85" s="86"/>
      <c r="AS85" s="86"/>
      <c r="AT85" s="164"/>
      <c r="AU85" s="375"/>
      <c r="AV85" s="86"/>
      <c r="AW85" s="86"/>
      <c r="AX85" s="376"/>
      <c r="AY85" s="86"/>
      <c r="AZ85" s="86"/>
      <c r="BA85" s="164"/>
      <c r="BB85" s="375"/>
      <c r="BC85" s="86"/>
      <c r="BD85" s="86"/>
      <c r="BE85" s="376"/>
      <c r="BF85" s="86"/>
      <c r="BG85" s="86"/>
      <c r="BH85" s="164"/>
      <c r="BI85" s="375"/>
      <c r="BJ85" s="86"/>
      <c r="BK85" s="86"/>
      <c r="BL85" s="376"/>
      <c r="BM85" s="86"/>
      <c r="BN85" s="86"/>
      <c r="BO85" s="379"/>
      <c r="BP85" s="380"/>
      <c r="BQ85" s="381"/>
      <c r="BR85" s="167"/>
      <c r="BS85" s="103"/>
      <c r="BT85" s="103"/>
      <c r="BU85" s="103"/>
      <c r="BV85" s="103"/>
      <c r="BW85" s="160"/>
      <c r="BX85" s="382"/>
      <c r="BY85" s="167"/>
      <c r="BZ85" s="103"/>
      <c r="CA85" s="103"/>
      <c r="CB85" s="103"/>
      <c r="CC85" s="103"/>
      <c r="CD85" s="160"/>
      <c r="CE85" s="382"/>
      <c r="CF85" s="167"/>
      <c r="CG85" s="383"/>
      <c r="CH85" s="383"/>
      <c r="CI85" s="383"/>
      <c r="CJ85" s="383"/>
      <c r="CK85" s="160"/>
      <c r="CL85" s="382"/>
      <c r="CM85" s="167"/>
      <c r="CN85" s="103"/>
      <c r="CO85" s="103"/>
      <c r="CP85" s="103"/>
      <c r="CQ85" s="103"/>
      <c r="CR85" s="160"/>
      <c r="CS85" s="382"/>
      <c r="CT85" s="380"/>
      <c r="CU85" s="373"/>
      <c r="CV85" s="383"/>
      <c r="CW85" s="103"/>
      <c r="CX85" s="103"/>
      <c r="CY85" s="103"/>
      <c r="CZ85" s="160"/>
      <c r="DA85" s="382"/>
      <c r="DB85" s="167"/>
      <c r="DC85" s="103"/>
      <c r="DD85" s="103"/>
      <c r="DE85" s="103"/>
      <c r="DF85" s="103"/>
      <c r="DG85" s="160"/>
      <c r="DH85" s="382"/>
      <c r="DI85" s="167"/>
      <c r="DJ85" s="103"/>
      <c r="DK85" s="103"/>
      <c r="DL85" s="103"/>
      <c r="DM85" s="103"/>
      <c r="DN85" s="103"/>
      <c r="DO85" s="384"/>
      <c r="DP85" s="385"/>
      <c r="DQ85" s="103"/>
      <c r="DR85" s="103"/>
      <c r="DS85" s="103"/>
      <c r="DT85" s="103"/>
      <c r="DU85" s="160"/>
      <c r="DV85" s="382"/>
      <c r="DW85" s="167"/>
      <c r="DX85" s="167"/>
      <c r="DY85" s="167"/>
      <c r="DZ85" s="373"/>
      <c r="EA85" s="382"/>
      <c r="EB85" s="167"/>
      <c r="EC85" s="167"/>
      <c r="ED85" s="382"/>
      <c r="EE85" s="167"/>
      <c r="EF85" s="167"/>
      <c r="EG85" s="167"/>
      <c r="EH85" s="167"/>
      <c r="EI85" s="167"/>
      <c r="EJ85" s="167"/>
      <c r="EK85" s="382"/>
      <c r="EL85" s="167"/>
      <c r="EM85" s="167"/>
      <c r="EN85" s="167"/>
      <c r="EO85" s="167"/>
      <c r="EP85" s="167"/>
      <c r="EQ85" s="167"/>
      <c r="ER85" s="382"/>
      <c r="ES85" s="167"/>
      <c r="ET85" s="167"/>
      <c r="EU85" s="167"/>
      <c r="EV85" s="167"/>
      <c r="EW85" s="167"/>
      <c r="EX85" s="167"/>
      <c r="EY85" s="382"/>
      <c r="EZ85" s="167"/>
      <c r="FA85" s="167"/>
      <c r="FB85" s="167"/>
      <c r="FC85" s="167"/>
      <c r="FD85" s="167"/>
      <c r="FE85" s="167"/>
      <c r="FF85" s="373"/>
      <c r="FG85" s="382"/>
      <c r="FH85" s="167"/>
      <c r="FI85" s="167"/>
      <c r="FJ85" s="167"/>
      <c r="FK85" s="167"/>
      <c r="FL85" s="167"/>
      <c r="FM85" s="167"/>
      <c r="FN85" s="382"/>
      <c r="FO85" s="167"/>
      <c r="FP85" s="167"/>
      <c r="FQ85" s="167"/>
      <c r="FR85" s="167"/>
      <c r="FS85" s="167"/>
      <c r="FT85" s="167"/>
      <c r="FU85" s="382"/>
      <c r="FV85" s="167"/>
      <c r="FW85" s="167"/>
      <c r="FX85" s="167"/>
      <c r="FY85" s="167"/>
      <c r="FZ85" s="167"/>
      <c r="GA85" s="167"/>
      <c r="GB85" s="382"/>
      <c r="GC85" s="167"/>
      <c r="GD85" s="167"/>
      <c r="GE85" s="167"/>
      <c r="GF85" s="167"/>
      <c r="GG85" s="167"/>
      <c r="GH85" s="167"/>
      <c r="GI85" s="382"/>
      <c r="GJ85" s="167"/>
      <c r="GK85" s="373"/>
      <c r="GL85" s="167"/>
      <c r="GM85" s="167"/>
      <c r="GN85" s="167"/>
      <c r="GO85" s="167"/>
      <c r="GP85" s="167"/>
      <c r="GQ85" s="382"/>
      <c r="GR85" s="167"/>
      <c r="GS85" s="167"/>
      <c r="GT85" s="167"/>
      <c r="GU85" s="167"/>
      <c r="GV85" s="167"/>
      <c r="GW85" s="167"/>
      <c r="GX85" s="382"/>
      <c r="GY85" s="167"/>
      <c r="GZ85" s="167"/>
      <c r="HA85" s="167"/>
      <c r="HB85" s="167"/>
      <c r="HC85" s="167"/>
      <c r="HD85" s="167"/>
      <c r="HE85" s="382"/>
      <c r="HF85" s="167"/>
      <c r="HG85" s="167"/>
      <c r="HH85" s="167"/>
      <c r="HI85" s="167"/>
      <c r="HJ85" s="167"/>
      <c r="HK85" s="167"/>
      <c r="HL85" s="382"/>
      <c r="HM85" s="167"/>
      <c r="HN85" s="167"/>
      <c r="HO85" s="167"/>
      <c r="HP85" s="167"/>
      <c r="HQ85" s="373"/>
      <c r="HR85" s="167"/>
      <c r="HS85" s="167"/>
      <c r="HT85" s="382"/>
      <c r="HU85" s="167"/>
      <c r="HV85" s="167"/>
      <c r="HW85" s="167"/>
      <c r="HX85" s="167"/>
      <c r="HY85" s="167"/>
      <c r="HZ85" s="167"/>
      <c r="IA85" s="382"/>
      <c r="IB85" s="167"/>
      <c r="IC85" s="167"/>
      <c r="ID85" s="167"/>
      <c r="IE85" s="167"/>
      <c r="IF85" s="167"/>
      <c r="IG85" s="167"/>
      <c r="IH85" s="382"/>
      <c r="II85" s="167"/>
      <c r="IJ85" s="167"/>
      <c r="IK85" s="167"/>
      <c r="IL85" s="167"/>
      <c r="IM85" s="167"/>
      <c r="IN85" s="167"/>
      <c r="IO85" s="382"/>
      <c r="IP85" s="167"/>
      <c r="IQ85" s="167"/>
      <c r="IR85" s="167" t="s">
        <v>443</v>
      </c>
      <c r="IS85" s="167"/>
      <c r="IT85" s="167"/>
      <c r="IU85" s="167"/>
      <c r="IV85" s="382"/>
      <c r="IW85" s="373"/>
      <c r="IX85" s="167"/>
      <c r="IY85" s="167"/>
      <c r="IZ85" s="167"/>
      <c r="JA85" s="167"/>
      <c r="JB85" s="167"/>
      <c r="JC85" s="382"/>
      <c r="JD85" s="167"/>
      <c r="JE85" s="167"/>
      <c r="JF85" s="167"/>
      <c r="JG85" s="167"/>
      <c r="JH85" s="167"/>
      <c r="JI85" s="167"/>
      <c r="JJ85" s="352"/>
      <c r="JK85" s="167"/>
      <c r="JL85" s="167"/>
      <c r="JM85" s="167"/>
      <c r="JN85" s="167"/>
      <c r="JO85" s="167"/>
      <c r="JP85" s="167"/>
      <c r="JQ85" s="352"/>
      <c r="JR85" s="167"/>
      <c r="JS85" s="167"/>
      <c r="JT85" s="167"/>
      <c r="JU85" s="167"/>
      <c r="JV85" s="167"/>
      <c r="JW85" s="167"/>
      <c r="JX85" s="352"/>
      <c r="JY85" s="167"/>
      <c r="JZ85" s="167"/>
      <c r="KA85" s="373"/>
      <c r="KB85" s="167"/>
      <c r="KC85" s="167"/>
      <c r="KD85" s="167"/>
      <c r="KE85" s="167"/>
      <c r="KF85" s="352"/>
      <c r="KG85" s="167"/>
      <c r="KH85" s="167"/>
      <c r="KI85" s="167"/>
      <c r="KJ85" s="167"/>
      <c r="KK85" s="167"/>
      <c r="KL85" s="167"/>
      <c r="KM85" s="352"/>
      <c r="KN85" s="167"/>
      <c r="KO85" s="167"/>
      <c r="KP85" s="167"/>
      <c r="KQ85" s="167"/>
      <c r="KR85" s="167"/>
      <c r="KS85" s="167"/>
      <c r="KT85" s="352"/>
      <c r="KU85" s="167"/>
      <c r="KV85" s="167"/>
      <c r="KW85" s="167"/>
      <c r="KX85" s="167"/>
      <c r="KY85" s="167"/>
      <c r="KZ85" s="167"/>
      <c r="LA85" s="352"/>
      <c r="LB85" s="167"/>
      <c r="LC85" s="167"/>
      <c r="LD85" s="167"/>
      <c r="LE85" s="167"/>
      <c r="LF85" s="167"/>
      <c r="LG85" s="373"/>
      <c r="LH85" s="167"/>
      <c r="LI85" s="352"/>
      <c r="LJ85" s="167"/>
      <c r="LK85" s="167"/>
      <c r="LL85" s="167"/>
      <c r="LM85" s="167"/>
      <c r="LN85" s="167"/>
      <c r="LO85" s="167"/>
      <c r="LP85" s="352"/>
      <c r="LQ85" s="167"/>
      <c r="LR85" s="167"/>
      <c r="LS85" s="167"/>
      <c r="LT85" s="167"/>
      <c r="LU85" s="167"/>
      <c r="LV85" s="167"/>
      <c r="LW85" s="352"/>
      <c r="LX85" s="167"/>
      <c r="LY85" s="167"/>
      <c r="LZ85" s="167"/>
      <c r="MA85" s="167"/>
      <c r="MB85" s="167"/>
      <c r="MC85" s="167"/>
      <c r="MD85" s="352"/>
      <c r="ME85" s="167"/>
      <c r="MF85" s="167"/>
      <c r="MG85" s="167"/>
      <c r="MH85" s="167"/>
      <c r="MI85" s="167"/>
      <c r="MJ85" s="167"/>
      <c r="MK85" s="374" t="s">
        <v>443</v>
      </c>
      <c r="ML85" s="373"/>
    </row>
    <row r="86" spans="1:350" s="9" customFormat="1" ht="15.65" hidden="1" customHeight="1" x14ac:dyDescent="0.35">
      <c r="A86" s="244"/>
      <c r="B86" s="371">
        <f t="shared" si="143"/>
        <v>8</v>
      </c>
      <c r="C86" s="452" t="s">
        <v>222</v>
      </c>
      <c r="D86" s="370"/>
      <c r="E86" s="405" t="s">
        <v>223</v>
      </c>
      <c r="F86" s="373"/>
      <c r="G86" s="374"/>
      <c r="H86" s="86" t="s">
        <v>443</v>
      </c>
      <c r="I86" s="86" t="s">
        <v>443</v>
      </c>
      <c r="J86" s="164" t="s">
        <v>443</v>
      </c>
      <c r="K86" s="376" t="s">
        <v>443</v>
      </c>
      <c r="L86" s="86" t="s">
        <v>443</v>
      </c>
      <c r="M86" s="86" t="s">
        <v>443</v>
      </c>
      <c r="N86" s="376" t="s">
        <v>443</v>
      </c>
      <c r="O86" s="86" t="s">
        <v>443</v>
      </c>
      <c r="P86" s="86" t="s">
        <v>443</v>
      </c>
      <c r="Q86" s="164" t="s">
        <v>443</v>
      </c>
      <c r="R86" s="376" t="s">
        <v>443</v>
      </c>
      <c r="S86" s="86" t="s">
        <v>443</v>
      </c>
      <c r="T86" s="86" t="s">
        <v>443</v>
      </c>
      <c r="U86" s="376" t="s">
        <v>443</v>
      </c>
      <c r="V86" s="86" t="s">
        <v>443</v>
      </c>
      <c r="W86" s="86" t="s">
        <v>443</v>
      </c>
      <c r="X86" s="164" t="s">
        <v>443</v>
      </c>
      <c r="Y86" s="376" t="s">
        <v>443</v>
      </c>
      <c r="Z86" s="86" t="s">
        <v>443</v>
      </c>
      <c r="AA86" s="86"/>
      <c r="AB86" s="376"/>
      <c r="AC86" s="86"/>
      <c r="AD86" s="86"/>
      <c r="AE86" s="86"/>
      <c r="AF86" s="86" t="s">
        <v>443</v>
      </c>
      <c r="AG86" s="159"/>
      <c r="AH86" s="164"/>
      <c r="AI86" s="376"/>
      <c r="AJ86" s="378"/>
      <c r="AK86" s="164"/>
      <c r="AL86" s="373"/>
      <c r="AM86" s="163"/>
      <c r="AN86" s="86" t="s">
        <v>443</v>
      </c>
      <c r="AO86" s="86"/>
      <c r="AP86" s="86"/>
      <c r="AQ86" s="376"/>
      <c r="AR86" s="86"/>
      <c r="AS86" s="86"/>
      <c r="AT86" s="164"/>
      <c r="AU86" s="375"/>
      <c r="AV86" s="86"/>
      <c r="AW86" s="86"/>
      <c r="AX86" s="376"/>
      <c r="AY86" s="86"/>
      <c r="AZ86" s="86"/>
      <c r="BA86" s="164"/>
      <c r="BB86" s="375"/>
      <c r="BC86" s="86"/>
      <c r="BD86" s="86"/>
      <c r="BE86" s="376"/>
      <c r="BF86" s="86"/>
      <c r="BG86" s="86"/>
      <c r="BH86" s="164"/>
      <c r="BI86" s="375"/>
      <c r="BJ86" s="86"/>
      <c r="BK86" s="86"/>
      <c r="BL86" s="376"/>
      <c r="BM86" s="86"/>
      <c r="BN86" s="86"/>
      <c r="BO86" s="379"/>
      <c r="BP86" s="380"/>
      <c r="BQ86" s="381"/>
      <c r="BR86" s="167"/>
      <c r="BS86" s="103"/>
      <c r="BT86" s="103"/>
      <c r="BU86" s="103"/>
      <c r="BV86" s="103"/>
      <c r="BW86" s="160"/>
      <c r="BX86" s="382"/>
      <c r="BY86" s="167"/>
      <c r="BZ86" s="103"/>
      <c r="CA86" s="103"/>
      <c r="CB86" s="103"/>
      <c r="CC86" s="103"/>
      <c r="CD86" s="160"/>
      <c r="CE86" s="382"/>
      <c r="CF86" s="167"/>
      <c r="CG86" s="383"/>
      <c r="CH86" s="383"/>
      <c r="CI86" s="383"/>
      <c r="CJ86" s="383"/>
      <c r="CK86" s="160"/>
      <c r="CL86" s="382"/>
      <c r="CM86" s="167"/>
      <c r="CN86" s="103"/>
      <c r="CO86" s="103"/>
      <c r="CP86" s="103"/>
      <c r="CQ86" s="103"/>
      <c r="CR86" s="160"/>
      <c r="CS86" s="382"/>
      <c r="CT86" s="380"/>
      <c r="CU86" s="373"/>
      <c r="CV86" s="383"/>
      <c r="CW86" s="103"/>
      <c r="CX86" s="103"/>
      <c r="CY86" s="103"/>
      <c r="CZ86" s="160"/>
      <c r="DA86" s="382"/>
      <c r="DB86" s="167"/>
      <c r="DC86" s="103"/>
      <c r="DD86" s="103"/>
      <c r="DE86" s="103"/>
      <c r="DF86" s="103"/>
      <c r="DG86" s="160"/>
      <c r="DH86" s="382"/>
      <c r="DI86" s="167"/>
      <c r="DJ86" s="103"/>
      <c r="DK86" s="103"/>
      <c r="DL86" s="103"/>
      <c r="DM86" s="103"/>
      <c r="DN86" s="103"/>
      <c r="DO86" s="384"/>
      <c r="DP86" s="385"/>
      <c r="DQ86" s="103"/>
      <c r="DR86" s="103"/>
      <c r="DS86" s="103"/>
      <c r="DT86" s="103"/>
      <c r="DU86" s="160"/>
      <c r="DV86" s="382"/>
      <c r="DW86" s="167"/>
      <c r="DX86" s="167"/>
      <c r="DY86" s="167"/>
      <c r="DZ86" s="373"/>
      <c r="EA86" s="382"/>
      <c r="EB86" s="167"/>
      <c r="EC86" s="167"/>
      <c r="ED86" s="382"/>
      <c r="EE86" s="167"/>
      <c r="EF86" s="167"/>
      <c r="EG86" s="167"/>
      <c r="EH86" s="167"/>
      <c r="EI86" s="167"/>
      <c r="EJ86" s="167"/>
      <c r="EK86" s="382"/>
      <c r="EL86" s="167"/>
      <c r="EM86" s="167"/>
      <c r="EN86" s="167"/>
      <c r="EO86" s="167"/>
      <c r="EP86" s="167"/>
      <c r="EQ86" s="167"/>
      <c r="ER86" s="382"/>
      <c r="ES86" s="167"/>
      <c r="ET86" s="167"/>
      <c r="EU86" s="167"/>
      <c r="EV86" s="167"/>
      <c r="EW86" s="167"/>
      <c r="EX86" s="167"/>
      <c r="EY86" s="382"/>
      <c r="EZ86" s="167"/>
      <c r="FA86" s="167"/>
      <c r="FB86" s="167"/>
      <c r="FC86" s="167"/>
      <c r="FD86" s="167"/>
      <c r="FE86" s="167"/>
      <c r="FF86" s="373"/>
      <c r="FG86" s="382"/>
      <c r="FH86" s="167"/>
      <c r="FI86" s="167"/>
      <c r="FJ86" s="167"/>
      <c r="FK86" s="167"/>
      <c r="FL86" s="167"/>
      <c r="FM86" s="167"/>
      <c r="FN86" s="382"/>
      <c r="FO86" s="167"/>
      <c r="FP86" s="167"/>
      <c r="FQ86" s="167"/>
      <c r="FR86" s="167"/>
      <c r="FS86" s="167"/>
      <c r="FT86" s="167"/>
      <c r="FU86" s="382"/>
      <c r="FV86" s="167"/>
      <c r="FW86" s="167"/>
      <c r="FX86" s="167"/>
      <c r="FY86" s="167"/>
      <c r="FZ86" s="167"/>
      <c r="GA86" s="167"/>
      <c r="GB86" s="382"/>
      <c r="GC86" s="167"/>
      <c r="GD86" s="167"/>
      <c r="GE86" s="167"/>
      <c r="GF86" s="167"/>
      <c r="GG86" s="167"/>
      <c r="GH86" s="167"/>
      <c r="GI86" s="382"/>
      <c r="GJ86" s="167"/>
      <c r="GK86" s="373"/>
      <c r="GL86" s="167"/>
      <c r="GM86" s="167"/>
      <c r="GN86" s="167"/>
      <c r="GO86" s="167"/>
      <c r="GP86" s="167"/>
      <c r="GQ86" s="382"/>
      <c r="GR86" s="167"/>
      <c r="GS86" s="167"/>
      <c r="GT86" s="167"/>
      <c r="GU86" s="167"/>
      <c r="GV86" s="167"/>
      <c r="GW86" s="167"/>
      <c r="GX86" s="382"/>
      <c r="GY86" s="167"/>
      <c r="GZ86" s="167"/>
      <c r="HA86" s="167"/>
      <c r="HB86" s="167"/>
      <c r="HC86" s="167"/>
      <c r="HD86" s="167"/>
      <c r="HE86" s="382"/>
      <c r="HF86" s="167"/>
      <c r="HG86" s="167"/>
      <c r="HH86" s="167"/>
      <c r="HI86" s="167"/>
      <c r="HJ86" s="167"/>
      <c r="HK86" s="167"/>
      <c r="HL86" s="382"/>
      <c r="HM86" s="167"/>
      <c r="HN86" s="167"/>
      <c r="HO86" s="167"/>
      <c r="HP86" s="167"/>
      <c r="HQ86" s="373"/>
      <c r="HR86" s="167"/>
      <c r="HS86" s="167"/>
      <c r="HT86" s="382"/>
      <c r="HU86" s="167"/>
      <c r="HV86" s="167"/>
      <c r="HW86" s="167"/>
      <c r="HX86" s="167"/>
      <c r="HY86" s="167"/>
      <c r="HZ86" s="167"/>
      <c r="IA86" s="382"/>
      <c r="IB86" s="167"/>
      <c r="IC86" s="167"/>
      <c r="ID86" s="167"/>
      <c r="IE86" s="167"/>
      <c r="IF86" s="167"/>
      <c r="IG86" s="167"/>
      <c r="IH86" s="382"/>
      <c r="II86" s="167"/>
      <c r="IJ86" s="167"/>
      <c r="IK86" s="167"/>
      <c r="IL86" s="167"/>
      <c r="IM86" s="167"/>
      <c r="IN86" s="167"/>
      <c r="IO86" s="382"/>
      <c r="IP86" s="167"/>
      <c r="IQ86" s="167"/>
      <c r="IR86" s="167" t="s">
        <v>443</v>
      </c>
      <c r="IS86" s="167"/>
      <c r="IT86" s="167"/>
      <c r="IU86" s="167"/>
      <c r="IV86" s="382"/>
      <c r="IW86" s="373"/>
      <c r="IX86" s="167"/>
      <c r="IY86" s="167"/>
      <c r="IZ86" s="167"/>
      <c r="JA86" s="167"/>
      <c r="JB86" s="167"/>
      <c r="JC86" s="382"/>
      <c r="JD86" s="167"/>
      <c r="JE86" s="167"/>
      <c r="JF86" s="167"/>
      <c r="JG86" s="167"/>
      <c r="JH86" s="167"/>
      <c r="JI86" s="167"/>
      <c r="JJ86" s="352"/>
      <c r="JK86" s="167"/>
      <c r="JL86" s="167"/>
      <c r="JM86" s="167"/>
      <c r="JN86" s="167"/>
      <c r="JO86" s="167"/>
      <c r="JP86" s="167"/>
      <c r="JQ86" s="352"/>
      <c r="JR86" s="167"/>
      <c r="JS86" s="167"/>
      <c r="JT86" s="167"/>
      <c r="JU86" s="167"/>
      <c r="JV86" s="167"/>
      <c r="JW86" s="167"/>
      <c r="JX86" s="352"/>
      <c r="JY86" s="167"/>
      <c r="JZ86" s="167"/>
      <c r="KA86" s="373"/>
      <c r="KB86" s="167"/>
      <c r="KC86" s="167"/>
      <c r="KD86" s="167"/>
      <c r="KE86" s="167"/>
      <c r="KF86" s="352"/>
      <c r="KG86" s="167"/>
      <c r="KH86" s="167"/>
      <c r="KI86" s="167"/>
      <c r="KJ86" s="167"/>
      <c r="KK86" s="167"/>
      <c r="KL86" s="167"/>
      <c r="KM86" s="352"/>
      <c r="KN86" s="167"/>
      <c r="KO86" s="167"/>
      <c r="KP86" s="167"/>
      <c r="KQ86" s="167"/>
      <c r="KR86" s="167"/>
      <c r="KS86" s="167"/>
      <c r="KT86" s="352"/>
      <c r="KU86" s="167"/>
      <c r="KV86" s="167"/>
      <c r="KW86" s="167"/>
      <c r="KX86" s="167"/>
      <c r="KY86" s="167"/>
      <c r="KZ86" s="167"/>
      <c r="LA86" s="352"/>
      <c r="LB86" s="167"/>
      <c r="LC86" s="167"/>
      <c r="LD86" s="167"/>
      <c r="LE86" s="167"/>
      <c r="LF86" s="167"/>
      <c r="LG86" s="373"/>
      <c r="LH86" s="167"/>
      <c r="LI86" s="352"/>
      <c r="LJ86" s="167"/>
      <c r="LK86" s="167"/>
      <c r="LL86" s="167"/>
      <c r="LM86" s="167"/>
      <c r="LN86" s="167"/>
      <c r="LO86" s="167"/>
      <c r="LP86" s="352"/>
      <c r="LQ86" s="167"/>
      <c r="LR86" s="167"/>
      <c r="LS86" s="167"/>
      <c r="LT86" s="167"/>
      <c r="LU86" s="167"/>
      <c r="LV86" s="167"/>
      <c r="LW86" s="352"/>
      <c r="LX86" s="167"/>
      <c r="LY86" s="167"/>
      <c r="LZ86" s="167"/>
      <c r="MA86" s="167"/>
      <c r="MB86" s="167"/>
      <c r="MC86" s="167"/>
      <c r="MD86" s="352"/>
      <c r="ME86" s="167"/>
      <c r="MF86" s="167"/>
      <c r="MG86" s="167"/>
      <c r="MH86" s="167"/>
      <c r="MI86" s="167"/>
      <c r="MJ86" s="167"/>
      <c r="MK86" s="374" t="s">
        <v>443</v>
      </c>
      <c r="ML86" s="373"/>
    </row>
    <row r="87" spans="1:350" s="9" customFormat="1" ht="15.65" hidden="1" customHeight="1" x14ac:dyDescent="0.35">
      <c r="A87" s="244"/>
      <c r="B87" s="371">
        <v>1</v>
      </c>
      <c r="C87" s="452">
        <v>150000054</v>
      </c>
      <c r="D87" s="370" t="s">
        <v>432</v>
      </c>
      <c r="E87" s="405" t="s">
        <v>264</v>
      </c>
      <c r="F87" s="373">
        <v>16000</v>
      </c>
      <c r="G87" s="374"/>
      <c r="H87" s="86" t="s">
        <v>443</v>
      </c>
      <c r="I87" s="86" t="s">
        <v>443</v>
      </c>
      <c r="J87" s="164" t="s">
        <v>443</v>
      </c>
      <c r="K87" s="375"/>
      <c r="L87" s="86" t="s">
        <v>443</v>
      </c>
      <c r="M87" s="86" t="s">
        <v>443</v>
      </c>
      <c r="N87" s="376" t="s">
        <v>443</v>
      </c>
      <c r="O87" s="86" t="s">
        <v>443</v>
      </c>
      <c r="P87" s="86" t="s">
        <v>443</v>
      </c>
      <c r="Q87" s="164" t="s">
        <v>443</v>
      </c>
      <c r="R87" s="375"/>
      <c r="S87" s="86" t="s">
        <v>443</v>
      </c>
      <c r="T87" s="86" t="s">
        <v>443</v>
      </c>
      <c r="U87" s="376" t="s">
        <v>443</v>
      </c>
      <c r="V87" s="86" t="s">
        <v>443</v>
      </c>
      <c r="W87" s="86" t="s">
        <v>443</v>
      </c>
      <c r="X87" s="164" t="s">
        <v>443</v>
      </c>
      <c r="Y87" s="375"/>
      <c r="Z87" s="86" t="s">
        <v>443</v>
      </c>
      <c r="AA87" s="86" t="s">
        <v>443</v>
      </c>
      <c r="AB87" s="376" t="s">
        <v>443</v>
      </c>
      <c r="AC87" s="86" t="s">
        <v>443</v>
      </c>
      <c r="AD87" s="86" t="s">
        <v>443</v>
      </c>
      <c r="AE87" s="86"/>
      <c r="AF87" s="377"/>
      <c r="AG87" s="159"/>
      <c r="AH87" s="164"/>
      <c r="AI87" s="376"/>
      <c r="AJ87" s="378"/>
      <c r="AK87" s="164"/>
      <c r="AL87" s="373"/>
      <c r="AM87" s="163"/>
      <c r="AN87" s="377"/>
      <c r="AO87" s="86"/>
      <c r="AP87" s="86"/>
      <c r="AQ87" s="376"/>
      <c r="AR87" s="86"/>
      <c r="AS87" s="86"/>
      <c r="AT87" s="164"/>
      <c r="AU87" s="375"/>
      <c r="AV87" s="86"/>
      <c r="AW87" s="86"/>
      <c r="AX87" s="376"/>
      <c r="AY87" s="86"/>
      <c r="AZ87" s="86"/>
      <c r="BA87" s="164"/>
      <c r="BB87" s="375"/>
      <c r="BC87" s="86"/>
      <c r="BD87" s="86"/>
      <c r="BE87" s="376"/>
      <c r="BF87" s="86"/>
      <c r="BG87" s="86"/>
      <c r="BH87" s="164"/>
      <c r="BI87" s="375"/>
      <c r="BJ87" s="86"/>
      <c r="BK87" s="86"/>
      <c r="BL87" s="376"/>
      <c r="BM87" s="86"/>
      <c r="BN87" s="86"/>
      <c r="BO87" s="379">
        <v>16000</v>
      </c>
      <c r="BP87" s="380"/>
      <c r="BQ87" s="381"/>
      <c r="BR87" s="167"/>
      <c r="BS87" s="103"/>
      <c r="BT87" s="103"/>
      <c r="BU87" s="103"/>
      <c r="BV87" s="103"/>
      <c r="BW87" s="160"/>
      <c r="BX87" s="382"/>
      <c r="BY87" s="167"/>
      <c r="BZ87" s="103"/>
      <c r="CA87" s="103"/>
      <c r="CB87" s="103"/>
      <c r="CC87" s="103"/>
      <c r="CD87" s="160"/>
      <c r="CE87" s="382"/>
      <c r="CF87" s="167"/>
      <c r="CG87" s="383"/>
      <c r="CH87" s="383"/>
      <c r="CI87" s="383"/>
      <c r="CJ87" s="383"/>
      <c r="CK87" s="160"/>
      <c r="CL87" s="382"/>
      <c r="CM87" s="167"/>
      <c r="CN87" s="103"/>
      <c r="CO87" s="103"/>
      <c r="CP87" s="103"/>
      <c r="CQ87" s="103"/>
      <c r="CR87" s="160"/>
      <c r="CS87" s="382"/>
      <c r="CT87" s="380"/>
      <c r="CU87" s="373">
        <v>16000</v>
      </c>
      <c r="CV87" s="383"/>
      <c r="CW87" s="103"/>
      <c r="CX87" s="103"/>
      <c r="CY87" s="103"/>
      <c r="CZ87" s="160"/>
      <c r="DA87" s="382"/>
      <c r="DB87" s="167"/>
      <c r="DC87" s="103"/>
      <c r="DD87" s="103"/>
      <c r="DE87" s="103"/>
      <c r="DF87" s="103"/>
      <c r="DG87" s="160"/>
      <c r="DH87" s="382"/>
      <c r="DI87" s="167"/>
      <c r="DJ87" s="103"/>
      <c r="DK87" s="103"/>
      <c r="DL87" s="103"/>
      <c r="DM87" s="103"/>
      <c r="DN87" s="103"/>
      <c r="DO87" s="384"/>
      <c r="DP87" s="385"/>
      <c r="DQ87" s="103"/>
      <c r="DR87" s="103"/>
      <c r="DS87" s="103"/>
      <c r="DT87" s="103"/>
      <c r="DU87" s="160"/>
      <c r="DV87" s="382"/>
      <c r="DW87" s="167"/>
      <c r="DX87" s="167"/>
      <c r="DY87" s="167"/>
      <c r="DZ87" s="373">
        <v>16000</v>
      </c>
      <c r="EA87" s="382"/>
      <c r="EB87" s="167"/>
      <c r="EC87" s="167"/>
      <c r="ED87" s="382"/>
      <c r="EE87" s="167"/>
      <c r="EF87" s="167"/>
      <c r="EG87" s="167"/>
      <c r="EH87" s="167"/>
      <c r="EI87" s="167"/>
      <c r="EJ87" s="167"/>
      <c r="EK87" s="382"/>
      <c r="EL87" s="167"/>
      <c r="EM87" s="167"/>
      <c r="EN87" s="167"/>
      <c r="EO87" s="167"/>
      <c r="EP87" s="167"/>
      <c r="EQ87" s="167"/>
      <c r="ER87" s="382"/>
      <c r="ES87" s="167"/>
      <c r="ET87" s="167"/>
      <c r="EU87" s="167"/>
      <c r="EV87" s="167"/>
      <c r="EW87" s="167"/>
      <c r="EX87" s="167"/>
      <c r="EY87" s="382"/>
      <c r="EZ87" s="167"/>
      <c r="FA87" s="167"/>
      <c r="FB87" s="167"/>
      <c r="FC87" s="167"/>
      <c r="FD87" s="167"/>
      <c r="FE87" s="167"/>
      <c r="FF87" s="373">
        <v>16000</v>
      </c>
      <c r="FG87" s="382"/>
      <c r="FH87" s="167"/>
      <c r="FI87" s="167"/>
      <c r="FJ87" s="167"/>
      <c r="FK87" s="167"/>
      <c r="FL87" s="167"/>
      <c r="FM87" s="167"/>
      <c r="FN87" s="382"/>
      <c r="FO87" s="167"/>
      <c r="FP87" s="167"/>
      <c r="FQ87" s="167"/>
      <c r="FR87" s="167"/>
      <c r="FS87" s="167"/>
      <c r="FT87" s="167"/>
      <c r="FU87" s="382"/>
      <c r="FV87" s="167"/>
      <c r="FW87" s="167"/>
      <c r="FX87" s="167"/>
      <c r="FY87" s="167"/>
      <c r="FZ87" s="167"/>
      <c r="GA87" s="167"/>
      <c r="GB87" s="382"/>
      <c r="GC87" s="167"/>
      <c r="GD87" s="167"/>
      <c r="GE87" s="167"/>
      <c r="GF87" s="167"/>
      <c r="GG87" s="167"/>
      <c r="GH87" s="167"/>
      <c r="GI87" s="382"/>
      <c r="GJ87" s="167"/>
      <c r="GK87" s="373">
        <v>16000</v>
      </c>
      <c r="GL87" s="167"/>
      <c r="GM87" s="167"/>
      <c r="GN87" s="167"/>
      <c r="GO87" s="167"/>
      <c r="GP87" s="167"/>
      <c r="GQ87" s="382"/>
      <c r="GR87" s="167"/>
      <c r="GS87" s="167"/>
      <c r="GT87" s="167"/>
      <c r="GU87" s="167"/>
      <c r="GV87" s="167"/>
      <c r="GW87" s="167"/>
      <c r="GX87" s="382"/>
      <c r="GY87" s="167"/>
      <c r="GZ87" s="167"/>
      <c r="HA87" s="167"/>
      <c r="HB87" s="167"/>
      <c r="HC87" s="167"/>
      <c r="HD87" s="167"/>
      <c r="HE87" s="382"/>
      <c r="HF87" s="167"/>
      <c r="HG87" s="167"/>
      <c r="HH87" s="167"/>
      <c r="HI87" s="167"/>
      <c r="HJ87" s="167"/>
      <c r="HK87" s="167"/>
      <c r="HL87" s="382"/>
      <c r="HM87" s="167"/>
      <c r="HN87" s="167"/>
      <c r="HO87" s="167"/>
      <c r="HP87" s="167"/>
      <c r="HQ87" s="373">
        <v>16000</v>
      </c>
      <c r="HR87" s="167"/>
      <c r="HS87" s="167"/>
      <c r="HT87" s="382"/>
      <c r="HU87" s="167"/>
      <c r="HV87" s="167"/>
      <c r="HW87" s="167"/>
      <c r="HX87" s="167"/>
      <c r="HY87" s="167"/>
      <c r="HZ87" s="167"/>
      <c r="IA87" s="382"/>
      <c r="IB87" s="167"/>
      <c r="IC87" s="167"/>
      <c r="ID87" s="167"/>
      <c r="IE87" s="167"/>
      <c r="IF87" s="167"/>
      <c r="IG87" s="167"/>
      <c r="IH87" s="382"/>
      <c r="II87" s="167"/>
      <c r="IJ87" s="167"/>
      <c r="IK87" s="167"/>
      <c r="IL87" s="167"/>
      <c r="IM87" s="167"/>
      <c r="IN87" s="167"/>
      <c r="IO87" s="382"/>
      <c r="IP87" s="167"/>
      <c r="IQ87" s="167"/>
      <c r="IR87" s="167" t="s">
        <v>443</v>
      </c>
      <c r="IS87" s="167"/>
      <c r="IT87" s="167"/>
      <c r="IU87" s="167"/>
      <c r="IV87" s="382"/>
      <c r="IW87" s="373">
        <v>16000</v>
      </c>
      <c r="IX87" s="167"/>
      <c r="IY87" s="167"/>
      <c r="IZ87" s="167"/>
      <c r="JA87" s="167"/>
      <c r="JB87" s="167"/>
      <c r="JC87" s="382"/>
      <c r="JD87" s="167"/>
      <c r="JE87" s="167"/>
      <c r="JF87" s="167"/>
      <c r="JG87" s="167"/>
      <c r="JH87" s="167"/>
      <c r="JI87" s="167"/>
      <c r="JJ87" s="352"/>
      <c r="JK87" s="167"/>
      <c r="JL87" s="167"/>
      <c r="JM87" s="167"/>
      <c r="JN87" s="167"/>
      <c r="JO87" s="167"/>
      <c r="JP87" s="167"/>
      <c r="JQ87" s="352"/>
      <c r="JR87" s="167"/>
      <c r="JS87" s="167"/>
      <c r="JT87" s="167"/>
      <c r="JU87" s="167"/>
      <c r="JV87" s="167"/>
      <c r="JW87" s="167"/>
      <c r="JX87" s="352"/>
      <c r="JY87" s="167"/>
      <c r="JZ87" s="167"/>
      <c r="KA87" s="373">
        <v>16000</v>
      </c>
      <c r="KB87" s="167"/>
      <c r="KC87" s="167"/>
      <c r="KD87" s="167"/>
      <c r="KE87" s="167"/>
      <c r="KF87" s="352"/>
      <c r="KG87" s="167"/>
      <c r="KH87" s="167"/>
      <c r="KI87" s="167"/>
      <c r="KJ87" s="167"/>
      <c r="KK87" s="167"/>
      <c r="KL87" s="167"/>
      <c r="KM87" s="352"/>
      <c r="KN87" s="167"/>
      <c r="KO87" s="167"/>
      <c r="KP87" s="167"/>
      <c r="KQ87" s="167"/>
      <c r="KR87" s="167"/>
      <c r="KS87" s="167"/>
      <c r="KT87" s="352"/>
      <c r="KU87" s="167"/>
      <c r="KV87" s="167"/>
      <c r="KW87" s="167"/>
      <c r="KX87" s="167"/>
      <c r="KY87" s="167"/>
      <c r="KZ87" s="167"/>
      <c r="LA87" s="352"/>
      <c r="LB87" s="167"/>
      <c r="LC87" s="167"/>
      <c r="LD87" s="167"/>
      <c r="LE87" s="167"/>
      <c r="LF87" s="167"/>
      <c r="LG87" s="373">
        <v>16000</v>
      </c>
      <c r="LH87" s="167"/>
      <c r="LI87" s="352"/>
      <c r="LJ87" s="167"/>
      <c r="LK87" s="167"/>
      <c r="LL87" s="167"/>
      <c r="LM87" s="167"/>
      <c r="LN87" s="167"/>
      <c r="LO87" s="167"/>
      <c r="LP87" s="352"/>
      <c r="LQ87" s="167"/>
      <c r="LR87" s="167"/>
      <c r="LS87" s="167"/>
      <c r="LT87" s="167"/>
      <c r="LU87" s="167"/>
      <c r="LV87" s="167"/>
      <c r="LW87" s="352"/>
      <c r="LX87" s="167"/>
      <c r="LY87" s="167"/>
      <c r="LZ87" s="167"/>
      <c r="MA87" s="167"/>
      <c r="MB87" s="167"/>
      <c r="MC87" s="167"/>
      <c r="MD87" s="352"/>
      <c r="ME87" s="167"/>
      <c r="MF87" s="167"/>
      <c r="MG87" s="167"/>
      <c r="MH87" s="167"/>
      <c r="MI87" s="167"/>
      <c r="MJ87" s="167"/>
      <c r="MK87" s="374" t="s">
        <v>443</v>
      </c>
      <c r="ML87" s="373">
        <v>16000</v>
      </c>
    </row>
    <row r="88" spans="1:350" s="9" customFormat="1" ht="15.65" hidden="1" customHeight="1" x14ac:dyDescent="0.35">
      <c r="A88" s="244"/>
      <c r="B88" s="371">
        <v>2</v>
      </c>
      <c r="C88" s="452">
        <v>150000056</v>
      </c>
      <c r="D88" s="370" t="s">
        <v>433</v>
      </c>
      <c r="E88" s="405" t="s">
        <v>268</v>
      </c>
      <c r="F88" s="373">
        <v>15500</v>
      </c>
      <c r="G88" s="374"/>
      <c r="H88" s="86" t="s">
        <v>443</v>
      </c>
      <c r="I88" s="86" t="s">
        <v>443</v>
      </c>
      <c r="J88" s="164" t="s">
        <v>443</v>
      </c>
      <c r="K88" s="375"/>
      <c r="L88" s="86" t="s">
        <v>443</v>
      </c>
      <c r="M88" s="86" t="s">
        <v>443</v>
      </c>
      <c r="N88" s="376" t="s">
        <v>443</v>
      </c>
      <c r="O88" s="86" t="s">
        <v>443</v>
      </c>
      <c r="P88" s="86" t="s">
        <v>443</v>
      </c>
      <c r="Q88" s="164" t="s">
        <v>443</v>
      </c>
      <c r="R88" s="375"/>
      <c r="S88" s="86" t="s">
        <v>443</v>
      </c>
      <c r="T88" s="86" t="s">
        <v>443</v>
      </c>
      <c r="U88" s="376" t="s">
        <v>443</v>
      </c>
      <c r="V88" s="86" t="s">
        <v>443</v>
      </c>
      <c r="W88" s="86" t="s">
        <v>443</v>
      </c>
      <c r="X88" s="164" t="s">
        <v>443</v>
      </c>
      <c r="Y88" s="375"/>
      <c r="Z88" s="86" t="s">
        <v>443</v>
      </c>
      <c r="AA88" s="86" t="s">
        <v>443</v>
      </c>
      <c r="AB88" s="376" t="s">
        <v>443</v>
      </c>
      <c r="AC88" s="86" t="s">
        <v>443</v>
      </c>
      <c r="AD88" s="86" t="s">
        <v>443</v>
      </c>
      <c r="AE88" s="86"/>
      <c r="AF88" s="377"/>
      <c r="AG88" s="159"/>
      <c r="AH88" s="164"/>
      <c r="AI88" s="376"/>
      <c r="AJ88" s="378"/>
      <c r="AK88" s="164"/>
      <c r="AL88" s="373"/>
      <c r="AM88" s="163"/>
      <c r="AN88" s="377"/>
      <c r="AO88" s="86"/>
      <c r="AP88" s="86"/>
      <c r="AQ88" s="376"/>
      <c r="AR88" s="86"/>
      <c r="AS88" s="86"/>
      <c r="AT88" s="164"/>
      <c r="AU88" s="375"/>
      <c r="AV88" s="86"/>
      <c r="AW88" s="86"/>
      <c r="AX88" s="376"/>
      <c r="AY88" s="86"/>
      <c r="AZ88" s="86"/>
      <c r="BA88" s="164"/>
      <c r="BB88" s="375"/>
      <c r="BC88" s="86"/>
      <c r="BD88" s="86"/>
      <c r="BE88" s="376"/>
      <c r="BF88" s="86"/>
      <c r="BG88" s="86"/>
      <c r="BH88" s="164"/>
      <c r="BI88" s="375"/>
      <c r="BJ88" s="86"/>
      <c r="BK88" s="86"/>
      <c r="BL88" s="376"/>
      <c r="BM88" s="86"/>
      <c r="BN88" s="86"/>
      <c r="BO88" s="379">
        <v>15500</v>
      </c>
      <c r="BP88" s="380"/>
      <c r="BQ88" s="381"/>
      <c r="BR88" s="167"/>
      <c r="BS88" s="103"/>
      <c r="BT88" s="103"/>
      <c r="BU88" s="103"/>
      <c r="BV88" s="103"/>
      <c r="BW88" s="160"/>
      <c r="BX88" s="382"/>
      <c r="BY88" s="167"/>
      <c r="BZ88" s="103"/>
      <c r="CA88" s="103"/>
      <c r="CB88" s="103"/>
      <c r="CC88" s="103"/>
      <c r="CD88" s="160"/>
      <c r="CE88" s="382"/>
      <c r="CF88" s="167"/>
      <c r="CG88" s="383"/>
      <c r="CH88" s="383"/>
      <c r="CI88" s="383"/>
      <c r="CJ88" s="383"/>
      <c r="CK88" s="160"/>
      <c r="CL88" s="382"/>
      <c r="CM88" s="167"/>
      <c r="CN88" s="103"/>
      <c r="CO88" s="103"/>
      <c r="CP88" s="103"/>
      <c r="CQ88" s="103"/>
      <c r="CR88" s="160"/>
      <c r="CS88" s="382"/>
      <c r="CT88" s="380"/>
      <c r="CU88" s="373">
        <v>15500</v>
      </c>
      <c r="CV88" s="383"/>
      <c r="CW88" s="103"/>
      <c r="CX88" s="103"/>
      <c r="CY88" s="103"/>
      <c r="CZ88" s="160"/>
      <c r="DA88" s="382"/>
      <c r="DB88" s="167"/>
      <c r="DC88" s="103"/>
      <c r="DD88" s="103"/>
      <c r="DE88" s="103"/>
      <c r="DF88" s="103"/>
      <c r="DG88" s="160"/>
      <c r="DH88" s="382"/>
      <c r="DI88" s="167"/>
      <c r="DJ88" s="103"/>
      <c r="DK88" s="103"/>
      <c r="DL88" s="103"/>
      <c r="DM88" s="103"/>
      <c r="DN88" s="103"/>
      <c r="DO88" s="384"/>
      <c r="DP88" s="385"/>
      <c r="DQ88" s="103"/>
      <c r="DR88" s="103"/>
      <c r="DS88" s="103"/>
      <c r="DT88" s="103"/>
      <c r="DU88" s="160"/>
      <c r="DV88" s="382"/>
      <c r="DW88" s="167"/>
      <c r="DX88" s="167"/>
      <c r="DY88" s="167"/>
      <c r="DZ88" s="373">
        <v>15500</v>
      </c>
      <c r="EA88" s="382"/>
      <c r="EB88" s="167"/>
      <c r="EC88" s="167"/>
      <c r="ED88" s="382"/>
      <c r="EE88" s="167"/>
      <c r="EF88" s="167"/>
      <c r="EG88" s="167"/>
      <c r="EH88" s="167"/>
      <c r="EI88" s="167"/>
      <c r="EJ88" s="167"/>
      <c r="EK88" s="382"/>
      <c r="EL88" s="167"/>
      <c r="EM88" s="167"/>
      <c r="EN88" s="167"/>
      <c r="EO88" s="167"/>
      <c r="EP88" s="167"/>
      <c r="EQ88" s="167"/>
      <c r="ER88" s="382"/>
      <c r="ES88" s="167"/>
      <c r="ET88" s="167"/>
      <c r="EU88" s="167"/>
      <c r="EV88" s="167"/>
      <c r="EW88" s="167"/>
      <c r="EX88" s="167"/>
      <c r="EY88" s="382"/>
      <c r="EZ88" s="167"/>
      <c r="FA88" s="167"/>
      <c r="FB88" s="167"/>
      <c r="FC88" s="167"/>
      <c r="FD88" s="167"/>
      <c r="FE88" s="167"/>
      <c r="FF88" s="373">
        <v>15500</v>
      </c>
      <c r="FG88" s="382"/>
      <c r="FH88" s="167"/>
      <c r="FI88" s="167"/>
      <c r="FJ88" s="167"/>
      <c r="FK88" s="167"/>
      <c r="FL88" s="167"/>
      <c r="FM88" s="167"/>
      <c r="FN88" s="382"/>
      <c r="FO88" s="167"/>
      <c r="FP88" s="167"/>
      <c r="FQ88" s="167"/>
      <c r="FR88" s="167"/>
      <c r="FS88" s="167"/>
      <c r="FT88" s="167"/>
      <c r="FU88" s="382"/>
      <c r="FV88" s="167"/>
      <c r="FW88" s="167"/>
      <c r="FX88" s="167"/>
      <c r="FY88" s="167"/>
      <c r="FZ88" s="167"/>
      <c r="GA88" s="167"/>
      <c r="GB88" s="382"/>
      <c r="GC88" s="167"/>
      <c r="GD88" s="167"/>
      <c r="GE88" s="167"/>
      <c r="GF88" s="167"/>
      <c r="GG88" s="167"/>
      <c r="GH88" s="167"/>
      <c r="GI88" s="382"/>
      <c r="GJ88" s="167"/>
      <c r="GK88" s="373">
        <v>15500</v>
      </c>
      <c r="GL88" s="167"/>
      <c r="GM88" s="167"/>
      <c r="GN88" s="167"/>
      <c r="GO88" s="167"/>
      <c r="GP88" s="167"/>
      <c r="GQ88" s="382"/>
      <c r="GR88" s="167"/>
      <c r="GS88" s="167"/>
      <c r="GT88" s="167"/>
      <c r="GU88" s="167"/>
      <c r="GV88" s="167"/>
      <c r="GW88" s="167"/>
      <c r="GX88" s="382"/>
      <c r="GY88" s="167"/>
      <c r="GZ88" s="167"/>
      <c r="HA88" s="167"/>
      <c r="HB88" s="167"/>
      <c r="HC88" s="167"/>
      <c r="HD88" s="167"/>
      <c r="HE88" s="382"/>
      <c r="HF88" s="167"/>
      <c r="HG88" s="167"/>
      <c r="HH88" s="167"/>
      <c r="HI88" s="167"/>
      <c r="HJ88" s="167"/>
      <c r="HK88" s="167"/>
      <c r="HL88" s="382"/>
      <c r="HM88" s="167"/>
      <c r="HN88" s="167"/>
      <c r="HO88" s="167"/>
      <c r="HP88" s="167"/>
      <c r="HQ88" s="373">
        <v>15500</v>
      </c>
      <c r="HR88" s="167"/>
      <c r="HS88" s="167"/>
      <c r="HT88" s="382"/>
      <c r="HU88" s="167"/>
      <c r="HV88" s="167"/>
      <c r="HW88" s="167"/>
      <c r="HX88" s="167"/>
      <c r="HY88" s="167"/>
      <c r="HZ88" s="167"/>
      <c r="IA88" s="382"/>
      <c r="IB88" s="167"/>
      <c r="IC88" s="167"/>
      <c r="ID88" s="167"/>
      <c r="IE88" s="167"/>
      <c r="IF88" s="167"/>
      <c r="IG88" s="167"/>
      <c r="IH88" s="382"/>
      <c r="II88" s="167"/>
      <c r="IJ88" s="167"/>
      <c r="IK88" s="167"/>
      <c r="IL88" s="167"/>
      <c r="IM88" s="167"/>
      <c r="IN88" s="167"/>
      <c r="IO88" s="382"/>
      <c r="IP88" s="167"/>
      <c r="IQ88" s="167"/>
      <c r="IR88" s="167" t="s">
        <v>443</v>
      </c>
      <c r="IS88" s="167"/>
      <c r="IT88" s="167"/>
      <c r="IU88" s="167"/>
      <c r="IV88" s="382"/>
      <c r="IW88" s="373">
        <v>15500</v>
      </c>
      <c r="IX88" s="167"/>
      <c r="IY88" s="167"/>
      <c r="IZ88" s="167"/>
      <c r="JA88" s="167"/>
      <c r="JB88" s="167"/>
      <c r="JC88" s="382"/>
      <c r="JD88" s="167"/>
      <c r="JE88" s="167"/>
      <c r="JF88" s="167"/>
      <c r="JG88" s="167"/>
      <c r="JH88" s="167"/>
      <c r="JI88" s="167"/>
      <c r="JJ88" s="352"/>
      <c r="JK88" s="167"/>
      <c r="JL88" s="167"/>
      <c r="JM88" s="167"/>
      <c r="JN88" s="167"/>
      <c r="JO88" s="167"/>
      <c r="JP88" s="167"/>
      <c r="JQ88" s="352"/>
      <c r="JR88" s="167"/>
      <c r="JS88" s="167"/>
      <c r="JT88" s="167"/>
      <c r="JU88" s="167"/>
      <c r="JV88" s="167"/>
      <c r="JW88" s="167"/>
      <c r="JX88" s="352"/>
      <c r="JY88" s="167"/>
      <c r="JZ88" s="167"/>
      <c r="KA88" s="373">
        <v>15500</v>
      </c>
      <c r="KB88" s="167"/>
      <c r="KC88" s="167"/>
      <c r="KD88" s="167"/>
      <c r="KE88" s="167"/>
      <c r="KF88" s="352"/>
      <c r="KG88" s="167"/>
      <c r="KH88" s="167"/>
      <c r="KI88" s="167"/>
      <c r="KJ88" s="167"/>
      <c r="KK88" s="167"/>
      <c r="KL88" s="167"/>
      <c r="KM88" s="352"/>
      <c r="KN88" s="167"/>
      <c r="KO88" s="167"/>
      <c r="KP88" s="167"/>
      <c r="KQ88" s="167"/>
      <c r="KR88" s="167"/>
      <c r="KS88" s="167"/>
      <c r="KT88" s="352"/>
      <c r="KU88" s="167"/>
      <c r="KV88" s="167"/>
      <c r="KW88" s="167"/>
      <c r="KX88" s="167"/>
      <c r="KY88" s="167"/>
      <c r="KZ88" s="167"/>
      <c r="LA88" s="352"/>
      <c r="LB88" s="167"/>
      <c r="LC88" s="167"/>
      <c r="LD88" s="167"/>
      <c r="LE88" s="167"/>
      <c r="LF88" s="167"/>
      <c r="LG88" s="373">
        <v>15500</v>
      </c>
      <c r="LH88" s="167"/>
      <c r="LI88" s="352"/>
      <c r="LJ88" s="167"/>
      <c r="LK88" s="167"/>
      <c r="LL88" s="167"/>
      <c r="LM88" s="167"/>
      <c r="LN88" s="167"/>
      <c r="LO88" s="167"/>
      <c r="LP88" s="352"/>
      <c r="LQ88" s="167"/>
      <c r="LR88" s="167"/>
      <c r="LS88" s="167"/>
      <c r="LT88" s="167"/>
      <c r="LU88" s="167"/>
      <c r="LV88" s="167"/>
      <c r="LW88" s="352"/>
      <c r="LX88" s="167"/>
      <c r="LY88" s="167"/>
      <c r="LZ88" s="167"/>
      <c r="MA88" s="167"/>
      <c r="MB88" s="167"/>
      <c r="MC88" s="167"/>
      <c r="MD88" s="352"/>
      <c r="ME88" s="167"/>
      <c r="MF88" s="167"/>
      <c r="MG88" s="167"/>
      <c r="MH88" s="167"/>
      <c r="MI88" s="167"/>
      <c r="MJ88" s="167"/>
      <c r="MK88" s="374" t="s">
        <v>443</v>
      </c>
      <c r="ML88" s="373">
        <v>15500</v>
      </c>
    </row>
    <row r="89" spans="1:350" s="9" customFormat="1" ht="24.65" customHeight="1" x14ac:dyDescent="0.35">
      <c r="A89" s="244"/>
      <c r="B89" s="371">
        <v>1</v>
      </c>
      <c r="C89" s="450">
        <v>150000076</v>
      </c>
      <c r="D89" s="368" t="s">
        <v>434</v>
      </c>
      <c r="E89" s="372" t="s">
        <v>257</v>
      </c>
      <c r="F89" s="373">
        <v>19000</v>
      </c>
      <c r="G89" s="374"/>
      <c r="H89" s="86" t="s">
        <v>443</v>
      </c>
      <c r="I89" s="86" t="s">
        <v>443</v>
      </c>
      <c r="J89" s="164" t="s">
        <v>443</v>
      </c>
      <c r="K89" s="375"/>
      <c r="L89" s="86" t="s">
        <v>443</v>
      </c>
      <c r="M89" s="86" t="s">
        <v>443</v>
      </c>
      <c r="N89" s="376" t="s">
        <v>443</v>
      </c>
      <c r="O89" s="86" t="s">
        <v>443</v>
      </c>
      <c r="P89" s="86" t="s">
        <v>443</v>
      </c>
      <c r="Q89" s="164" t="s">
        <v>443</v>
      </c>
      <c r="R89" s="375"/>
      <c r="S89" s="159" t="s">
        <v>443</v>
      </c>
      <c r="T89" s="86" t="s">
        <v>443</v>
      </c>
      <c r="U89" s="376" t="s">
        <v>443</v>
      </c>
      <c r="V89" s="86" t="s">
        <v>443</v>
      </c>
      <c r="W89" s="86" t="s">
        <v>443</v>
      </c>
      <c r="X89" s="164" t="s">
        <v>443</v>
      </c>
      <c r="Y89" s="375"/>
      <c r="Z89" s="159" t="s">
        <v>443</v>
      </c>
      <c r="AA89" s="86" t="s">
        <v>443</v>
      </c>
      <c r="AB89" s="376" t="s">
        <v>443</v>
      </c>
      <c r="AC89" s="86" t="s">
        <v>443</v>
      </c>
      <c r="AD89" s="86" t="s">
        <v>443</v>
      </c>
      <c r="AE89" s="86"/>
      <c r="AF89" s="377"/>
      <c r="AG89" s="159"/>
      <c r="AH89" s="164"/>
      <c r="AI89" s="376"/>
      <c r="AJ89" s="378"/>
      <c r="AK89" s="164"/>
      <c r="AL89" s="373">
        <v>19000</v>
      </c>
      <c r="AM89" s="163"/>
      <c r="AN89" s="377"/>
      <c r="AO89" s="86" t="s">
        <v>443</v>
      </c>
      <c r="AP89" s="86" t="s">
        <v>443</v>
      </c>
      <c r="AQ89" s="376" t="s">
        <v>443</v>
      </c>
      <c r="AR89" s="86" t="s">
        <v>443</v>
      </c>
      <c r="AS89" s="86" t="s">
        <v>443</v>
      </c>
      <c r="AT89" s="164" t="s">
        <v>443</v>
      </c>
      <c r="AU89" s="375"/>
      <c r="AV89" s="86" t="s">
        <v>443</v>
      </c>
      <c r="AW89" s="86" t="s">
        <v>443</v>
      </c>
      <c r="AX89" s="376" t="s">
        <v>443</v>
      </c>
      <c r="AY89" s="86" t="s">
        <v>443</v>
      </c>
      <c r="AZ89" s="86" t="s">
        <v>443</v>
      </c>
      <c r="BA89" s="164" t="s">
        <v>443</v>
      </c>
      <c r="BB89" s="375"/>
      <c r="BC89" s="86" t="s">
        <v>443</v>
      </c>
      <c r="BD89" s="86" t="s">
        <v>443</v>
      </c>
      <c r="BE89" s="376" t="s">
        <v>443</v>
      </c>
      <c r="BF89" s="86" t="s">
        <v>443</v>
      </c>
      <c r="BG89" s="86" t="s">
        <v>443</v>
      </c>
      <c r="BH89" s="164" t="s">
        <v>443</v>
      </c>
      <c r="BI89" s="375"/>
      <c r="BJ89" s="86" t="s">
        <v>443</v>
      </c>
      <c r="BK89" s="86" t="s">
        <v>443</v>
      </c>
      <c r="BL89" s="376" t="s">
        <v>443</v>
      </c>
      <c r="BM89" s="86" t="s">
        <v>443</v>
      </c>
      <c r="BN89" s="86" t="s">
        <v>443</v>
      </c>
      <c r="BO89" s="379">
        <v>19000</v>
      </c>
      <c r="BP89" s="380" t="s">
        <v>443</v>
      </c>
      <c r="BQ89" s="381"/>
      <c r="BR89" s="167" t="s">
        <v>443</v>
      </c>
      <c r="BS89" s="103" t="s">
        <v>443</v>
      </c>
      <c r="BT89" s="103" t="s">
        <v>443</v>
      </c>
      <c r="BU89" s="103" t="s">
        <v>443</v>
      </c>
      <c r="BV89" s="103" t="s">
        <v>443</v>
      </c>
      <c r="BW89" s="160" t="s">
        <v>443</v>
      </c>
      <c r="BX89" s="382"/>
      <c r="BY89" s="167" t="s">
        <v>443</v>
      </c>
      <c r="BZ89" s="103" t="s">
        <v>443</v>
      </c>
      <c r="CA89" s="103" t="s">
        <v>443</v>
      </c>
      <c r="CB89" s="103" t="s">
        <v>443</v>
      </c>
      <c r="CC89" s="103" t="s">
        <v>443</v>
      </c>
      <c r="CD89" s="160" t="s">
        <v>443</v>
      </c>
      <c r="CE89" s="382"/>
      <c r="CF89" s="167" t="s">
        <v>443</v>
      </c>
      <c r="CG89" s="383" t="s">
        <v>443</v>
      </c>
      <c r="CH89" s="383" t="s">
        <v>443</v>
      </c>
      <c r="CI89" s="383" t="s">
        <v>443</v>
      </c>
      <c r="CJ89" s="383" t="s">
        <v>443</v>
      </c>
      <c r="CK89" s="160" t="s">
        <v>443</v>
      </c>
      <c r="CL89" s="382"/>
      <c r="CM89" s="167" t="s">
        <v>443</v>
      </c>
      <c r="CN89" s="103" t="s">
        <v>443</v>
      </c>
      <c r="CO89" s="103" t="s">
        <v>443</v>
      </c>
      <c r="CP89" s="103" t="s">
        <v>443</v>
      </c>
      <c r="CQ89" s="103" t="s">
        <v>443</v>
      </c>
      <c r="CR89" s="160" t="s">
        <v>443</v>
      </c>
      <c r="CS89" s="382"/>
      <c r="CT89" s="380" t="s">
        <v>443</v>
      </c>
      <c r="CU89" s="373">
        <v>19000</v>
      </c>
      <c r="CV89" s="383" t="s">
        <v>443</v>
      </c>
      <c r="CW89" s="103" t="s">
        <v>443</v>
      </c>
      <c r="CX89" s="103" t="s">
        <v>443</v>
      </c>
      <c r="CY89" s="103" t="s">
        <v>443</v>
      </c>
      <c r="CZ89" s="160" t="s">
        <v>443</v>
      </c>
      <c r="DA89" s="382" t="s">
        <v>443</v>
      </c>
      <c r="DB89" s="167" t="s">
        <v>443</v>
      </c>
      <c r="DC89" s="103" t="s">
        <v>443</v>
      </c>
      <c r="DD89" s="103" t="s">
        <v>443</v>
      </c>
      <c r="DE89" s="103" t="s">
        <v>443</v>
      </c>
      <c r="DF89" s="103" t="s">
        <v>443</v>
      </c>
      <c r="DG89" s="160" t="s">
        <v>443</v>
      </c>
      <c r="DH89" s="382" t="s">
        <v>443</v>
      </c>
      <c r="DI89" s="167" t="s">
        <v>443</v>
      </c>
      <c r="DJ89" s="103" t="s">
        <v>443</v>
      </c>
      <c r="DK89" s="103" t="s">
        <v>443</v>
      </c>
      <c r="DL89" s="103" t="s">
        <v>443</v>
      </c>
      <c r="DM89" s="103" t="s">
        <v>443</v>
      </c>
      <c r="DN89" s="103" t="s">
        <v>443</v>
      </c>
      <c r="DO89" s="384" t="s">
        <v>443</v>
      </c>
      <c r="DP89" s="385" t="s">
        <v>443</v>
      </c>
      <c r="DQ89" s="103" t="s">
        <v>443</v>
      </c>
      <c r="DR89" s="103" t="s">
        <v>443</v>
      </c>
      <c r="DS89" s="103" t="s">
        <v>443</v>
      </c>
      <c r="DT89" s="103" t="s">
        <v>443</v>
      </c>
      <c r="DU89" s="160" t="s">
        <v>443</v>
      </c>
      <c r="DV89" s="382" t="s">
        <v>443</v>
      </c>
      <c r="DW89" s="167" t="s">
        <v>443</v>
      </c>
      <c r="DX89" s="167" t="s">
        <v>443</v>
      </c>
      <c r="DY89" s="167" t="s">
        <v>443</v>
      </c>
      <c r="DZ89" s="373">
        <v>19000</v>
      </c>
      <c r="EA89" s="382"/>
      <c r="EB89" s="167" t="s">
        <v>443</v>
      </c>
      <c r="EC89" s="167" t="s">
        <v>443</v>
      </c>
      <c r="ED89" s="382"/>
      <c r="EE89" s="167" t="s">
        <v>443</v>
      </c>
      <c r="EF89" s="167" t="s">
        <v>443</v>
      </c>
      <c r="EG89" s="167" t="s">
        <v>443</v>
      </c>
      <c r="EH89" s="167" t="s">
        <v>443</v>
      </c>
      <c r="EI89" s="167" t="s">
        <v>443</v>
      </c>
      <c r="EJ89" s="167" t="s">
        <v>443</v>
      </c>
      <c r="EK89" s="382"/>
      <c r="EL89" s="167" t="s">
        <v>443</v>
      </c>
      <c r="EM89" s="167" t="s">
        <v>443</v>
      </c>
      <c r="EN89" s="167" t="s">
        <v>443</v>
      </c>
      <c r="EO89" s="167" t="s">
        <v>443</v>
      </c>
      <c r="EP89" s="167" t="s">
        <v>443</v>
      </c>
      <c r="EQ89" s="167" t="s">
        <v>443</v>
      </c>
      <c r="ER89" s="382"/>
      <c r="ES89" s="167" t="s">
        <v>443</v>
      </c>
      <c r="ET89" s="167" t="s">
        <v>443</v>
      </c>
      <c r="EU89" s="167" t="s">
        <v>443</v>
      </c>
      <c r="EV89" s="167" t="s">
        <v>443</v>
      </c>
      <c r="EW89" s="167" t="s">
        <v>443</v>
      </c>
      <c r="EX89" s="167" t="s">
        <v>443</v>
      </c>
      <c r="EY89" s="382"/>
      <c r="EZ89" s="167" t="s">
        <v>443</v>
      </c>
      <c r="FA89" s="167" t="s">
        <v>443</v>
      </c>
      <c r="FB89" s="167" t="s">
        <v>443</v>
      </c>
      <c r="FC89" s="167" t="s">
        <v>443</v>
      </c>
      <c r="FD89" s="167" t="s">
        <v>443</v>
      </c>
      <c r="FE89" s="167" t="s">
        <v>443</v>
      </c>
      <c r="FF89" s="373">
        <v>19000</v>
      </c>
      <c r="FG89" s="382"/>
      <c r="FH89" s="167" t="s">
        <v>443</v>
      </c>
      <c r="FI89" s="167" t="s">
        <v>443</v>
      </c>
      <c r="FJ89" s="167" t="s">
        <v>443</v>
      </c>
      <c r="FK89" s="167" t="s">
        <v>443</v>
      </c>
      <c r="FL89" s="167" t="s">
        <v>443</v>
      </c>
      <c r="FM89" s="167" t="s">
        <v>443</v>
      </c>
      <c r="FN89" s="382"/>
      <c r="FO89" s="167" t="s">
        <v>443</v>
      </c>
      <c r="FP89" s="167" t="s">
        <v>443</v>
      </c>
      <c r="FQ89" s="167" t="s">
        <v>443</v>
      </c>
      <c r="FR89" s="167" t="s">
        <v>443</v>
      </c>
      <c r="FS89" s="167" t="s">
        <v>443</v>
      </c>
      <c r="FT89" s="167" t="s">
        <v>443</v>
      </c>
      <c r="FU89" s="382"/>
      <c r="FV89" s="167" t="s">
        <v>443</v>
      </c>
      <c r="FW89" s="167" t="s">
        <v>443</v>
      </c>
      <c r="FX89" s="167" t="s">
        <v>443</v>
      </c>
      <c r="FY89" s="167" t="s">
        <v>443</v>
      </c>
      <c r="FZ89" s="167" t="s">
        <v>443</v>
      </c>
      <c r="GA89" s="167" t="s">
        <v>443</v>
      </c>
      <c r="GB89" s="382"/>
      <c r="GC89" s="167" t="s">
        <v>443</v>
      </c>
      <c r="GD89" s="167" t="s">
        <v>443</v>
      </c>
      <c r="GE89" s="167" t="s">
        <v>443</v>
      </c>
      <c r="GF89" s="167" t="s">
        <v>443</v>
      </c>
      <c r="GG89" s="167" t="s">
        <v>443</v>
      </c>
      <c r="GH89" s="167" t="s">
        <v>443</v>
      </c>
      <c r="GI89" s="382"/>
      <c r="GJ89" s="167" t="s">
        <v>443</v>
      </c>
      <c r="GK89" s="373">
        <v>19000</v>
      </c>
      <c r="GL89" s="167" t="s">
        <v>443</v>
      </c>
      <c r="GM89" s="167" t="s">
        <v>443</v>
      </c>
      <c r="GN89" s="167" t="s">
        <v>443</v>
      </c>
      <c r="GO89" s="167" t="s">
        <v>443</v>
      </c>
      <c r="GP89" s="167" t="s">
        <v>443</v>
      </c>
      <c r="GQ89" s="382"/>
      <c r="GR89" s="167" t="s">
        <v>443</v>
      </c>
      <c r="GS89" s="167" t="s">
        <v>443</v>
      </c>
      <c r="GT89" s="167" t="s">
        <v>443</v>
      </c>
      <c r="GU89" s="167" t="s">
        <v>443</v>
      </c>
      <c r="GV89" s="167" t="s">
        <v>443</v>
      </c>
      <c r="GW89" s="167" t="s">
        <v>443</v>
      </c>
      <c r="GX89" s="382"/>
      <c r="GY89" s="167" t="s">
        <v>443</v>
      </c>
      <c r="GZ89" s="167" t="s">
        <v>443</v>
      </c>
      <c r="HA89" s="167" t="s">
        <v>443</v>
      </c>
      <c r="HB89" s="167" t="s">
        <v>443</v>
      </c>
      <c r="HC89" s="167" t="s">
        <v>443</v>
      </c>
      <c r="HD89" s="167" t="s">
        <v>443</v>
      </c>
      <c r="HE89" s="382"/>
      <c r="HF89" s="167" t="s">
        <v>443</v>
      </c>
      <c r="HG89" s="167" t="s">
        <v>443</v>
      </c>
      <c r="HH89" s="167" t="s">
        <v>443</v>
      </c>
      <c r="HI89" s="167" t="s">
        <v>443</v>
      </c>
      <c r="HJ89" s="167" t="s">
        <v>443</v>
      </c>
      <c r="HK89" s="167" t="s">
        <v>443</v>
      </c>
      <c r="HL89" s="382"/>
      <c r="HM89" s="167" t="s">
        <v>443</v>
      </c>
      <c r="HN89" s="167" t="s">
        <v>443</v>
      </c>
      <c r="HO89" s="167" t="s">
        <v>443</v>
      </c>
      <c r="HP89" s="167" t="s">
        <v>443</v>
      </c>
      <c r="HQ89" s="373">
        <v>19000</v>
      </c>
      <c r="HR89" s="167" t="s">
        <v>443</v>
      </c>
      <c r="HS89" s="167" t="s">
        <v>443</v>
      </c>
      <c r="HT89" s="382"/>
      <c r="HU89" s="167" t="s">
        <v>443</v>
      </c>
      <c r="HV89" s="167" t="s">
        <v>443</v>
      </c>
      <c r="HW89" s="167" t="s">
        <v>443</v>
      </c>
      <c r="HX89" s="167" t="s">
        <v>443</v>
      </c>
      <c r="HY89" s="167" t="s">
        <v>443</v>
      </c>
      <c r="HZ89" s="167" t="s">
        <v>443</v>
      </c>
      <c r="IA89" s="382"/>
      <c r="IB89" s="167" t="s">
        <v>443</v>
      </c>
      <c r="IC89" s="167" t="s">
        <v>443</v>
      </c>
      <c r="ID89" s="167" t="s">
        <v>443</v>
      </c>
      <c r="IE89" s="167" t="s">
        <v>443</v>
      </c>
      <c r="IF89" s="167" t="s">
        <v>443</v>
      </c>
      <c r="IG89" s="167" t="s">
        <v>443</v>
      </c>
      <c r="IH89" s="382"/>
      <c r="II89" s="167" t="s">
        <v>443</v>
      </c>
      <c r="IJ89" s="167" t="s">
        <v>443</v>
      </c>
      <c r="IK89" s="167" t="s">
        <v>443</v>
      </c>
      <c r="IL89" s="167" t="s">
        <v>443</v>
      </c>
      <c r="IM89" s="167" t="s">
        <v>443</v>
      </c>
      <c r="IN89" s="167" t="s">
        <v>443</v>
      </c>
      <c r="IO89" s="382"/>
      <c r="IP89" s="167" t="s">
        <v>443</v>
      </c>
      <c r="IQ89" s="167" t="s">
        <v>443</v>
      </c>
      <c r="IR89" s="167" t="s">
        <v>443</v>
      </c>
      <c r="IS89" s="167" t="s">
        <v>443</v>
      </c>
      <c r="IT89" s="167" t="s">
        <v>443</v>
      </c>
      <c r="IU89" s="167" t="s">
        <v>443</v>
      </c>
      <c r="IV89" s="382"/>
      <c r="IW89" s="373">
        <v>19000</v>
      </c>
      <c r="IX89" s="167" t="s">
        <v>443</v>
      </c>
      <c r="IY89" s="167" t="s">
        <v>443</v>
      </c>
      <c r="IZ89" s="167" t="s">
        <v>443</v>
      </c>
      <c r="JA89" s="167" t="s">
        <v>443</v>
      </c>
      <c r="JB89" s="167" t="s">
        <v>443</v>
      </c>
      <c r="JC89" s="382" t="s">
        <v>443</v>
      </c>
      <c r="JD89" s="167" t="s">
        <v>443</v>
      </c>
      <c r="JE89" s="167" t="s">
        <v>443</v>
      </c>
      <c r="JF89" s="167" t="s">
        <v>443</v>
      </c>
      <c r="JG89" s="167" t="s">
        <v>443</v>
      </c>
      <c r="JH89" s="167" t="s">
        <v>443</v>
      </c>
      <c r="JI89" s="167" t="s">
        <v>443</v>
      </c>
      <c r="JJ89" s="352"/>
      <c r="JK89" s="167" t="s">
        <v>443</v>
      </c>
      <c r="JL89" s="167" t="s">
        <v>443</v>
      </c>
      <c r="JM89" s="167" t="s">
        <v>443</v>
      </c>
      <c r="JN89" s="167" t="s">
        <v>443</v>
      </c>
      <c r="JO89" s="167" t="s">
        <v>443</v>
      </c>
      <c r="JP89" s="167" t="s">
        <v>443</v>
      </c>
      <c r="JQ89" s="352"/>
      <c r="JR89" s="167" t="s">
        <v>443</v>
      </c>
      <c r="JS89" s="167" t="s">
        <v>443</v>
      </c>
      <c r="JT89" s="167" t="s">
        <v>443</v>
      </c>
      <c r="JU89" s="167" t="s">
        <v>443</v>
      </c>
      <c r="JV89" s="167" t="s">
        <v>443</v>
      </c>
      <c r="JW89" s="167" t="s">
        <v>443</v>
      </c>
      <c r="JX89" s="352"/>
      <c r="JY89" s="167" t="s">
        <v>443</v>
      </c>
      <c r="JZ89" s="167" t="s">
        <v>443</v>
      </c>
      <c r="KA89" s="373" t="s">
        <v>94</v>
      </c>
      <c r="KB89" s="167" t="s">
        <v>443</v>
      </c>
      <c r="KC89" s="167" t="s">
        <v>443</v>
      </c>
      <c r="KD89" s="167" t="s">
        <v>443</v>
      </c>
      <c r="KE89" s="167" t="s">
        <v>443</v>
      </c>
      <c r="KF89" s="352"/>
      <c r="KG89" s="167" t="s">
        <v>443</v>
      </c>
      <c r="KH89" s="167" t="s">
        <v>443</v>
      </c>
      <c r="KI89" s="167" t="s">
        <v>443</v>
      </c>
      <c r="KJ89" s="167" t="s">
        <v>443</v>
      </c>
      <c r="KK89" s="167" t="s">
        <v>443</v>
      </c>
      <c r="KL89" s="167" t="s">
        <v>443</v>
      </c>
      <c r="KM89" s="352"/>
      <c r="KN89" s="167" t="s">
        <v>443</v>
      </c>
      <c r="KO89" s="167" t="s">
        <v>443</v>
      </c>
      <c r="KP89" s="167" t="s">
        <v>443</v>
      </c>
      <c r="KQ89" s="167" t="s">
        <v>443</v>
      </c>
      <c r="KR89" s="167" t="s">
        <v>443</v>
      </c>
      <c r="KS89" s="167" t="s">
        <v>443</v>
      </c>
      <c r="KT89" s="352"/>
      <c r="KU89" s="167" t="s">
        <v>443</v>
      </c>
      <c r="KV89" s="167" t="s">
        <v>443</v>
      </c>
      <c r="KW89" s="167" t="s">
        <v>443</v>
      </c>
      <c r="KX89" s="167" t="s">
        <v>443</v>
      </c>
      <c r="KY89" s="167" t="s">
        <v>443</v>
      </c>
      <c r="KZ89" s="167" t="s">
        <v>443</v>
      </c>
      <c r="LA89" s="352"/>
      <c r="LB89" s="167" t="s">
        <v>443</v>
      </c>
      <c r="LC89" s="167" t="s">
        <v>443</v>
      </c>
      <c r="LD89" s="167" t="s">
        <v>443</v>
      </c>
      <c r="LE89" s="167" t="s">
        <v>443</v>
      </c>
      <c r="LF89" s="167" t="s">
        <v>443</v>
      </c>
      <c r="LG89" s="373" t="s">
        <v>94</v>
      </c>
      <c r="LH89" s="167" t="s">
        <v>443</v>
      </c>
      <c r="LI89" s="352"/>
      <c r="LJ89" s="167" t="s">
        <v>443</v>
      </c>
      <c r="LK89" s="167" t="s">
        <v>443</v>
      </c>
      <c r="LL89" s="167" t="s">
        <v>443</v>
      </c>
      <c r="LM89" s="167" t="s">
        <v>443</v>
      </c>
      <c r="LN89" s="167" t="s">
        <v>443</v>
      </c>
      <c r="LO89" s="167" t="s">
        <v>443</v>
      </c>
      <c r="LP89" s="167" t="s">
        <v>443</v>
      </c>
      <c r="LQ89" s="167" t="s">
        <v>443</v>
      </c>
      <c r="LR89" s="167" t="s">
        <v>443</v>
      </c>
      <c r="LS89" s="167" t="s">
        <v>443</v>
      </c>
      <c r="LT89" s="167" t="s">
        <v>443</v>
      </c>
      <c r="LU89" s="167" t="s">
        <v>443</v>
      </c>
      <c r="LV89" s="167" t="s">
        <v>443</v>
      </c>
      <c r="LW89" s="167" t="s">
        <v>443</v>
      </c>
      <c r="LX89" s="167" t="s">
        <v>443</v>
      </c>
      <c r="LY89" s="167" t="s">
        <v>443</v>
      </c>
      <c r="LZ89" s="167" t="s">
        <v>443</v>
      </c>
      <c r="MA89" s="167" t="s">
        <v>443</v>
      </c>
      <c r="MB89" s="167" t="s">
        <v>443</v>
      </c>
      <c r="MC89" s="167" t="s">
        <v>443</v>
      </c>
      <c r="MD89" s="167" t="s">
        <v>443</v>
      </c>
      <c r="ME89" s="167" t="s">
        <v>443</v>
      </c>
      <c r="MF89" s="167" t="s">
        <v>443</v>
      </c>
      <c r="MG89" s="167" t="s">
        <v>443</v>
      </c>
      <c r="MH89" s="167" t="s">
        <v>443</v>
      </c>
      <c r="MI89" s="167" t="s">
        <v>443</v>
      </c>
      <c r="MJ89" s="167" t="s">
        <v>443</v>
      </c>
      <c r="MK89" s="374" t="s">
        <v>443</v>
      </c>
      <c r="ML89" s="373" t="s">
        <v>94</v>
      </c>
    </row>
    <row r="90" spans="1:350" s="9" customFormat="1" ht="24.65" customHeight="1" x14ac:dyDescent="0.35">
      <c r="A90" s="244"/>
      <c r="B90" s="371">
        <v>2</v>
      </c>
      <c r="C90" s="450" t="s">
        <v>402</v>
      </c>
      <c r="D90" s="368" t="s">
        <v>439</v>
      </c>
      <c r="E90" s="372" t="s">
        <v>401</v>
      </c>
      <c r="F90" s="373">
        <v>18500</v>
      </c>
      <c r="G90" s="374"/>
      <c r="H90" s="86" t="s">
        <v>443</v>
      </c>
      <c r="I90" s="86" t="s">
        <v>443</v>
      </c>
      <c r="J90" s="164" t="s">
        <v>443</v>
      </c>
      <c r="K90" s="375"/>
      <c r="L90" s="86" t="s">
        <v>443</v>
      </c>
      <c r="M90" s="86" t="s">
        <v>443</v>
      </c>
      <c r="N90" s="376" t="s">
        <v>443</v>
      </c>
      <c r="O90" s="86" t="s">
        <v>443</v>
      </c>
      <c r="P90" s="86" t="s">
        <v>443</v>
      </c>
      <c r="Q90" s="164" t="s">
        <v>443</v>
      </c>
      <c r="R90" s="375"/>
      <c r="S90" s="159" t="s">
        <v>443</v>
      </c>
      <c r="T90" s="86" t="s">
        <v>443</v>
      </c>
      <c r="U90" s="376" t="s">
        <v>443</v>
      </c>
      <c r="V90" s="86" t="s">
        <v>443</v>
      </c>
      <c r="W90" s="86" t="s">
        <v>443</v>
      </c>
      <c r="X90" s="164" t="s">
        <v>443</v>
      </c>
      <c r="Y90" s="375"/>
      <c r="Z90" s="159" t="s">
        <v>443</v>
      </c>
      <c r="AA90" s="86" t="s">
        <v>443</v>
      </c>
      <c r="AB90" s="376" t="s">
        <v>443</v>
      </c>
      <c r="AC90" s="86" t="s">
        <v>443</v>
      </c>
      <c r="AD90" s="86" t="s">
        <v>443</v>
      </c>
      <c r="AE90" s="86"/>
      <c r="AF90" s="377"/>
      <c r="AG90" s="159"/>
      <c r="AH90" s="164"/>
      <c r="AI90" s="376"/>
      <c r="AJ90" s="378"/>
      <c r="AK90" s="164"/>
      <c r="AL90" s="373">
        <v>19000</v>
      </c>
      <c r="AM90" s="163"/>
      <c r="AN90" s="377"/>
      <c r="AO90" s="86" t="s">
        <v>443</v>
      </c>
      <c r="AP90" s="86" t="s">
        <v>443</v>
      </c>
      <c r="AQ90" s="376" t="s">
        <v>443</v>
      </c>
      <c r="AR90" s="86" t="s">
        <v>443</v>
      </c>
      <c r="AS90" s="86" t="s">
        <v>443</v>
      </c>
      <c r="AT90" s="164" t="s">
        <v>443</v>
      </c>
      <c r="AU90" s="375"/>
      <c r="AV90" s="86" t="s">
        <v>443</v>
      </c>
      <c r="AW90" s="86" t="s">
        <v>443</v>
      </c>
      <c r="AX90" s="376" t="s">
        <v>443</v>
      </c>
      <c r="AY90" s="86" t="s">
        <v>443</v>
      </c>
      <c r="AZ90" s="86" t="s">
        <v>443</v>
      </c>
      <c r="BA90" s="164" t="s">
        <v>443</v>
      </c>
      <c r="BB90" s="375"/>
      <c r="BC90" s="86" t="s">
        <v>443</v>
      </c>
      <c r="BD90" s="86" t="s">
        <v>443</v>
      </c>
      <c r="BE90" s="376" t="s">
        <v>443</v>
      </c>
      <c r="BF90" s="86" t="s">
        <v>443</v>
      </c>
      <c r="BG90" s="86" t="s">
        <v>443</v>
      </c>
      <c r="BH90" s="164" t="s">
        <v>443</v>
      </c>
      <c r="BI90" s="375"/>
      <c r="BJ90" s="86" t="s">
        <v>443</v>
      </c>
      <c r="BK90" s="86" t="s">
        <v>443</v>
      </c>
      <c r="BL90" s="376" t="s">
        <v>443</v>
      </c>
      <c r="BM90" s="86">
        <v>18500</v>
      </c>
      <c r="BN90" s="86">
        <v>18500</v>
      </c>
      <c r="BO90" s="379">
        <v>19000</v>
      </c>
      <c r="BP90" s="380" t="s">
        <v>443</v>
      </c>
      <c r="BQ90" s="381"/>
      <c r="BR90" s="167" t="s">
        <v>443</v>
      </c>
      <c r="BS90" s="103" t="s">
        <v>443</v>
      </c>
      <c r="BT90" s="103" t="s">
        <v>443</v>
      </c>
      <c r="BU90" s="103">
        <v>19000</v>
      </c>
      <c r="BV90" s="103" t="s">
        <v>443</v>
      </c>
      <c r="BW90" s="160">
        <v>19000</v>
      </c>
      <c r="BX90" s="382"/>
      <c r="BY90" s="167" t="s">
        <v>443</v>
      </c>
      <c r="BZ90" s="103">
        <v>19000</v>
      </c>
      <c r="CA90" s="103">
        <v>19000</v>
      </c>
      <c r="CB90" s="103">
        <v>19000</v>
      </c>
      <c r="CC90" s="103" t="s">
        <v>443</v>
      </c>
      <c r="CD90" s="160" t="s">
        <v>443</v>
      </c>
      <c r="CE90" s="382"/>
      <c r="CF90" s="167" t="s">
        <v>443</v>
      </c>
      <c r="CG90" s="383" t="s">
        <v>443</v>
      </c>
      <c r="CH90" s="383" t="s">
        <v>443</v>
      </c>
      <c r="CI90" s="383" t="s">
        <v>443</v>
      </c>
      <c r="CJ90" s="383" t="s">
        <v>443</v>
      </c>
      <c r="CK90" s="160" t="s">
        <v>443</v>
      </c>
      <c r="CL90" s="382"/>
      <c r="CM90" s="167" t="s">
        <v>443</v>
      </c>
      <c r="CN90" s="103" t="s">
        <v>443</v>
      </c>
      <c r="CO90" s="103">
        <v>19000</v>
      </c>
      <c r="CP90" s="103">
        <v>19000</v>
      </c>
      <c r="CQ90" s="103">
        <v>19000</v>
      </c>
      <c r="CR90" s="160">
        <v>19000</v>
      </c>
      <c r="CS90" s="382"/>
      <c r="CT90" s="380" t="s">
        <v>443</v>
      </c>
      <c r="CU90" s="373">
        <v>19000</v>
      </c>
      <c r="CV90" s="383" t="s">
        <v>443</v>
      </c>
      <c r="CW90" s="103">
        <v>19000</v>
      </c>
      <c r="CX90" s="103" t="s">
        <v>443</v>
      </c>
      <c r="CY90" s="103" t="s">
        <v>443</v>
      </c>
      <c r="CZ90" s="160" t="s">
        <v>443</v>
      </c>
      <c r="DA90" s="382" t="s">
        <v>443</v>
      </c>
      <c r="DB90" s="167" t="s">
        <v>443</v>
      </c>
      <c r="DC90" s="103" t="s">
        <v>443</v>
      </c>
      <c r="DD90" s="103">
        <v>19000</v>
      </c>
      <c r="DE90" s="103" t="s">
        <v>443</v>
      </c>
      <c r="DF90" s="103">
        <v>19000</v>
      </c>
      <c r="DG90" s="160">
        <v>19000</v>
      </c>
      <c r="DH90" s="382" t="s">
        <v>443</v>
      </c>
      <c r="DI90" s="167" t="s">
        <v>443</v>
      </c>
      <c r="DJ90" s="103">
        <v>19000</v>
      </c>
      <c r="DK90" s="103" t="s">
        <v>443</v>
      </c>
      <c r="DL90" s="103" t="s">
        <v>443</v>
      </c>
      <c r="DM90" s="103" t="s">
        <v>443</v>
      </c>
      <c r="DN90" s="103" t="s">
        <v>443</v>
      </c>
      <c r="DO90" s="384" t="s">
        <v>443</v>
      </c>
      <c r="DP90" s="385" t="s">
        <v>443</v>
      </c>
      <c r="DQ90" s="103" t="s">
        <v>443</v>
      </c>
      <c r="DR90" s="103" t="s">
        <v>443</v>
      </c>
      <c r="DS90" s="103" t="s">
        <v>443</v>
      </c>
      <c r="DT90" s="103" t="s">
        <v>443</v>
      </c>
      <c r="DU90" s="160" t="s">
        <v>443</v>
      </c>
      <c r="DV90" s="382" t="s">
        <v>443</v>
      </c>
      <c r="DW90" s="167">
        <v>19000</v>
      </c>
      <c r="DX90" s="167" t="s">
        <v>443</v>
      </c>
      <c r="DY90" s="167" t="s">
        <v>443</v>
      </c>
      <c r="DZ90" s="373">
        <v>19000</v>
      </c>
      <c r="EA90" s="382"/>
      <c r="EB90" s="167" t="s">
        <v>443</v>
      </c>
      <c r="EC90" s="167" t="s">
        <v>443</v>
      </c>
      <c r="ED90" s="382"/>
      <c r="EE90" s="167" t="s">
        <v>443</v>
      </c>
      <c r="EF90" s="167" t="s">
        <v>443</v>
      </c>
      <c r="EG90" s="167" t="s">
        <v>443</v>
      </c>
      <c r="EH90" s="167" t="s">
        <v>443</v>
      </c>
      <c r="EI90" s="167" t="s">
        <v>443</v>
      </c>
      <c r="EJ90" s="167" t="s">
        <v>443</v>
      </c>
      <c r="EK90" s="382"/>
      <c r="EL90" s="167" t="s">
        <v>443</v>
      </c>
      <c r="EM90" s="167" t="s">
        <v>443</v>
      </c>
      <c r="EN90" s="167">
        <v>19000</v>
      </c>
      <c r="EO90" s="167">
        <v>19000</v>
      </c>
      <c r="EP90" s="167" t="s">
        <v>443</v>
      </c>
      <c r="EQ90" s="167">
        <v>19000</v>
      </c>
      <c r="ER90" s="382"/>
      <c r="ES90" s="167">
        <v>19000</v>
      </c>
      <c r="ET90" s="167" t="s">
        <v>443</v>
      </c>
      <c r="EU90" s="167">
        <v>19000</v>
      </c>
      <c r="EV90" s="167" t="s">
        <v>443</v>
      </c>
      <c r="EW90" s="167" t="s">
        <v>443</v>
      </c>
      <c r="EX90" s="167" t="s">
        <v>443</v>
      </c>
      <c r="EY90" s="382"/>
      <c r="EZ90" s="167" t="s">
        <v>443</v>
      </c>
      <c r="FA90" s="167" t="s">
        <v>443</v>
      </c>
      <c r="FB90" s="167" t="s">
        <v>443</v>
      </c>
      <c r="FC90" s="167">
        <v>19000</v>
      </c>
      <c r="FD90" s="167" t="s">
        <v>443</v>
      </c>
      <c r="FE90" s="167" t="s">
        <v>443</v>
      </c>
      <c r="FF90" s="373">
        <v>19000</v>
      </c>
      <c r="FG90" s="382"/>
      <c r="FH90" s="167" t="s">
        <v>443</v>
      </c>
      <c r="FI90" s="167" t="s">
        <v>443</v>
      </c>
      <c r="FJ90" s="167" t="s">
        <v>443</v>
      </c>
      <c r="FK90" s="167" t="s">
        <v>443</v>
      </c>
      <c r="FL90" s="167" t="s">
        <v>443</v>
      </c>
      <c r="FM90" s="167" t="s">
        <v>443</v>
      </c>
      <c r="FN90" s="382"/>
      <c r="FO90" s="167" t="s">
        <v>443</v>
      </c>
      <c r="FP90" s="167" t="s">
        <v>443</v>
      </c>
      <c r="FQ90" s="167" t="s">
        <v>443</v>
      </c>
      <c r="FR90" s="167" t="s">
        <v>443</v>
      </c>
      <c r="FS90" s="167" t="s">
        <v>443</v>
      </c>
      <c r="FT90" s="167" t="s">
        <v>443</v>
      </c>
      <c r="FU90" s="382"/>
      <c r="FV90" s="167" t="s">
        <v>443</v>
      </c>
      <c r="FW90" s="167" t="s">
        <v>443</v>
      </c>
      <c r="FX90" s="167" t="s">
        <v>443</v>
      </c>
      <c r="FY90" s="167" t="s">
        <v>443</v>
      </c>
      <c r="FZ90" s="167" t="s">
        <v>443</v>
      </c>
      <c r="GA90" s="167" t="s">
        <v>443</v>
      </c>
      <c r="GB90" s="382"/>
      <c r="GC90" s="167" t="s">
        <v>443</v>
      </c>
      <c r="GD90" s="167" t="s">
        <v>443</v>
      </c>
      <c r="GE90" s="167" t="s">
        <v>443</v>
      </c>
      <c r="GF90" s="167" t="s">
        <v>443</v>
      </c>
      <c r="GG90" s="167" t="s">
        <v>443</v>
      </c>
      <c r="GH90" s="167" t="s">
        <v>443</v>
      </c>
      <c r="GI90" s="382"/>
      <c r="GJ90" s="167" t="s">
        <v>443</v>
      </c>
      <c r="GK90" s="373">
        <v>19000</v>
      </c>
      <c r="GL90" s="167" t="s">
        <v>443</v>
      </c>
      <c r="GM90" s="167" t="s">
        <v>443</v>
      </c>
      <c r="GN90" s="167" t="s">
        <v>443</v>
      </c>
      <c r="GO90" s="167" t="s">
        <v>443</v>
      </c>
      <c r="GP90" s="167" t="s">
        <v>443</v>
      </c>
      <c r="GQ90" s="382"/>
      <c r="GR90" s="167" t="s">
        <v>443</v>
      </c>
      <c r="GS90" s="167" t="s">
        <v>443</v>
      </c>
      <c r="GT90" s="167" t="s">
        <v>443</v>
      </c>
      <c r="GU90" s="167" t="s">
        <v>443</v>
      </c>
      <c r="GV90" s="167" t="s">
        <v>443</v>
      </c>
      <c r="GW90" s="167" t="s">
        <v>443</v>
      </c>
      <c r="GX90" s="382"/>
      <c r="GY90" s="167" t="s">
        <v>443</v>
      </c>
      <c r="GZ90" s="167" t="s">
        <v>443</v>
      </c>
      <c r="HA90" s="167" t="s">
        <v>443</v>
      </c>
      <c r="HB90" s="167" t="s">
        <v>443</v>
      </c>
      <c r="HC90" s="167" t="s">
        <v>443</v>
      </c>
      <c r="HD90" s="167" t="s">
        <v>443</v>
      </c>
      <c r="HE90" s="382"/>
      <c r="HF90" s="167" t="s">
        <v>443</v>
      </c>
      <c r="HG90" s="167" t="s">
        <v>443</v>
      </c>
      <c r="HH90" s="167">
        <v>19000</v>
      </c>
      <c r="HI90" s="167">
        <v>19000</v>
      </c>
      <c r="HJ90" s="167" t="s">
        <v>443</v>
      </c>
      <c r="HK90" s="167" t="s">
        <v>443</v>
      </c>
      <c r="HL90" s="382"/>
      <c r="HM90" s="167" t="s">
        <v>443</v>
      </c>
      <c r="HN90" s="167" t="s">
        <v>443</v>
      </c>
      <c r="HO90" s="167" t="s">
        <v>443</v>
      </c>
      <c r="HP90" s="167" t="s">
        <v>443</v>
      </c>
      <c r="HQ90" s="373">
        <v>19000</v>
      </c>
      <c r="HR90" s="167" t="s">
        <v>443</v>
      </c>
      <c r="HS90" s="167" t="s">
        <v>443</v>
      </c>
      <c r="HT90" s="382"/>
      <c r="HU90" s="167" t="s">
        <v>443</v>
      </c>
      <c r="HV90" s="167" t="s">
        <v>443</v>
      </c>
      <c r="HW90" s="167" t="s">
        <v>443</v>
      </c>
      <c r="HX90" s="167" t="s">
        <v>443</v>
      </c>
      <c r="HY90" s="167" t="s">
        <v>443</v>
      </c>
      <c r="HZ90" s="167" t="s">
        <v>443</v>
      </c>
      <c r="IA90" s="382"/>
      <c r="IB90" s="167" t="s">
        <v>443</v>
      </c>
      <c r="IC90" s="167" t="s">
        <v>443</v>
      </c>
      <c r="ID90" s="167" t="s">
        <v>443</v>
      </c>
      <c r="IE90" s="167" t="s">
        <v>443</v>
      </c>
      <c r="IF90" s="167" t="s">
        <v>443</v>
      </c>
      <c r="IG90" s="167" t="s">
        <v>443</v>
      </c>
      <c r="IH90" s="382"/>
      <c r="II90" s="167" t="s">
        <v>443</v>
      </c>
      <c r="IJ90" s="167" t="s">
        <v>443</v>
      </c>
      <c r="IK90" s="167" t="s">
        <v>443</v>
      </c>
      <c r="IL90" s="167" t="s">
        <v>443</v>
      </c>
      <c r="IM90" s="167" t="s">
        <v>443</v>
      </c>
      <c r="IN90" s="167" t="s">
        <v>443</v>
      </c>
      <c r="IO90" s="382"/>
      <c r="IP90" s="167" t="s">
        <v>443</v>
      </c>
      <c r="IQ90" s="167" t="s">
        <v>443</v>
      </c>
      <c r="IR90" s="167" t="s">
        <v>443</v>
      </c>
      <c r="IS90" s="167" t="s">
        <v>443</v>
      </c>
      <c r="IT90" s="167" t="s">
        <v>443</v>
      </c>
      <c r="IU90" s="167" t="s">
        <v>443</v>
      </c>
      <c r="IV90" s="382"/>
      <c r="IW90" s="373">
        <v>19000</v>
      </c>
      <c r="IX90" s="167" t="s">
        <v>443</v>
      </c>
      <c r="IY90" s="167" t="s">
        <v>443</v>
      </c>
      <c r="IZ90" s="167" t="s">
        <v>443</v>
      </c>
      <c r="JA90" s="167" t="s">
        <v>443</v>
      </c>
      <c r="JB90" s="167" t="s">
        <v>443</v>
      </c>
      <c r="JC90" s="382" t="s">
        <v>443</v>
      </c>
      <c r="JD90" s="167" t="s">
        <v>443</v>
      </c>
      <c r="JE90" s="167" t="s">
        <v>443</v>
      </c>
      <c r="JF90" s="167" t="s">
        <v>443</v>
      </c>
      <c r="JG90" s="167" t="s">
        <v>443</v>
      </c>
      <c r="JH90" s="167" t="s">
        <v>443</v>
      </c>
      <c r="JI90" s="167" t="s">
        <v>443</v>
      </c>
      <c r="JJ90" s="352"/>
      <c r="JK90" s="167" t="s">
        <v>443</v>
      </c>
      <c r="JL90" s="167" t="s">
        <v>443</v>
      </c>
      <c r="JM90" s="167" t="s">
        <v>443</v>
      </c>
      <c r="JN90" s="167" t="s">
        <v>443</v>
      </c>
      <c r="JO90" s="167" t="s">
        <v>443</v>
      </c>
      <c r="JP90" s="167" t="s">
        <v>443</v>
      </c>
      <c r="JQ90" s="352"/>
      <c r="JR90" s="167" t="s">
        <v>443</v>
      </c>
      <c r="JS90" s="167" t="s">
        <v>443</v>
      </c>
      <c r="JT90" s="167" t="s">
        <v>443</v>
      </c>
      <c r="JU90" s="167" t="s">
        <v>443</v>
      </c>
      <c r="JV90" s="167" t="s">
        <v>443</v>
      </c>
      <c r="JW90" s="167" t="s">
        <v>443</v>
      </c>
      <c r="JX90" s="352"/>
      <c r="JY90" s="167" t="s">
        <v>443</v>
      </c>
      <c r="JZ90" s="167" t="s">
        <v>443</v>
      </c>
      <c r="KA90" s="373" t="s">
        <v>94</v>
      </c>
      <c r="KB90" s="167" t="s">
        <v>443</v>
      </c>
      <c r="KC90" s="167" t="s">
        <v>443</v>
      </c>
      <c r="KD90" s="167" t="s">
        <v>443</v>
      </c>
      <c r="KE90" s="167" t="s">
        <v>443</v>
      </c>
      <c r="KF90" s="352"/>
      <c r="KG90" s="167" t="s">
        <v>443</v>
      </c>
      <c r="KH90" s="167" t="s">
        <v>443</v>
      </c>
      <c r="KI90" s="167" t="s">
        <v>443</v>
      </c>
      <c r="KJ90" s="167" t="s">
        <v>443</v>
      </c>
      <c r="KK90" s="167" t="s">
        <v>443</v>
      </c>
      <c r="KL90" s="167" t="s">
        <v>443</v>
      </c>
      <c r="KM90" s="352"/>
      <c r="KN90" s="167" t="s">
        <v>443</v>
      </c>
      <c r="KO90" s="167" t="s">
        <v>443</v>
      </c>
      <c r="KP90" s="167" t="s">
        <v>443</v>
      </c>
      <c r="KQ90" s="167" t="s">
        <v>443</v>
      </c>
      <c r="KR90" s="167" t="s">
        <v>443</v>
      </c>
      <c r="KS90" s="167" t="s">
        <v>443</v>
      </c>
      <c r="KT90" s="352"/>
      <c r="KU90" s="167" t="s">
        <v>443</v>
      </c>
      <c r="KV90" s="167" t="s">
        <v>443</v>
      </c>
      <c r="KW90" s="167" t="s">
        <v>443</v>
      </c>
      <c r="KX90" s="167" t="s">
        <v>443</v>
      </c>
      <c r="KY90" s="167" t="s">
        <v>443</v>
      </c>
      <c r="KZ90" s="167" t="s">
        <v>443</v>
      </c>
      <c r="LA90" s="352"/>
      <c r="LB90" s="167" t="s">
        <v>443</v>
      </c>
      <c r="LC90" s="167" t="s">
        <v>443</v>
      </c>
      <c r="LD90" s="167" t="s">
        <v>443</v>
      </c>
      <c r="LE90" s="167" t="s">
        <v>443</v>
      </c>
      <c r="LF90" s="167" t="s">
        <v>443</v>
      </c>
      <c r="LG90" s="373" t="s">
        <v>94</v>
      </c>
      <c r="LH90" s="167" t="s">
        <v>443</v>
      </c>
      <c r="LI90" s="352"/>
      <c r="LJ90" s="167" t="s">
        <v>443</v>
      </c>
      <c r="LK90" s="167" t="s">
        <v>443</v>
      </c>
      <c r="LL90" s="167" t="s">
        <v>443</v>
      </c>
      <c r="LM90" s="167" t="s">
        <v>443</v>
      </c>
      <c r="LN90" s="167" t="s">
        <v>443</v>
      </c>
      <c r="LO90" s="167" t="s">
        <v>443</v>
      </c>
      <c r="LP90" s="167" t="s">
        <v>443</v>
      </c>
      <c r="LQ90" s="167" t="s">
        <v>443</v>
      </c>
      <c r="LR90" s="167" t="s">
        <v>443</v>
      </c>
      <c r="LS90" s="167" t="s">
        <v>443</v>
      </c>
      <c r="LT90" s="167" t="s">
        <v>443</v>
      </c>
      <c r="LU90" s="167" t="s">
        <v>443</v>
      </c>
      <c r="LV90" s="167" t="s">
        <v>443</v>
      </c>
      <c r="LW90" s="167" t="s">
        <v>443</v>
      </c>
      <c r="LX90" s="167" t="s">
        <v>443</v>
      </c>
      <c r="LY90" s="167" t="s">
        <v>443</v>
      </c>
      <c r="LZ90" s="167" t="s">
        <v>443</v>
      </c>
      <c r="MA90" s="167" t="s">
        <v>443</v>
      </c>
      <c r="MB90" s="167" t="s">
        <v>443</v>
      </c>
      <c r="MC90" s="167" t="s">
        <v>443</v>
      </c>
      <c r="MD90" s="167" t="s">
        <v>443</v>
      </c>
      <c r="ME90" s="167" t="s">
        <v>443</v>
      </c>
      <c r="MF90" s="167" t="s">
        <v>443</v>
      </c>
      <c r="MG90" s="167" t="s">
        <v>443</v>
      </c>
      <c r="MH90" s="167" t="s">
        <v>443</v>
      </c>
      <c r="MI90" s="167" t="s">
        <v>443</v>
      </c>
      <c r="MJ90" s="167" t="s">
        <v>443</v>
      </c>
      <c r="MK90" s="374" t="s">
        <v>443</v>
      </c>
      <c r="ML90" s="373" t="s">
        <v>94</v>
      </c>
    </row>
    <row r="91" spans="1:350" s="9" customFormat="1" ht="20.5" hidden="1" customHeight="1" x14ac:dyDescent="0.35">
      <c r="A91" s="244"/>
      <c r="B91" s="245">
        <f t="shared" si="143"/>
        <v>13</v>
      </c>
      <c r="C91" s="453" t="s">
        <v>372</v>
      </c>
      <c r="D91" s="343" t="s">
        <v>435</v>
      </c>
      <c r="E91" s="261" t="s">
        <v>288</v>
      </c>
      <c r="F91" s="248"/>
      <c r="G91" s="262"/>
      <c r="H91" s="250" t="s">
        <v>443</v>
      </c>
      <c r="I91" s="250" t="s">
        <v>443</v>
      </c>
      <c r="J91" s="250" t="s">
        <v>443</v>
      </c>
      <c r="K91" s="265"/>
      <c r="L91" s="250" t="s">
        <v>443</v>
      </c>
      <c r="M91" s="251" t="s">
        <v>443</v>
      </c>
      <c r="N91" s="249" t="s">
        <v>443</v>
      </c>
      <c r="O91" s="250" t="s">
        <v>443</v>
      </c>
      <c r="P91" s="250" t="s">
        <v>443</v>
      </c>
      <c r="Q91" s="250" t="s">
        <v>443</v>
      </c>
      <c r="R91" s="265"/>
      <c r="S91" s="250" t="s">
        <v>443</v>
      </c>
      <c r="T91" s="251" t="s">
        <v>443</v>
      </c>
      <c r="U91" s="249" t="s">
        <v>443</v>
      </c>
      <c r="V91" s="250" t="s">
        <v>443</v>
      </c>
      <c r="W91" s="250" t="s">
        <v>443</v>
      </c>
      <c r="X91" s="250" t="s">
        <v>443</v>
      </c>
      <c r="Y91" s="265"/>
      <c r="Z91" s="250" t="s">
        <v>443</v>
      </c>
      <c r="AA91" s="251" t="s">
        <v>443</v>
      </c>
      <c r="AB91" s="250" t="s">
        <v>443</v>
      </c>
      <c r="AC91" s="250" t="s">
        <v>443</v>
      </c>
      <c r="AD91" s="250" t="s">
        <v>443</v>
      </c>
      <c r="AE91" s="250"/>
      <c r="AF91" s="265"/>
      <c r="AG91" s="260"/>
      <c r="AH91" s="251"/>
      <c r="AI91" s="252"/>
      <c r="AJ91" s="273"/>
      <c r="AK91" s="251"/>
      <c r="AL91" s="248"/>
      <c r="AM91" s="249"/>
      <c r="AN91" s="265"/>
      <c r="AO91" s="250"/>
      <c r="AP91" s="251"/>
      <c r="AQ91" s="249"/>
      <c r="AR91" s="250"/>
      <c r="AS91" s="250" t="s">
        <v>443</v>
      </c>
      <c r="AT91" s="250"/>
      <c r="AU91" s="265"/>
      <c r="AV91" s="250"/>
      <c r="AW91" s="251"/>
      <c r="AX91" s="249"/>
      <c r="AY91" s="250"/>
      <c r="AZ91" s="250"/>
      <c r="BA91" s="250"/>
      <c r="BB91" s="265"/>
      <c r="BC91" s="250"/>
      <c r="BD91" s="251"/>
      <c r="BE91" s="249"/>
      <c r="BF91" s="250"/>
      <c r="BG91" s="250"/>
      <c r="BH91" s="250"/>
      <c r="BI91" s="265"/>
      <c r="BJ91" s="250"/>
      <c r="BK91" s="251"/>
      <c r="BL91" s="252"/>
      <c r="BM91" s="250"/>
      <c r="BN91" s="250"/>
      <c r="BO91" s="248"/>
      <c r="BP91" s="326"/>
      <c r="BQ91" s="265"/>
      <c r="BR91" s="320"/>
      <c r="BS91" s="320"/>
      <c r="BT91" s="320"/>
      <c r="BU91" s="320"/>
      <c r="BV91" s="320"/>
      <c r="BW91" s="320"/>
      <c r="BX91" s="265"/>
      <c r="BY91" s="320"/>
      <c r="BZ91" s="320"/>
      <c r="CA91" s="320"/>
      <c r="CB91" s="320"/>
      <c r="CC91" s="320"/>
      <c r="CD91" s="320"/>
      <c r="CE91" s="265"/>
      <c r="CF91" s="320"/>
      <c r="CG91" s="320"/>
      <c r="CH91" s="320"/>
      <c r="CI91" s="320"/>
      <c r="CJ91" s="320"/>
      <c r="CK91" s="320"/>
      <c r="CL91" s="265"/>
      <c r="CM91" s="320"/>
      <c r="CN91" s="320"/>
      <c r="CO91" s="320"/>
      <c r="CP91" s="320"/>
      <c r="CQ91" s="320"/>
      <c r="CR91" s="320"/>
      <c r="CS91" s="265"/>
      <c r="CT91" s="320"/>
      <c r="CU91" s="248"/>
      <c r="CV91" s="320"/>
      <c r="CW91" s="320"/>
      <c r="CX91" s="320"/>
      <c r="CY91" s="320"/>
      <c r="CZ91" s="320"/>
      <c r="DA91" s="265"/>
      <c r="DB91" s="320"/>
      <c r="DC91" s="320"/>
      <c r="DD91" s="320"/>
      <c r="DE91" s="320"/>
      <c r="DF91" s="320"/>
      <c r="DG91" s="320"/>
      <c r="DH91" s="265"/>
      <c r="DI91" s="320"/>
      <c r="DJ91" s="320"/>
      <c r="DK91" s="320"/>
      <c r="DL91" s="320"/>
      <c r="DM91" s="320"/>
      <c r="DN91" s="320"/>
      <c r="DO91" s="265"/>
      <c r="DP91" s="320"/>
      <c r="DQ91" s="320"/>
      <c r="DR91" s="320"/>
      <c r="DS91" s="320"/>
      <c r="DT91" s="320"/>
      <c r="DU91" s="320"/>
      <c r="DV91" s="265"/>
      <c r="DW91" s="320"/>
      <c r="DX91" s="320"/>
      <c r="DY91" s="320"/>
      <c r="DZ91" s="248"/>
      <c r="EA91" s="265"/>
      <c r="EB91" s="320"/>
      <c r="EC91" s="320"/>
      <c r="ED91" s="265"/>
      <c r="EE91" s="320"/>
      <c r="EF91" s="320"/>
      <c r="EG91" s="320"/>
      <c r="EH91" s="320"/>
      <c r="EI91" s="320"/>
      <c r="EJ91" s="320"/>
      <c r="EK91" s="265"/>
      <c r="EL91" s="320"/>
      <c r="EM91" s="320"/>
      <c r="EN91" s="320"/>
      <c r="EO91" s="320"/>
      <c r="EP91" s="320"/>
      <c r="EQ91" s="320"/>
      <c r="ER91" s="265"/>
      <c r="ES91" s="320"/>
      <c r="ET91" s="320"/>
      <c r="EU91" s="320"/>
      <c r="EV91" s="320"/>
      <c r="EW91" s="320"/>
      <c r="EX91" s="320"/>
      <c r="EY91" s="265"/>
      <c r="EZ91" s="320"/>
      <c r="FA91" s="320"/>
      <c r="FB91" s="320"/>
      <c r="FC91" s="320"/>
      <c r="FD91" s="320"/>
      <c r="FE91" s="320"/>
      <c r="FF91" s="248"/>
      <c r="FG91" s="265"/>
      <c r="FH91" s="320"/>
      <c r="FI91" s="320"/>
      <c r="FJ91" s="320"/>
      <c r="FK91" s="320"/>
      <c r="FL91" s="320"/>
      <c r="FM91" s="320"/>
      <c r="FN91" s="265"/>
      <c r="FO91" s="320"/>
      <c r="FP91" s="320"/>
      <c r="FQ91" s="320"/>
      <c r="FR91" s="320"/>
      <c r="FS91" s="320"/>
      <c r="FT91" s="320"/>
      <c r="FU91" s="265"/>
      <c r="FV91" s="320"/>
      <c r="FW91" s="320"/>
      <c r="FX91" s="320"/>
      <c r="FY91" s="320"/>
      <c r="FZ91" s="320"/>
      <c r="GA91" s="320"/>
      <c r="GB91" s="265"/>
      <c r="GC91" s="320"/>
      <c r="GD91" s="320"/>
      <c r="GE91" s="320"/>
      <c r="GF91" s="320"/>
      <c r="GG91" s="320"/>
      <c r="GH91" s="320"/>
      <c r="GI91" s="265"/>
      <c r="GJ91" s="320"/>
      <c r="GK91" s="248"/>
      <c r="GL91" s="320"/>
      <c r="GM91" s="320"/>
      <c r="GN91" s="320"/>
      <c r="GO91" s="320"/>
      <c r="GP91" s="320"/>
      <c r="GQ91" s="265"/>
      <c r="GR91" s="320"/>
      <c r="GS91" s="320"/>
      <c r="GT91" s="320"/>
      <c r="GU91" s="320"/>
      <c r="GV91" s="320"/>
      <c r="GW91" s="320"/>
      <c r="GX91" s="265"/>
      <c r="GY91" s="320"/>
      <c r="GZ91" s="320"/>
      <c r="HA91" s="320"/>
      <c r="HB91" s="320"/>
      <c r="HC91" s="320"/>
      <c r="HD91" s="320"/>
      <c r="HE91" s="265"/>
      <c r="HF91" s="320"/>
      <c r="HG91" s="320"/>
      <c r="HH91" s="320"/>
      <c r="HI91" s="320"/>
      <c r="HJ91" s="320"/>
      <c r="HK91" s="320"/>
      <c r="HL91" s="265"/>
      <c r="HM91" s="320"/>
      <c r="HN91" s="320"/>
      <c r="HO91" s="320"/>
      <c r="HP91" s="320"/>
      <c r="HQ91" s="248"/>
      <c r="HR91" s="320"/>
      <c r="HS91" s="320"/>
      <c r="HT91" s="265"/>
      <c r="HU91" s="320"/>
      <c r="HV91" s="320"/>
      <c r="HW91" s="320"/>
      <c r="HX91" s="320"/>
      <c r="HY91" s="320"/>
      <c r="HZ91" s="320"/>
      <c r="IA91" s="265"/>
      <c r="IB91" s="320"/>
      <c r="IC91" s="320"/>
      <c r="ID91" s="320"/>
      <c r="IE91" s="320"/>
      <c r="IF91" s="320"/>
      <c r="IG91" s="320"/>
      <c r="IH91" s="265"/>
      <c r="II91" s="320"/>
      <c r="IJ91" s="320"/>
      <c r="IK91" s="320"/>
      <c r="IL91" s="320"/>
      <c r="IM91" s="320"/>
      <c r="IN91" s="320"/>
      <c r="IO91" s="265"/>
      <c r="IP91" s="320"/>
      <c r="IQ91" s="320"/>
      <c r="IR91" s="320"/>
      <c r="IS91" s="320"/>
      <c r="IT91" s="320"/>
      <c r="IU91" s="320"/>
      <c r="IV91" s="265"/>
      <c r="IW91" s="248"/>
      <c r="IX91" s="320"/>
      <c r="IY91" s="320"/>
      <c r="IZ91" s="320"/>
      <c r="JA91" s="320"/>
      <c r="JB91" s="320"/>
      <c r="JC91" s="265"/>
      <c r="JD91" s="320"/>
      <c r="JE91" s="320"/>
      <c r="JF91" s="320"/>
      <c r="JG91" s="320"/>
      <c r="JH91" s="320"/>
      <c r="JI91" s="320"/>
      <c r="JJ91" s="265"/>
      <c r="JK91" s="320"/>
      <c r="JL91" s="320"/>
      <c r="JM91" s="320"/>
      <c r="JN91" s="320"/>
      <c r="JO91" s="320"/>
      <c r="JP91" s="320"/>
      <c r="JQ91" s="265"/>
      <c r="JR91" s="320"/>
      <c r="JS91" s="320"/>
      <c r="JT91" s="320"/>
      <c r="JU91" s="320"/>
      <c r="JV91" s="320"/>
      <c r="JW91" s="320"/>
      <c r="JX91" s="265"/>
      <c r="JY91" s="320"/>
      <c r="JZ91" s="320"/>
      <c r="KA91" s="248"/>
      <c r="KB91" s="320"/>
      <c r="KC91" s="320"/>
      <c r="KD91" s="320"/>
      <c r="KE91" s="320"/>
      <c r="KF91" s="265"/>
      <c r="KG91" s="320"/>
      <c r="KH91" s="320"/>
      <c r="KI91" s="320"/>
      <c r="KJ91" s="320"/>
      <c r="KK91" s="320"/>
      <c r="KL91" s="320"/>
      <c r="KM91" s="265"/>
      <c r="KN91" s="320"/>
      <c r="KO91" s="320"/>
      <c r="KP91" s="320"/>
      <c r="KQ91" s="320"/>
      <c r="KR91" s="320"/>
      <c r="KS91" s="320"/>
      <c r="KT91" s="265"/>
      <c r="KU91" s="320"/>
      <c r="KV91" s="320"/>
      <c r="KW91" s="320"/>
      <c r="KX91" s="320"/>
      <c r="KY91" s="320"/>
      <c r="KZ91" s="320"/>
      <c r="LA91" s="265"/>
      <c r="LB91" s="320"/>
      <c r="LC91" s="320"/>
      <c r="LD91" s="320"/>
      <c r="LE91" s="320"/>
      <c r="LF91" s="320"/>
      <c r="LG91" s="248"/>
      <c r="LH91" s="320"/>
      <c r="LI91" s="265"/>
      <c r="LJ91" s="320"/>
      <c r="LK91" s="320"/>
      <c r="LL91" s="320"/>
      <c r="LM91" s="320"/>
      <c r="LN91" s="320"/>
      <c r="LO91" s="320"/>
      <c r="LP91" s="265"/>
      <c r="LQ91" s="320"/>
      <c r="LR91" s="320"/>
      <c r="LS91" s="320"/>
      <c r="LT91" s="320"/>
      <c r="LU91" s="320"/>
      <c r="LV91" s="320"/>
      <c r="LW91" s="265"/>
      <c r="LX91" s="320"/>
      <c r="LY91" s="320"/>
      <c r="LZ91" s="320"/>
      <c r="MA91" s="320"/>
      <c r="MB91" s="320"/>
      <c r="MC91" s="320"/>
      <c r="MD91" s="265"/>
      <c r="ME91" s="320"/>
      <c r="MF91" s="320"/>
      <c r="MG91" s="320"/>
      <c r="MH91" s="320"/>
      <c r="MI91" s="320"/>
      <c r="MJ91" s="320"/>
      <c r="MK91" s="265"/>
      <c r="ML91" s="248"/>
    </row>
    <row r="92" spans="1:350" s="9" customFormat="1" ht="20.5" hidden="1" customHeight="1" x14ac:dyDescent="0.35">
      <c r="A92" s="244"/>
      <c r="B92" s="245">
        <f t="shared" si="143"/>
        <v>14</v>
      </c>
      <c r="C92" s="453">
        <v>150000108</v>
      </c>
      <c r="D92" s="343" t="s">
        <v>436</v>
      </c>
      <c r="E92" s="261" t="s">
        <v>287</v>
      </c>
      <c r="F92" s="248"/>
      <c r="G92" s="262"/>
      <c r="H92" s="250" t="s">
        <v>443</v>
      </c>
      <c r="I92" s="250" t="s">
        <v>443</v>
      </c>
      <c r="J92" s="250" t="s">
        <v>443</v>
      </c>
      <c r="K92" s="265"/>
      <c r="L92" s="250" t="s">
        <v>443</v>
      </c>
      <c r="M92" s="251" t="s">
        <v>443</v>
      </c>
      <c r="N92" s="249" t="s">
        <v>443</v>
      </c>
      <c r="O92" s="250" t="s">
        <v>443</v>
      </c>
      <c r="P92" s="250" t="s">
        <v>443</v>
      </c>
      <c r="Q92" s="250" t="s">
        <v>443</v>
      </c>
      <c r="R92" s="265"/>
      <c r="S92" s="250" t="s">
        <v>443</v>
      </c>
      <c r="T92" s="251" t="s">
        <v>443</v>
      </c>
      <c r="U92" s="249" t="s">
        <v>443</v>
      </c>
      <c r="V92" s="250" t="s">
        <v>443</v>
      </c>
      <c r="W92" s="250" t="s">
        <v>443</v>
      </c>
      <c r="X92" s="250" t="s">
        <v>443</v>
      </c>
      <c r="Y92" s="265"/>
      <c r="Z92" s="250" t="s">
        <v>443</v>
      </c>
      <c r="AA92" s="251" t="s">
        <v>443</v>
      </c>
      <c r="AB92" s="250" t="s">
        <v>443</v>
      </c>
      <c r="AC92" s="250" t="s">
        <v>443</v>
      </c>
      <c r="AD92" s="250" t="s">
        <v>443</v>
      </c>
      <c r="AE92" s="250"/>
      <c r="AF92" s="265"/>
      <c r="AG92" s="260"/>
      <c r="AH92" s="251"/>
      <c r="AI92" s="252"/>
      <c r="AJ92" s="273"/>
      <c r="AK92" s="251"/>
      <c r="AL92" s="248"/>
      <c r="AM92" s="249"/>
      <c r="AN92" s="265"/>
      <c r="AO92" s="250"/>
      <c r="AP92" s="251"/>
      <c r="AQ92" s="249"/>
      <c r="AR92" s="250"/>
      <c r="AS92" s="250" t="s">
        <v>443</v>
      </c>
      <c r="AT92" s="250"/>
      <c r="AU92" s="265"/>
      <c r="AV92" s="250"/>
      <c r="AW92" s="251"/>
      <c r="AX92" s="249"/>
      <c r="AY92" s="250"/>
      <c r="AZ92" s="250"/>
      <c r="BA92" s="250"/>
      <c r="BB92" s="265"/>
      <c r="BC92" s="250"/>
      <c r="BD92" s="251"/>
      <c r="BE92" s="249"/>
      <c r="BF92" s="250"/>
      <c r="BG92" s="250"/>
      <c r="BH92" s="250"/>
      <c r="BI92" s="265"/>
      <c r="BJ92" s="250"/>
      <c r="BK92" s="251"/>
      <c r="BL92" s="252"/>
      <c r="BM92" s="250"/>
      <c r="BN92" s="250"/>
      <c r="BO92" s="248"/>
      <c r="BP92" s="320"/>
      <c r="BQ92" s="265"/>
      <c r="BR92" s="320"/>
      <c r="BS92" s="320"/>
      <c r="BT92" s="320"/>
      <c r="BU92" s="320"/>
      <c r="BV92" s="320"/>
      <c r="BW92" s="320"/>
      <c r="BX92" s="265"/>
      <c r="BY92" s="320"/>
      <c r="BZ92" s="320"/>
      <c r="CA92" s="320"/>
      <c r="CB92" s="320"/>
      <c r="CC92" s="320"/>
      <c r="CD92" s="320"/>
      <c r="CE92" s="265"/>
      <c r="CF92" s="320"/>
      <c r="CG92" s="320"/>
      <c r="CH92" s="320"/>
      <c r="CI92" s="320"/>
      <c r="CJ92" s="320"/>
      <c r="CK92" s="320"/>
      <c r="CL92" s="265"/>
      <c r="CM92" s="320"/>
      <c r="CN92" s="320"/>
      <c r="CO92" s="320"/>
      <c r="CP92" s="320"/>
      <c r="CQ92" s="320"/>
      <c r="CR92" s="320"/>
      <c r="CS92" s="265"/>
      <c r="CT92" s="320"/>
      <c r="CU92" s="248"/>
      <c r="CV92" s="320"/>
      <c r="CW92" s="320"/>
      <c r="CX92" s="320"/>
      <c r="CY92" s="320"/>
      <c r="CZ92" s="320"/>
      <c r="DA92" s="265"/>
      <c r="DB92" s="320"/>
      <c r="DC92" s="320"/>
      <c r="DD92" s="320"/>
      <c r="DE92" s="320"/>
      <c r="DF92" s="320"/>
      <c r="DG92" s="320"/>
      <c r="DH92" s="265"/>
      <c r="DI92" s="320"/>
      <c r="DJ92" s="320"/>
      <c r="DK92" s="320"/>
      <c r="DL92" s="320"/>
      <c r="DM92" s="320"/>
      <c r="DN92" s="320"/>
      <c r="DO92" s="265"/>
      <c r="DP92" s="320"/>
      <c r="DQ92" s="320"/>
      <c r="DR92" s="320"/>
      <c r="DS92" s="320"/>
      <c r="DT92" s="320"/>
      <c r="DU92" s="320"/>
      <c r="DV92" s="265"/>
      <c r="DW92" s="320"/>
      <c r="DX92" s="320"/>
      <c r="DY92" s="320"/>
      <c r="DZ92" s="248"/>
      <c r="EA92" s="265"/>
      <c r="EB92" s="320"/>
      <c r="EC92" s="320"/>
      <c r="ED92" s="265"/>
      <c r="EE92" s="320"/>
      <c r="EF92" s="320"/>
      <c r="EG92" s="320"/>
      <c r="EH92" s="320"/>
      <c r="EI92" s="320"/>
      <c r="EJ92" s="320"/>
      <c r="EK92" s="265"/>
      <c r="EL92" s="320"/>
      <c r="EM92" s="320"/>
      <c r="EN92" s="320"/>
      <c r="EO92" s="320"/>
      <c r="EP92" s="320"/>
      <c r="EQ92" s="320"/>
      <c r="ER92" s="265"/>
      <c r="ES92" s="320"/>
      <c r="ET92" s="320"/>
      <c r="EU92" s="320"/>
      <c r="EV92" s="320"/>
      <c r="EW92" s="320"/>
      <c r="EX92" s="320"/>
      <c r="EY92" s="265"/>
      <c r="EZ92" s="320"/>
      <c r="FA92" s="320"/>
      <c r="FB92" s="320"/>
      <c r="FC92" s="320"/>
      <c r="FD92" s="320"/>
      <c r="FE92" s="320"/>
      <c r="FF92" s="248"/>
      <c r="FG92" s="265"/>
      <c r="FH92" s="320"/>
      <c r="FI92" s="320"/>
      <c r="FJ92" s="320"/>
      <c r="FK92" s="320"/>
      <c r="FL92" s="320"/>
      <c r="FM92" s="320"/>
      <c r="FN92" s="265"/>
      <c r="FO92" s="320"/>
      <c r="FP92" s="320"/>
      <c r="FQ92" s="320"/>
      <c r="FR92" s="320"/>
      <c r="FS92" s="320"/>
      <c r="FT92" s="320"/>
      <c r="FU92" s="265"/>
      <c r="FV92" s="320"/>
      <c r="FW92" s="320"/>
      <c r="FX92" s="320"/>
      <c r="FY92" s="320"/>
      <c r="FZ92" s="320"/>
      <c r="GA92" s="320"/>
      <c r="GB92" s="265"/>
      <c r="GC92" s="320"/>
      <c r="GD92" s="320"/>
      <c r="GE92" s="320"/>
      <c r="GF92" s="320"/>
      <c r="GG92" s="320"/>
      <c r="GH92" s="320"/>
      <c r="GI92" s="265"/>
      <c r="GJ92" s="320"/>
      <c r="GK92" s="248"/>
      <c r="GL92" s="320"/>
      <c r="GM92" s="320"/>
      <c r="GN92" s="320"/>
      <c r="GO92" s="320"/>
      <c r="GP92" s="320"/>
      <c r="GQ92" s="265"/>
      <c r="GR92" s="320"/>
      <c r="GS92" s="320"/>
      <c r="GT92" s="320"/>
      <c r="GU92" s="320"/>
      <c r="GV92" s="320"/>
      <c r="GW92" s="320"/>
      <c r="GX92" s="265"/>
      <c r="GY92" s="320"/>
      <c r="GZ92" s="320"/>
      <c r="HA92" s="320"/>
      <c r="HB92" s="320"/>
      <c r="HC92" s="320"/>
      <c r="HD92" s="320"/>
      <c r="HE92" s="265"/>
      <c r="HF92" s="320"/>
      <c r="HG92" s="320"/>
      <c r="HH92" s="320"/>
      <c r="HI92" s="320"/>
      <c r="HJ92" s="320"/>
      <c r="HK92" s="320"/>
      <c r="HL92" s="265"/>
      <c r="HM92" s="320"/>
      <c r="HN92" s="320"/>
      <c r="HO92" s="320"/>
      <c r="HP92" s="320"/>
      <c r="HQ92" s="248"/>
      <c r="HR92" s="320"/>
      <c r="HS92" s="320"/>
      <c r="HT92" s="265"/>
      <c r="HU92" s="320"/>
      <c r="HV92" s="320"/>
      <c r="HW92" s="320"/>
      <c r="HX92" s="320"/>
      <c r="HY92" s="320"/>
      <c r="HZ92" s="320"/>
      <c r="IA92" s="265"/>
      <c r="IB92" s="320"/>
      <c r="IC92" s="320"/>
      <c r="ID92" s="320"/>
      <c r="IE92" s="320"/>
      <c r="IF92" s="320"/>
      <c r="IG92" s="320"/>
      <c r="IH92" s="265"/>
      <c r="II92" s="320"/>
      <c r="IJ92" s="320"/>
      <c r="IK92" s="320"/>
      <c r="IL92" s="320"/>
      <c r="IM92" s="320"/>
      <c r="IN92" s="320"/>
      <c r="IO92" s="265"/>
      <c r="IP92" s="320"/>
      <c r="IQ92" s="320"/>
      <c r="IR92" s="320"/>
      <c r="IS92" s="320"/>
      <c r="IT92" s="320"/>
      <c r="IU92" s="320"/>
      <c r="IV92" s="265"/>
      <c r="IW92" s="248"/>
      <c r="IX92" s="320"/>
      <c r="IY92" s="320"/>
      <c r="IZ92" s="320"/>
      <c r="JA92" s="320"/>
      <c r="JB92" s="320"/>
      <c r="JC92" s="265"/>
      <c r="JD92" s="320"/>
      <c r="JE92" s="320"/>
      <c r="JF92" s="320"/>
      <c r="JG92" s="320"/>
      <c r="JH92" s="320"/>
      <c r="JI92" s="320"/>
      <c r="JJ92" s="265"/>
      <c r="JK92" s="320"/>
      <c r="JL92" s="320"/>
      <c r="JM92" s="320"/>
      <c r="JN92" s="320"/>
      <c r="JO92" s="320"/>
      <c r="JP92" s="320"/>
      <c r="JQ92" s="265"/>
      <c r="JR92" s="320"/>
      <c r="JS92" s="320"/>
      <c r="JT92" s="320"/>
      <c r="JU92" s="320"/>
      <c r="JV92" s="320"/>
      <c r="JW92" s="320"/>
      <c r="JX92" s="265"/>
      <c r="JY92" s="320"/>
      <c r="JZ92" s="320"/>
      <c r="KA92" s="248"/>
      <c r="KB92" s="320"/>
      <c r="KC92" s="320"/>
      <c r="KD92" s="320"/>
      <c r="KE92" s="320"/>
      <c r="KF92" s="265"/>
      <c r="KG92" s="320"/>
      <c r="KH92" s="320"/>
      <c r="KI92" s="320"/>
      <c r="KJ92" s="320"/>
      <c r="KK92" s="320"/>
      <c r="KL92" s="320"/>
      <c r="KM92" s="265"/>
      <c r="KN92" s="320"/>
      <c r="KO92" s="320"/>
      <c r="KP92" s="320"/>
      <c r="KQ92" s="320"/>
      <c r="KR92" s="320"/>
      <c r="KS92" s="320"/>
      <c r="KT92" s="265"/>
      <c r="KU92" s="320"/>
      <c r="KV92" s="320"/>
      <c r="KW92" s="320"/>
      <c r="KX92" s="320"/>
      <c r="KY92" s="320"/>
      <c r="KZ92" s="320"/>
      <c r="LA92" s="265"/>
      <c r="LB92" s="320"/>
      <c r="LC92" s="320"/>
      <c r="LD92" s="320"/>
      <c r="LE92" s="320"/>
      <c r="LF92" s="320"/>
      <c r="LG92" s="248"/>
      <c r="LH92" s="320"/>
      <c r="LI92" s="265"/>
      <c r="LJ92" s="320"/>
      <c r="LK92" s="320"/>
      <c r="LL92" s="320"/>
      <c r="LM92" s="320"/>
      <c r="LN92" s="320"/>
      <c r="LO92" s="320"/>
      <c r="LP92" s="265"/>
      <c r="LQ92" s="320"/>
      <c r="LR92" s="320"/>
      <c r="LS92" s="320"/>
      <c r="LT92" s="320"/>
      <c r="LU92" s="320"/>
      <c r="LV92" s="320"/>
      <c r="LW92" s="265"/>
      <c r="LX92" s="320"/>
      <c r="LY92" s="320"/>
      <c r="LZ92" s="320"/>
      <c r="MA92" s="320"/>
      <c r="MB92" s="320"/>
      <c r="MC92" s="320"/>
      <c r="MD92" s="265"/>
      <c r="ME92" s="320"/>
      <c r="MF92" s="320"/>
      <c r="MG92" s="320"/>
      <c r="MH92" s="320"/>
      <c r="MI92" s="320"/>
      <c r="MJ92" s="320"/>
      <c r="MK92" s="265"/>
      <c r="ML92" s="248"/>
    </row>
    <row r="93" spans="1:350" s="9" customFormat="1" ht="20.5" hidden="1" customHeight="1" x14ac:dyDescent="0.35">
      <c r="A93" s="244"/>
      <c r="B93" s="245">
        <f t="shared" si="143"/>
        <v>15</v>
      </c>
      <c r="C93" s="453" t="s">
        <v>373</v>
      </c>
      <c r="D93" s="343" t="s">
        <v>437</v>
      </c>
      <c r="E93" s="261" t="s">
        <v>289</v>
      </c>
      <c r="F93" s="248"/>
      <c r="G93" s="262"/>
      <c r="H93" s="250" t="s">
        <v>443</v>
      </c>
      <c r="I93" s="250" t="s">
        <v>443</v>
      </c>
      <c r="J93" s="250" t="s">
        <v>443</v>
      </c>
      <c r="K93" s="265"/>
      <c r="L93" s="250" t="s">
        <v>443</v>
      </c>
      <c r="M93" s="251" t="s">
        <v>443</v>
      </c>
      <c r="N93" s="249" t="s">
        <v>443</v>
      </c>
      <c r="O93" s="250" t="s">
        <v>443</v>
      </c>
      <c r="P93" s="250" t="s">
        <v>443</v>
      </c>
      <c r="Q93" s="250" t="s">
        <v>443</v>
      </c>
      <c r="R93" s="265"/>
      <c r="S93" s="250" t="s">
        <v>443</v>
      </c>
      <c r="T93" s="251" t="s">
        <v>443</v>
      </c>
      <c r="U93" s="249" t="s">
        <v>443</v>
      </c>
      <c r="V93" s="250" t="s">
        <v>443</v>
      </c>
      <c r="W93" s="250" t="s">
        <v>443</v>
      </c>
      <c r="X93" s="250" t="s">
        <v>443</v>
      </c>
      <c r="Y93" s="265"/>
      <c r="Z93" s="250" t="s">
        <v>443</v>
      </c>
      <c r="AA93" s="251" t="s">
        <v>443</v>
      </c>
      <c r="AB93" s="250" t="s">
        <v>443</v>
      </c>
      <c r="AC93" s="250" t="s">
        <v>443</v>
      </c>
      <c r="AD93" s="250" t="s">
        <v>443</v>
      </c>
      <c r="AE93" s="250"/>
      <c r="AF93" s="265"/>
      <c r="AG93" s="260"/>
      <c r="AH93" s="251"/>
      <c r="AI93" s="252"/>
      <c r="AJ93" s="273"/>
      <c r="AK93" s="251"/>
      <c r="AL93" s="248"/>
      <c r="AM93" s="249"/>
      <c r="AN93" s="265"/>
      <c r="AO93" s="250"/>
      <c r="AP93" s="251"/>
      <c r="AQ93" s="249"/>
      <c r="AR93" s="250"/>
      <c r="AS93" s="250" t="s">
        <v>443</v>
      </c>
      <c r="AT93" s="250"/>
      <c r="AU93" s="265"/>
      <c r="AV93" s="250"/>
      <c r="AW93" s="251"/>
      <c r="AX93" s="249"/>
      <c r="AY93" s="250"/>
      <c r="AZ93" s="250"/>
      <c r="BA93" s="250"/>
      <c r="BB93" s="265"/>
      <c r="BC93" s="250"/>
      <c r="BD93" s="251"/>
      <c r="BE93" s="249"/>
      <c r="BF93" s="250"/>
      <c r="BG93" s="250"/>
      <c r="BH93" s="250"/>
      <c r="BI93" s="265"/>
      <c r="BJ93" s="250"/>
      <c r="BK93" s="251"/>
      <c r="BL93" s="252"/>
      <c r="BM93" s="250"/>
      <c r="BN93" s="250"/>
      <c r="BO93" s="248"/>
      <c r="BP93" s="320"/>
      <c r="BQ93" s="265"/>
      <c r="BR93" s="320"/>
      <c r="BS93" s="320"/>
      <c r="BT93" s="320"/>
      <c r="BU93" s="320"/>
      <c r="BV93" s="320"/>
      <c r="BW93" s="320"/>
      <c r="BX93" s="265"/>
      <c r="BY93" s="320"/>
      <c r="BZ93" s="320"/>
      <c r="CA93" s="320"/>
      <c r="CB93" s="320"/>
      <c r="CC93" s="320"/>
      <c r="CD93" s="320"/>
      <c r="CE93" s="265"/>
      <c r="CF93" s="320"/>
      <c r="CG93" s="320"/>
      <c r="CH93" s="320"/>
      <c r="CI93" s="320"/>
      <c r="CJ93" s="320"/>
      <c r="CK93" s="320"/>
      <c r="CL93" s="265"/>
      <c r="CM93" s="320"/>
      <c r="CN93" s="320"/>
      <c r="CO93" s="320"/>
      <c r="CP93" s="320"/>
      <c r="CQ93" s="320"/>
      <c r="CR93" s="320"/>
      <c r="CS93" s="265"/>
      <c r="CT93" s="320"/>
      <c r="CU93" s="248"/>
      <c r="CV93" s="320"/>
      <c r="CW93" s="320"/>
      <c r="CX93" s="320"/>
      <c r="CY93" s="320"/>
      <c r="CZ93" s="320"/>
      <c r="DA93" s="265"/>
      <c r="DB93" s="320"/>
      <c r="DC93" s="320"/>
      <c r="DD93" s="320"/>
      <c r="DE93" s="320"/>
      <c r="DF93" s="320"/>
      <c r="DG93" s="320"/>
      <c r="DH93" s="265"/>
      <c r="DI93" s="320"/>
      <c r="DJ93" s="320"/>
      <c r="DK93" s="320"/>
      <c r="DL93" s="320"/>
      <c r="DM93" s="320"/>
      <c r="DN93" s="320"/>
      <c r="DO93" s="265"/>
      <c r="DP93" s="320"/>
      <c r="DQ93" s="320"/>
      <c r="DR93" s="320"/>
      <c r="DS93" s="320"/>
      <c r="DT93" s="320"/>
      <c r="DU93" s="320"/>
      <c r="DV93" s="265"/>
      <c r="DW93" s="320"/>
      <c r="DX93" s="320"/>
      <c r="DY93" s="320"/>
      <c r="DZ93" s="248"/>
      <c r="EA93" s="265"/>
      <c r="EB93" s="320"/>
      <c r="EC93" s="320"/>
      <c r="ED93" s="265"/>
      <c r="EE93" s="320"/>
      <c r="EF93" s="320"/>
      <c r="EG93" s="320"/>
      <c r="EH93" s="320"/>
      <c r="EI93" s="320"/>
      <c r="EJ93" s="320"/>
      <c r="EK93" s="265"/>
      <c r="EL93" s="320"/>
      <c r="EM93" s="320"/>
      <c r="EN93" s="320"/>
      <c r="EO93" s="320"/>
      <c r="EP93" s="320"/>
      <c r="EQ93" s="320"/>
      <c r="ER93" s="265"/>
      <c r="ES93" s="320"/>
      <c r="ET93" s="320"/>
      <c r="EU93" s="320"/>
      <c r="EV93" s="320"/>
      <c r="EW93" s="320"/>
      <c r="EX93" s="320"/>
      <c r="EY93" s="265"/>
      <c r="EZ93" s="320"/>
      <c r="FA93" s="320"/>
      <c r="FB93" s="320"/>
      <c r="FC93" s="320"/>
      <c r="FD93" s="320"/>
      <c r="FE93" s="320"/>
      <c r="FF93" s="248"/>
      <c r="FG93" s="265"/>
      <c r="FH93" s="320"/>
      <c r="FI93" s="320"/>
      <c r="FJ93" s="320"/>
      <c r="FK93" s="320"/>
      <c r="FL93" s="320"/>
      <c r="FM93" s="320"/>
      <c r="FN93" s="265"/>
      <c r="FO93" s="320"/>
      <c r="FP93" s="320"/>
      <c r="FQ93" s="320"/>
      <c r="FR93" s="320"/>
      <c r="FS93" s="320"/>
      <c r="FT93" s="320"/>
      <c r="FU93" s="265"/>
      <c r="FV93" s="320"/>
      <c r="FW93" s="320"/>
      <c r="FX93" s="320"/>
      <c r="FY93" s="320"/>
      <c r="FZ93" s="320"/>
      <c r="GA93" s="320"/>
      <c r="GB93" s="265"/>
      <c r="GC93" s="320"/>
      <c r="GD93" s="320"/>
      <c r="GE93" s="320"/>
      <c r="GF93" s="320"/>
      <c r="GG93" s="320"/>
      <c r="GH93" s="320"/>
      <c r="GI93" s="265"/>
      <c r="GJ93" s="320"/>
      <c r="GK93" s="248"/>
      <c r="GL93" s="320"/>
      <c r="GM93" s="320"/>
      <c r="GN93" s="320"/>
      <c r="GO93" s="320"/>
      <c r="GP93" s="320"/>
      <c r="GQ93" s="265"/>
      <c r="GR93" s="320"/>
      <c r="GS93" s="320"/>
      <c r="GT93" s="320"/>
      <c r="GU93" s="320"/>
      <c r="GV93" s="320"/>
      <c r="GW93" s="320"/>
      <c r="GX93" s="265"/>
      <c r="GY93" s="320"/>
      <c r="GZ93" s="320"/>
      <c r="HA93" s="320"/>
      <c r="HB93" s="320"/>
      <c r="HC93" s="320"/>
      <c r="HD93" s="320"/>
      <c r="HE93" s="265"/>
      <c r="HF93" s="320"/>
      <c r="HG93" s="320"/>
      <c r="HH93" s="320"/>
      <c r="HI93" s="320"/>
      <c r="HJ93" s="320"/>
      <c r="HK93" s="320"/>
      <c r="HL93" s="265"/>
      <c r="HM93" s="320"/>
      <c r="HN93" s="320"/>
      <c r="HO93" s="320"/>
      <c r="HP93" s="320"/>
      <c r="HQ93" s="248"/>
      <c r="HR93" s="320"/>
      <c r="HS93" s="320"/>
      <c r="HT93" s="265"/>
      <c r="HU93" s="320"/>
      <c r="HV93" s="320"/>
      <c r="HW93" s="320"/>
      <c r="HX93" s="320"/>
      <c r="HY93" s="320"/>
      <c r="HZ93" s="320"/>
      <c r="IA93" s="265"/>
      <c r="IB93" s="320"/>
      <c r="IC93" s="320"/>
      <c r="ID93" s="320"/>
      <c r="IE93" s="320"/>
      <c r="IF93" s="320"/>
      <c r="IG93" s="320"/>
      <c r="IH93" s="265"/>
      <c r="II93" s="320"/>
      <c r="IJ93" s="320"/>
      <c r="IK93" s="320"/>
      <c r="IL93" s="320"/>
      <c r="IM93" s="320"/>
      <c r="IN93" s="320"/>
      <c r="IO93" s="265"/>
      <c r="IP93" s="320"/>
      <c r="IQ93" s="320"/>
      <c r="IR93" s="320"/>
      <c r="IS93" s="320"/>
      <c r="IT93" s="320"/>
      <c r="IU93" s="320"/>
      <c r="IV93" s="265"/>
      <c r="IW93" s="248"/>
      <c r="IX93" s="320"/>
      <c r="IY93" s="320"/>
      <c r="IZ93" s="320"/>
      <c r="JA93" s="320"/>
      <c r="JB93" s="320"/>
      <c r="JC93" s="265"/>
      <c r="JD93" s="320"/>
      <c r="JE93" s="320"/>
      <c r="JF93" s="320"/>
      <c r="JG93" s="320"/>
      <c r="JH93" s="320"/>
      <c r="JI93" s="320"/>
      <c r="JJ93" s="265"/>
      <c r="JK93" s="320"/>
      <c r="JL93" s="320"/>
      <c r="JM93" s="320"/>
      <c r="JN93" s="320"/>
      <c r="JO93" s="320"/>
      <c r="JP93" s="320"/>
      <c r="JQ93" s="265"/>
      <c r="JR93" s="320"/>
      <c r="JS93" s="320"/>
      <c r="JT93" s="320"/>
      <c r="JU93" s="320"/>
      <c r="JV93" s="320"/>
      <c r="JW93" s="320"/>
      <c r="JX93" s="265"/>
      <c r="JY93" s="320"/>
      <c r="JZ93" s="320"/>
      <c r="KA93" s="248"/>
      <c r="KB93" s="320"/>
      <c r="KC93" s="320"/>
      <c r="KD93" s="320"/>
      <c r="KE93" s="320"/>
      <c r="KF93" s="265"/>
      <c r="KG93" s="320"/>
      <c r="KH93" s="320"/>
      <c r="KI93" s="320"/>
      <c r="KJ93" s="320"/>
      <c r="KK93" s="320"/>
      <c r="KL93" s="320"/>
      <c r="KM93" s="265"/>
      <c r="KN93" s="320"/>
      <c r="KO93" s="320"/>
      <c r="KP93" s="320"/>
      <c r="KQ93" s="320"/>
      <c r="KR93" s="320"/>
      <c r="KS93" s="320"/>
      <c r="KT93" s="265"/>
      <c r="KU93" s="320"/>
      <c r="KV93" s="320"/>
      <c r="KW93" s="320"/>
      <c r="KX93" s="320"/>
      <c r="KY93" s="320"/>
      <c r="KZ93" s="320"/>
      <c r="LA93" s="265"/>
      <c r="LB93" s="320"/>
      <c r="LC93" s="320"/>
      <c r="LD93" s="320"/>
      <c r="LE93" s="320"/>
      <c r="LF93" s="320"/>
      <c r="LG93" s="248"/>
      <c r="LH93" s="320"/>
      <c r="LI93" s="265"/>
      <c r="LJ93" s="320"/>
      <c r="LK93" s="320"/>
      <c r="LL93" s="320"/>
      <c r="LM93" s="320"/>
      <c r="LN93" s="320"/>
      <c r="LO93" s="320"/>
      <c r="LP93" s="265"/>
      <c r="LQ93" s="320"/>
      <c r="LR93" s="320"/>
      <c r="LS93" s="320"/>
      <c r="LT93" s="320"/>
      <c r="LU93" s="320"/>
      <c r="LV93" s="320"/>
      <c r="LW93" s="265"/>
      <c r="LX93" s="320"/>
      <c r="LY93" s="320"/>
      <c r="LZ93" s="320"/>
      <c r="MA93" s="320"/>
      <c r="MB93" s="320"/>
      <c r="MC93" s="320"/>
      <c r="MD93" s="265"/>
      <c r="ME93" s="320"/>
      <c r="MF93" s="320"/>
      <c r="MG93" s="320"/>
      <c r="MH93" s="320"/>
      <c r="MI93" s="320"/>
      <c r="MJ93" s="320"/>
      <c r="MK93" s="265"/>
      <c r="ML93" s="248"/>
    </row>
    <row r="94" spans="1:350" s="9" customFormat="1" ht="20.5" hidden="1" customHeight="1" x14ac:dyDescent="0.35">
      <c r="A94" s="244"/>
      <c r="B94" s="245">
        <f t="shared" si="143"/>
        <v>16</v>
      </c>
      <c r="C94" s="453">
        <v>150000110</v>
      </c>
      <c r="D94" s="343" t="s">
        <v>438</v>
      </c>
      <c r="E94" s="261" t="s">
        <v>265</v>
      </c>
      <c r="F94" s="248"/>
      <c r="G94" s="262"/>
      <c r="H94" s="250" t="s">
        <v>443</v>
      </c>
      <c r="I94" s="250" t="s">
        <v>443</v>
      </c>
      <c r="J94" s="250" t="s">
        <v>443</v>
      </c>
      <c r="K94" s="265"/>
      <c r="L94" s="250" t="s">
        <v>443</v>
      </c>
      <c r="M94" s="251" t="s">
        <v>443</v>
      </c>
      <c r="N94" s="249" t="s">
        <v>443</v>
      </c>
      <c r="O94" s="250" t="s">
        <v>443</v>
      </c>
      <c r="P94" s="250" t="s">
        <v>443</v>
      </c>
      <c r="Q94" s="250" t="s">
        <v>443</v>
      </c>
      <c r="R94" s="265"/>
      <c r="S94" s="250" t="s">
        <v>443</v>
      </c>
      <c r="T94" s="251" t="s">
        <v>443</v>
      </c>
      <c r="U94" s="249" t="s">
        <v>443</v>
      </c>
      <c r="V94" s="250" t="s">
        <v>443</v>
      </c>
      <c r="W94" s="250" t="s">
        <v>443</v>
      </c>
      <c r="X94" s="250" t="s">
        <v>443</v>
      </c>
      <c r="Y94" s="265"/>
      <c r="Z94" s="250" t="s">
        <v>443</v>
      </c>
      <c r="AA94" s="251" t="s">
        <v>443</v>
      </c>
      <c r="AB94" s="250" t="s">
        <v>443</v>
      </c>
      <c r="AC94" s="250" t="s">
        <v>443</v>
      </c>
      <c r="AD94" s="250" t="s">
        <v>443</v>
      </c>
      <c r="AE94" s="250"/>
      <c r="AF94" s="265"/>
      <c r="AG94" s="260"/>
      <c r="AH94" s="251"/>
      <c r="AI94" s="252"/>
      <c r="AJ94" s="273"/>
      <c r="AK94" s="251"/>
      <c r="AL94" s="248"/>
      <c r="AM94" s="249"/>
      <c r="AN94" s="265"/>
      <c r="AO94" s="250"/>
      <c r="AP94" s="251"/>
      <c r="AQ94" s="249"/>
      <c r="AR94" s="250"/>
      <c r="AS94" s="250" t="s">
        <v>443</v>
      </c>
      <c r="AT94" s="250"/>
      <c r="AU94" s="265"/>
      <c r="AV94" s="250"/>
      <c r="AW94" s="251"/>
      <c r="AX94" s="249"/>
      <c r="AY94" s="250"/>
      <c r="AZ94" s="250"/>
      <c r="BA94" s="250"/>
      <c r="BB94" s="265"/>
      <c r="BC94" s="250"/>
      <c r="BD94" s="251"/>
      <c r="BE94" s="249"/>
      <c r="BF94" s="250"/>
      <c r="BG94" s="250"/>
      <c r="BH94" s="250"/>
      <c r="BI94" s="265"/>
      <c r="BJ94" s="250"/>
      <c r="BK94" s="251"/>
      <c r="BL94" s="252"/>
      <c r="BM94" s="250"/>
      <c r="BN94" s="250"/>
      <c r="BO94" s="248"/>
      <c r="BP94" s="320"/>
      <c r="BQ94" s="265"/>
      <c r="BR94" s="320"/>
      <c r="BS94" s="320"/>
      <c r="BT94" s="320"/>
      <c r="BU94" s="320"/>
      <c r="BV94" s="320"/>
      <c r="BW94" s="320"/>
      <c r="BX94" s="265"/>
      <c r="BY94" s="320"/>
      <c r="BZ94" s="320"/>
      <c r="CA94" s="320"/>
      <c r="CB94" s="320"/>
      <c r="CC94" s="320"/>
      <c r="CD94" s="320"/>
      <c r="CE94" s="265"/>
      <c r="CF94" s="320"/>
      <c r="CG94" s="320"/>
      <c r="CH94" s="320"/>
      <c r="CI94" s="320"/>
      <c r="CJ94" s="320"/>
      <c r="CK94" s="320"/>
      <c r="CL94" s="265"/>
      <c r="CM94" s="320"/>
      <c r="CN94" s="320"/>
      <c r="CO94" s="320"/>
      <c r="CP94" s="320"/>
      <c r="CQ94" s="320"/>
      <c r="CR94" s="320"/>
      <c r="CS94" s="265"/>
      <c r="CT94" s="320"/>
      <c r="CU94" s="248"/>
      <c r="CV94" s="320"/>
      <c r="CW94" s="320"/>
      <c r="CX94" s="320"/>
      <c r="CY94" s="320"/>
      <c r="CZ94" s="320"/>
      <c r="DA94" s="265"/>
      <c r="DB94" s="320"/>
      <c r="DC94" s="320"/>
      <c r="DD94" s="320"/>
      <c r="DE94" s="320"/>
      <c r="DF94" s="320"/>
      <c r="DG94" s="320"/>
      <c r="DH94" s="265"/>
      <c r="DI94" s="320"/>
      <c r="DJ94" s="320"/>
      <c r="DK94" s="320"/>
      <c r="DL94" s="320"/>
      <c r="DM94" s="320"/>
      <c r="DN94" s="320"/>
      <c r="DO94" s="265"/>
      <c r="DP94" s="320"/>
      <c r="DQ94" s="320"/>
      <c r="DR94" s="320"/>
      <c r="DS94" s="320"/>
      <c r="DT94" s="320"/>
      <c r="DU94" s="320"/>
      <c r="DV94" s="265"/>
      <c r="DW94" s="320"/>
      <c r="DX94" s="320"/>
      <c r="DY94" s="320"/>
      <c r="DZ94" s="248"/>
      <c r="EA94" s="265"/>
      <c r="EB94" s="320"/>
      <c r="EC94" s="320"/>
      <c r="ED94" s="265"/>
      <c r="EE94" s="320"/>
      <c r="EF94" s="320"/>
      <c r="EG94" s="320"/>
      <c r="EH94" s="320"/>
      <c r="EI94" s="320"/>
      <c r="EJ94" s="320"/>
      <c r="EK94" s="265"/>
      <c r="EL94" s="320"/>
      <c r="EM94" s="320"/>
      <c r="EN94" s="320"/>
      <c r="EO94" s="320"/>
      <c r="EP94" s="320"/>
      <c r="EQ94" s="320"/>
      <c r="ER94" s="265"/>
      <c r="ES94" s="320"/>
      <c r="ET94" s="320"/>
      <c r="EU94" s="320"/>
      <c r="EV94" s="320"/>
      <c r="EW94" s="320"/>
      <c r="EX94" s="320"/>
      <c r="EY94" s="265"/>
      <c r="EZ94" s="320"/>
      <c r="FA94" s="320"/>
      <c r="FB94" s="320"/>
      <c r="FC94" s="320"/>
      <c r="FD94" s="320"/>
      <c r="FE94" s="320"/>
      <c r="FF94" s="248"/>
      <c r="FG94" s="265"/>
      <c r="FH94" s="320"/>
      <c r="FI94" s="320"/>
      <c r="FJ94" s="320"/>
      <c r="FK94" s="320"/>
      <c r="FL94" s="320"/>
      <c r="FM94" s="320"/>
      <c r="FN94" s="265"/>
      <c r="FO94" s="320"/>
      <c r="FP94" s="320"/>
      <c r="FQ94" s="320"/>
      <c r="FR94" s="320"/>
      <c r="FS94" s="320"/>
      <c r="FT94" s="320"/>
      <c r="FU94" s="265"/>
      <c r="FV94" s="320"/>
      <c r="FW94" s="320"/>
      <c r="FX94" s="320"/>
      <c r="FY94" s="320"/>
      <c r="FZ94" s="320"/>
      <c r="GA94" s="320"/>
      <c r="GB94" s="265"/>
      <c r="GC94" s="320"/>
      <c r="GD94" s="320"/>
      <c r="GE94" s="320"/>
      <c r="GF94" s="320"/>
      <c r="GG94" s="320"/>
      <c r="GH94" s="320"/>
      <c r="GI94" s="265"/>
      <c r="GJ94" s="320"/>
      <c r="GK94" s="248"/>
      <c r="GL94" s="320"/>
      <c r="GM94" s="320"/>
      <c r="GN94" s="320"/>
      <c r="GO94" s="320"/>
      <c r="GP94" s="320"/>
      <c r="GQ94" s="265"/>
      <c r="GR94" s="320"/>
      <c r="GS94" s="320"/>
      <c r="GT94" s="320"/>
      <c r="GU94" s="320"/>
      <c r="GV94" s="320"/>
      <c r="GW94" s="320"/>
      <c r="GX94" s="265"/>
      <c r="GY94" s="320"/>
      <c r="GZ94" s="320"/>
      <c r="HA94" s="320"/>
      <c r="HB94" s="320"/>
      <c r="HC94" s="320"/>
      <c r="HD94" s="320"/>
      <c r="HE94" s="265"/>
      <c r="HF94" s="320"/>
      <c r="HG94" s="320"/>
      <c r="HH94" s="320"/>
      <c r="HI94" s="320"/>
      <c r="HJ94" s="320"/>
      <c r="HK94" s="320"/>
      <c r="HL94" s="265"/>
      <c r="HM94" s="320"/>
      <c r="HN94" s="320"/>
      <c r="HO94" s="320"/>
      <c r="HP94" s="320"/>
      <c r="HQ94" s="248"/>
      <c r="HR94" s="320"/>
      <c r="HS94" s="320"/>
      <c r="HT94" s="265"/>
      <c r="HU94" s="320"/>
      <c r="HV94" s="320"/>
      <c r="HW94" s="320"/>
      <c r="HX94" s="320"/>
      <c r="HY94" s="320"/>
      <c r="HZ94" s="320"/>
      <c r="IA94" s="265"/>
      <c r="IB94" s="320"/>
      <c r="IC94" s="320"/>
      <c r="ID94" s="320"/>
      <c r="IE94" s="320"/>
      <c r="IF94" s="320"/>
      <c r="IG94" s="320"/>
      <c r="IH94" s="265"/>
      <c r="II94" s="320"/>
      <c r="IJ94" s="320"/>
      <c r="IK94" s="320"/>
      <c r="IL94" s="320"/>
      <c r="IM94" s="320"/>
      <c r="IN94" s="320"/>
      <c r="IO94" s="265"/>
      <c r="IP94" s="320"/>
      <c r="IQ94" s="320"/>
      <c r="IR94" s="320"/>
      <c r="IS94" s="320"/>
      <c r="IT94" s="320"/>
      <c r="IU94" s="320"/>
      <c r="IV94" s="265"/>
      <c r="IW94" s="248"/>
      <c r="IX94" s="320"/>
      <c r="IY94" s="320"/>
      <c r="IZ94" s="320"/>
      <c r="JA94" s="320"/>
      <c r="JB94" s="320"/>
      <c r="JC94" s="265"/>
      <c r="JD94" s="320"/>
      <c r="JE94" s="320"/>
      <c r="JF94" s="320"/>
      <c r="JG94" s="320"/>
      <c r="JH94" s="320"/>
      <c r="JI94" s="320"/>
      <c r="JJ94" s="265"/>
      <c r="JK94" s="320"/>
      <c r="JL94" s="320"/>
      <c r="JM94" s="320"/>
      <c r="JN94" s="320"/>
      <c r="JO94" s="320"/>
      <c r="JP94" s="320"/>
      <c r="JQ94" s="265"/>
      <c r="JR94" s="320"/>
      <c r="JS94" s="320"/>
      <c r="JT94" s="320"/>
      <c r="JU94" s="320"/>
      <c r="JV94" s="320"/>
      <c r="JW94" s="320"/>
      <c r="JX94" s="265"/>
      <c r="JY94" s="320"/>
      <c r="JZ94" s="320"/>
      <c r="KA94" s="248"/>
      <c r="KB94" s="320"/>
      <c r="KC94" s="320"/>
      <c r="KD94" s="320"/>
      <c r="KE94" s="320"/>
      <c r="KF94" s="265"/>
      <c r="KG94" s="320"/>
      <c r="KH94" s="320"/>
      <c r="KI94" s="320"/>
      <c r="KJ94" s="320"/>
      <c r="KK94" s="320"/>
      <c r="KL94" s="320"/>
      <c r="KM94" s="265"/>
      <c r="KN94" s="320"/>
      <c r="KO94" s="320"/>
      <c r="KP94" s="320"/>
      <c r="KQ94" s="320"/>
      <c r="KR94" s="320"/>
      <c r="KS94" s="320"/>
      <c r="KT94" s="265"/>
      <c r="KU94" s="320"/>
      <c r="KV94" s="320"/>
      <c r="KW94" s="320"/>
      <c r="KX94" s="320"/>
      <c r="KY94" s="320"/>
      <c r="KZ94" s="320"/>
      <c r="LA94" s="265"/>
      <c r="LB94" s="320"/>
      <c r="LC94" s="320"/>
      <c r="LD94" s="320"/>
      <c r="LE94" s="320"/>
      <c r="LF94" s="320"/>
      <c r="LG94" s="248"/>
      <c r="LH94" s="320"/>
      <c r="LI94" s="265"/>
      <c r="LJ94" s="320"/>
      <c r="LK94" s="320"/>
      <c r="LL94" s="320"/>
      <c r="LM94" s="320"/>
      <c r="LN94" s="320"/>
      <c r="LO94" s="320"/>
      <c r="LP94" s="265"/>
      <c r="LQ94" s="320"/>
      <c r="LR94" s="320"/>
      <c r="LS94" s="320"/>
      <c r="LT94" s="320"/>
      <c r="LU94" s="320"/>
      <c r="LV94" s="320"/>
      <c r="LW94" s="265"/>
      <c r="LX94" s="320"/>
      <c r="LY94" s="320"/>
      <c r="LZ94" s="320"/>
      <c r="MA94" s="320"/>
      <c r="MB94" s="320"/>
      <c r="MC94" s="320"/>
      <c r="MD94" s="265"/>
      <c r="ME94" s="320"/>
      <c r="MF94" s="320"/>
      <c r="MG94" s="320"/>
      <c r="MH94" s="320"/>
      <c r="MI94" s="320"/>
      <c r="MJ94" s="320"/>
      <c r="MK94" s="265"/>
      <c r="ML94" s="248"/>
    </row>
    <row r="95" spans="1:350" s="9" customFormat="1" ht="20.5" hidden="1" customHeight="1" x14ac:dyDescent="0.35">
      <c r="A95" s="244"/>
      <c r="B95" s="245">
        <v>5</v>
      </c>
      <c r="C95" s="453">
        <v>150000063</v>
      </c>
      <c r="D95" s="343" t="s">
        <v>440</v>
      </c>
      <c r="E95" s="261" t="s">
        <v>377</v>
      </c>
      <c r="F95" s="248">
        <v>20000</v>
      </c>
      <c r="G95" s="262"/>
      <c r="H95" s="250" t="s">
        <v>443</v>
      </c>
      <c r="I95" s="250" t="s">
        <v>443</v>
      </c>
      <c r="J95" s="250" t="s">
        <v>443</v>
      </c>
      <c r="K95" s="265"/>
      <c r="L95" s="250" t="s">
        <v>443</v>
      </c>
      <c r="M95" s="251" t="s">
        <v>443</v>
      </c>
      <c r="N95" s="249" t="s">
        <v>443</v>
      </c>
      <c r="O95" s="250" t="s">
        <v>443</v>
      </c>
      <c r="P95" s="250" t="s">
        <v>443</v>
      </c>
      <c r="Q95" s="250" t="s">
        <v>443</v>
      </c>
      <c r="R95" s="265"/>
      <c r="S95" s="250" t="s">
        <v>443</v>
      </c>
      <c r="T95" s="251" t="s">
        <v>443</v>
      </c>
      <c r="U95" s="249" t="s">
        <v>443</v>
      </c>
      <c r="V95" s="250" t="s">
        <v>443</v>
      </c>
      <c r="W95" s="250" t="s">
        <v>443</v>
      </c>
      <c r="X95" s="250" t="s">
        <v>443</v>
      </c>
      <c r="Y95" s="265"/>
      <c r="Z95" s="250" t="s">
        <v>443</v>
      </c>
      <c r="AA95" s="251" t="s">
        <v>443</v>
      </c>
      <c r="AB95" s="250" t="s">
        <v>443</v>
      </c>
      <c r="AC95" s="250" t="s">
        <v>443</v>
      </c>
      <c r="AD95" s="250" t="s">
        <v>443</v>
      </c>
      <c r="AE95" s="250"/>
      <c r="AF95" s="265"/>
      <c r="AG95" s="260"/>
      <c r="AH95" s="251"/>
      <c r="AI95" s="252"/>
      <c r="AJ95" s="273"/>
      <c r="AK95" s="251"/>
      <c r="AL95" s="248"/>
      <c r="AM95" s="249"/>
      <c r="AN95" s="265"/>
      <c r="AO95" s="250"/>
      <c r="AP95" s="251"/>
      <c r="AQ95" s="249"/>
      <c r="AR95" s="250"/>
      <c r="AS95" s="250" t="s">
        <v>443</v>
      </c>
      <c r="AT95" s="250"/>
      <c r="AU95" s="265"/>
      <c r="AV95" s="250"/>
      <c r="AW95" s="251"/>
      <c r="AX95" s="249"/>
      <c r="AY95" s="250"/>
      <c r="AZ95" s="250"/>
      <c r="BA95" s="250"/>
      <c r="BB95" s="265"/>
      <c r="BC95" s="250"/>
      <c r="BD95" s="251"/>
      <c r="BE95" s="249"/>
      <c r="BF95" s="250"/>
      <c r="BG95" s="250"/>
      <c r="BH95" s="250"/>
      <c r="BI95" s="265"/>
      <c r="BJ95" s="250"/>
      <c r="BK95" s="251"/>
      <c r="BL95" s="252"/>
      <c r="BM95" s="250"/>
      <c r="BN95" s="250"/>
      <c r="BO95" s="248">
        <v>20000</v>
      </c>
      <c r="BP95" s="320"/>
      <c r="BQ95" s="265"/>
      <c r="BR95" s="320"/>
      <c r="BS95" s="320"/>
      <c r="BT95" s="320"/>
      <c r="BU95" s="320"/>
      <c r="BV95" s="320"/>
      <c r="BW95" s="320"/>
      <c r="BX95" s="265"/>
      <c r="BY95" s="320"/>
      <c r="BZ95" s="320"/>
      <c r="CA95" s="320"/>
      <c r="CB95" s="320"/>
      <c r="CC95" s="320"/>
      <c r="CD95" s="320"/>
      <c r="CE95" s="265"/>
      <c r="CF95" s="320"/>
      <c r="CG95" s="320"/>
      <c r="CH95" s="320"/>
      <c r="CI95" s="320"/>
      <c r="CJ95" s="320"/>
      <c r="CK95" s="320"/>
      <c r="CL95" s="265"/>
      <c r="CM95" s="320"/>
      <c r="CN95" s="320"/>
      <c r="CO95" s="320"/>
      <c r="CP95" s="320"/>
      <c r="CQ95" s="320"/>
      <c r="CR95" s="320"/>
      <c r="CS95" s="265"/>
      <c r="CT95" s="320"/>
      <c r="CU95" s="248">
        <v>20000</v>
      </c>
      <c r="CV95" s="320"/>
      <c r="CW95" s="320"/>
      <c r="CX95" s="320"/>
      <c r="CY95" s="320"/>
      <c r="CZ95" s="320"/>
      <c r="DA95" s="265"/>
      <c r="DB95" s="320"/>
      <c r="DC95" s="320"/>
      <c r="DD95" s="320"/>
      <c r="DE95" s="320"/>
      <c r="DF95" s="320"/>
      <c r="DG95" s="320"/>
      <c r="DH95" s="265"/>
      <c r="DI95" s="320"/>
      <c r="DJ95" s="320"/>
      <c r="DK95" s="320"/>
      <c r="DL95" s="320"/>
      <c r="DM95" s="320"/>
      <c r="DN95" s="320"/>
      <c r="DO95" s="265"/>
      <c r="DP95" s="320"/>
      <c r="DQ95" s="320"/>
      <c r="DR95" s="320"/>
      <c r="DS95" s="320"/>
      <c r="DT95" s="320"/>
      <c r="DU95" s="320"/>
      <c r="DV95" s="265"/>
      <c r="DW95" s="320"/>
      <c r="DX95" s="320"/>
      <c r="DY95" s="320"/>
      <c r="DZ95" s="248">
        <v>20000</v>
      </c>
      <c r="EA95" s="265"/>
      <c r="EB95" s="320"/>
      <c r="EC95" s="320"/>
      <c r="ED95" s="265"/>
      <c r="EE95" s="320"/>
      <c r="EF95" s="320"/>
      <c r="EG95" s="320"/>
      <c r="EH95" s="320"/>
      <c r="EI95" s="320"/>
      <c r="EJ95" s="320"/>
      <c r="EK95" s="265"/>
      <c r="EL95" s="320"/>
      <c r="EM95" s="320"/>
      <c r="EN95" s="320"/>
      <c r="EO95" s="320"/>
      <c r="EP95" s="320"/>
      <c r="EQ95" s="320"/>
      <c r="ER95" s="265"/>
      <c r="ES95" s="320"/>
      <c r="ET95" s="320"/>
      <c r="EU95" s="320"/>
      <c r="EV95" s="320"/>
      <c r="EW95" s="320"/>
      <c r="EX95" s="320"/>
      <c r="EY95" s="265"/>
      <c r="EZ95" s="320"/>
      <c r="FA95" s="320"/>
      <c r="FB95" s="320"/>
      <c r="FC95" s="320"/>
      <c r="FD95" s="320"/>
      <c r="FE95" s="320"/>
      <c r="FF95" s="248">
        <v>20000</v>
      </c>
      <c r="FG95" s="265"/>
      <c r="FH95" s="320"/>
      <c r="FI95" s="320"/>
      <c r="FJ95" s="320"/>
      <c r="FK95" s="320"/>
      <c r="FL95" s="320"/>
      <c r="FM95" s="320"/>
      <c r="FN95" s="265"/>
      <c r="FO95" s="320"/>
      <c r="FP95" s="320"/>
      <c r="FQ95" s="320"/>
      <c r="FR95" s="320"/>
      <c r="FS95" s="320"/>
      <c r="FT95" s="320"/>
      <c r="FU95" s="265"/>
      <c r="FV95" s="320"/>
      <c r="FW95" s="320"/>
      <c r="FX95" s="320"/>
      <c r="FY95" s="320"/>
      <c r="FZ95" s="320"/>
      <c r="GA95" s="320"/>
      <c r="GB95" s="265"/>
      <c r="GC95" s="320"/>
      <c r="GD95" s="320"/>
      <c r="GE95" s="320"/>
      <c r="GF95" s="320"/>
      <c r="GG95" s="320"/>
      <c r="GH95" s="320"/>
      <c r="GI95" s="265"/>
      <c r="GJ95" s="320"/>
      <c r="GK95" s="248">
        <v>20000</v>
      </c>
      <c r="GL95" s="320"/>
      <c r="GM95" s="320"/>
      <c r="GN95" s="320"/>
      <c r="GO95" s="320"/>
      <c r="GP95" s="320"/>
      <c r="GQ95" s="265"/>
      <c r="GR95" s="320"/>
      <c r="GS95" s="320"/>
      <c r="GT95" s="320"/>
      <c r="GU95" s="320"/>
      <c r="GV95" s="320"/>
      <c r="GW95" s="320"/>
      <c r="GX95" s="265"/>
      <c r="GY95" s="320"/>
      <c r="GZ95" s="320"/>
      <c r="HA95" s="320"/>
      <c r="HB95" s="320"/>
      <c r="HC95" s="320"/>
      <c r="HD95" s="320"/>
      <c r="HE95" s="265"/>
      <c r="HF95" s="320"/>
      <c r="HG95" s="320"/>
      <c r="HH95" s="320"/>
      <c r="HI95" s="320"/>
      <c r="HJ95" s="320"/>
      <c r="HK95" s="320"/>
      <c r="HL95" s="265"/>
      <c r="HM95" s="320"/>
      <c r="HN95" s="320"/>
      <c r="HO95" s="320"/>
      <c r="HP95" s="320"/>
      <c r="HQ95" s="248">
        <v>20000</v>
      </c>
      <c r="HR95" s="320"/>
      <c r="HS95" s="320"/>
      <c r="HT95" s="265"/>
      <c r="HU95" s="320"/>
      <c r="HV95" s="320"/>
      <c r="HW95" s="320"/>
      <c r="HX95" s="320"/>
      <c r="HY95" s="320"/>
      <c r="HZ95" s="320"/>
      <c r="IA95" s="265"/>
      <c r="IB95" s="320"/>
      <c r="IC95" s="320"/>
      <c r="ID95" s="320"/>
      <c r="IE95" s="320"/>
      <c r="IF95" s="320"/>
      <c r="IG95" s="320"/>
      <c r="IH95" s="265"/>
      <c r="II95" s="320"/>
      <c r="IJ95" s="320"/>
      <c r="IK95" s="320"/>
      <c r="IL95" s="320"/>
      <c r="IM95" s="320"/>
      <c r="IN95" s="320"/>
      <c r="IO95" s="265"/>
      <c r="IP95" s="320"/>
      <c r="IQ95" s="320"/>
      <c r="IR95" s="320"/>
      <c r="IS95" s="320"/>
      <c r="IT95" s="320"/>
      <c r="IU95" s="320"/>
      <c r="IV95" s="265"/>
      <c r="IW95" s="248">
        <v>20000</v>
      </c>
      <c r="IX95" s="320"/>
      <c r="IY95" s="320"/>
      <c r="IZ95" s="320"/>
      <c r="JA95" s="320"/>
      <c r="JB95" s="320"/>
      <c r="JC95" s="265"/>
      <c r="JD95" s="320"/>
      <c r="JE95" s="320"/>
      <c r="JF95" s="320"/>
      <c r="JG95" s="320"/>
      <c r="JH95" s="320"/>
      <c r="JI95" s="320"/>
      <c r="JJ95" s="265"/>
      <c r="JK95" s="320"/>
      <c r="JL95" s="320"/>
      <c r="JM95" s="320"/>
      <c r="JN95" s="320"/>
      <c r="JO95" s="320"/>
      <c r="JP95" s="320"/>
      <c r="JQ95" s="265"/>
      <c r="JR95" s="320"/>
      <c r="JS95" s="320"/>
      <c r="JT95" s="320"/>
      <c r="JU95" s="320"/>
      <c r="JV95" s="320"/>
      <c r="JW95" s="320"/>
      <c r="JX95" s="265"/>
      <c r="JY95" s="320"/>
      <c r="JZ95" s="320"/>
      <c r="KA95" s="248">
        <v>20000</v>
      </c>
      <c r="KB95" s="320"/>
      <c r="KC95" s="320"/>
      <c r="KD95" s="320"/>
      <c r="KE95" s="320"/>
      <c r="KF95" s="265"/>
      <c r="KG95" s="320"/>
      <c r="KH95" s="320"/>
      <c r="KI95" s="320"/>
      <c r="KJ95" s="320"/>
      <c r="KK95" s="320"/>
      <c r="KL95" s="320"/>
      <c r="KM95" s="265"/>
      <c r="KN95" s="320"/>
      <c r="KO95" s="320"/>
      <c r="KP95" s="320"/>
      <c r="KQ95" s="320"/>
      <c r="KR95" s="320"/>
      <c r="KS95" s="320"/>
      <c r="KT95" s="265"/>
      <c r="KU95" s="320"/>
      <c r="KV95" s="320"/>
      <c r="KW95" s="320"/>
      <c r="KX95" s="320"/>
      <c r="KY95" s="320"/>
      <c r="KZ95" s="320"/>
      <c r="LA95" s="265"/>
      <c r="LB95" s="320"/>
      <c r="LC95" s="320"/>
      <c r="LD95" s="320"/>
      <c r="LE95" s="320"/>
      <c r="LF95" s="320"/>
      <c r="LG95" s="248">
        <v>20000</v>
      </c>
      <c r="LH95" s="320"/>
      <c r="LI95" s="265"/>
      <c r="LJ95" s="320"/>
      <c r="LK95" s="320"/>
      <c r="LL95" s="320"/>
      <c r="LM95" s="320"/>
      <c r="LN95" s="320"/>
      <c r="LO95" s="320"/>
      <c r="LP95" s="265"/>
      <c r="LQ95" s="320"/>
      <c r="LR95" s="320"/>
      <c r="LS95" s="320"/>
      <c r="LT95" s="320"/>
      <c r="LU95" s="320"/>
      <c r="LV95" s="320"/>
      <c r="LW95" s="265"/>
      <c r="LX95" s="320"/>
      <c r="LY95" s="320"/>
      <c r="LZ95" s="320"/>
      <c r="MA95" s="320"/>
      <c r="MB95" s="320"/>
      <c r="MC95" s="320"/>
      <c r="MD95" s="265"/>
      <c r="ME95" s="320"/>
      <c r="MF95" s="320"/>
      <c r="MG95" s="320"/>
      <c r="MH95" s="320"/>
      <c r="MI95" s="320"/>
      <c r="MJ95" s="320"/>
      <c r="MK95" s="265"/>
      <c r="ML95" s="248">
        <v>20000</v>
      </c>
    </row>
  </sheetData>
  <mergeCells count="48">
    <mergeCell ref="JR4:JW4"/>
    <mergeCell ref="DW4:DY4"/>
    <mergeCell ref="II4:IN4"/>
    <mergeCell ref="GC4:GH4"/>
    <mergeCell ref="EL4:ER4"/>
    <mergeCell ref="ES4:EY4"/>
    <mergeCell ref="EZ4:FE4"/>
    <mergeCell ref="FH4:FN4"/>
    <mergeCell ref="HR4:HS4"/>
    <mergeCell ref="HU4:HZ4"/>
    <mergeCell ref="IB4:IG4"/>
    <mergeCell ref="EB4:EC4"/>
    <mergeCell ref="HM4:HP4"/>
    <mergeCell ref="EE4:EJ4"/>
    <mergeCell ref="GY4:HC4"/>
    <mergeCell ref="HF4:HK4"/>
    <mergeCell ref="DI4:DO4"/>
    <mergeCell ref="DP4:DU4"/>
    <mergeCell ref="DB4:DH4"/>
    <mergeCell ref="BJ4:BN4"/>
    <mergeCell ref="BR4:BX4"/>
    <mergeCell ref="BY4:CE4"/>
    <mergeCell ref="CF4:CL4"/>
    <mergeCell ref="CM4:CS4"/>
    <mergeCell ref="CV4:CZ4"/>
    <mergeCell ref="W2:AY2"/>
    <mergeCell ref="AM4:AN4"/>
    <mergeCell ref="AO4:AT4"/>
    <mergeCell ref="AV4:BA4"/>
    <mergeCell ref="BC4:BH4"/>
    <mergeCell ref="H4:J4"/>
    <mergeCell ref="L4:Q4"/>
    <mergeCell ref="S4:X4"/>
    <mergeCell ref="Z4:AH4"/>
    <mergeCell ref="AI4:AK4"/>
    <mergeCell ref="JK4:JP4"/>
    <mergeCell ref="JD4:JI4"/>
    <mergeCell ref="GR4:GW4"/>
    <mergeCell ref="FO4:FT4"/>
    <mergeCell ref="FV4:GA4"/>
    <mergeCell ref="IP4:IU4"/>
    <mergeCell ref="IX4:JB4"/>
    <mergeCell ref="GL4:GP4"/>
    <mergeCell ref="LB4:LF4"/>
    <mergeCell ref="KB4:KE4"/>
    <mergeCell ref="KG4:KL4"/>
    <mergeCell ref="KN4:KS4"/>
    <mergeCell ref="KU4:KZ4"/>
  </mergeCells>
  <pageMargins left="0.49" right="0.25" top="0.31" bottom="0" header="0.3" footer="0.17"/>
  <pageSetup paperSize="8" scale="62" fitToWidth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 codeName="Sheet19">
    <pageSetUpPr fitToPage="1"/>
  </sheetPr>
  <dimension ref="A1:CV30"/>
  <sheetViews>
    <sheetView showGridLines="0" zoomScaleNormal="100" workbookViewId="0">
      <pane xSplit="29" ySplit="4" topLeftCell="CR5" activePane="bottomRight" state="frozen"/>
      <selection pane="topRight" activeCell="AD1" sqref="AD1"/>
      <selection pane="bottomLeft" activeCell="A5" sqref="A5"/>
      <selection pane="bottomRight" activeCell="CW6" sqref="CW6"/>
    </sheetView>
  </sheetViews>
  <sheetFormatPr defaultColWidth="7.54296875" defaultRowHeight="15.5" x14ac:dyDescent="0.3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/>
    <col min="6" max="6" width="12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customWidth="1"/>
    <col min="31" max="31" width="9.1796875" style="6" customWidth="1"/>
    <col min="32" max="32" width="11.453125" style="6" customWidth="1"/>
    <col min="33" max="33" width="9.1796875" style="6" customWidth="1"/>
    <col min="34" max="34" width="12.54296875" style="6" customWidth="1"/>
    <col min="35" max="35" width="9.1796875" style="6" customWidth="1"/>
    <col min="36" max="36" width="13.1796875" style="6" customWidth="1"/>
    <col min="37" max="37" width="9.1796875" style="6" customWidth="1"/>
    <col min="38" max="38" width="13.1796875" style="6" customWidth="1"/>
    <col min="39" max="39" width="9.1796875" style="6" customWidth="1"/>
    <col min="40" max="40" width="12.1796875" style="6" customWidth="1"/>
    <col min="41" max="41" width="10.54296875" style="6" customWidth="1"/>
    <col min="42" max="42" width="9.1796875" style="6" customWidth="1"/>
    <col min="43" max="43" width="12.1796875" style="6" customWidth="1"/>
    <col min="44" max="44" width="9.1796875" style="6" customWidth="1"/>
    <col min="45" max="45" width="12.1796875" style="6" customWidth="1"/>
    <col min="46" max="46" width="9.1796875" style="6" customWidth="1"/>
    <col min="47" max="47" width="10.81640625" style="6" customWidth="1"/>
    <col min="48" max="48" width="9.1796875" style="6" customWidth="1"/>
    <col min="49" max="49" width="12.1796875" style="6" customWidth="1"/>
    <col min="50" max="50" width="9.1796875" style="6" customWidth="1"/>
    <col min="51" max="51" width="12.1796875" style="6" customWidth="1"/>
    <col min="52" max="52" width="9.1796875" style="6" customWidth="1"/>
    <col min="53" max="53" width="12.1796875" style="6" customWidth="1"/>
    <col min="54" max="54" width="10.81640625" style="6" customWidth="1"/>
    <col min="55" max="56" width="9.81640625" style="6" customWidth="1"/>
    <col min="57" max="57" width="10.81640625" style="6" customWidth="1"/>
    <col min="58" max="58" width="9.453125" style="6" customWidth="1"/>
    <col min="59" max="59" width="10.81640625" style="6" customWidth="1"/>
    <col min="60" max="60" width="9.453125" style="6" customWidth="1"/>
    <col min="61" max="61" width="10.54296875" style="6" customWidth="1"/>
    <col min="62" max="63" width="9.81640625" style="6" customWidth="1"/>
    <col min="64" max="64" width="9" style="6" customWidth="1"/>
    <col min="65" max="67" width="9.81640625" style="6" customWidth="1"/>
    <col min="68" max="68" width="9.1796875" style="6" customWidth="1"/>
    <col min="69" max="69" width="9.81640625" style="6" customWidth="1"/>
    <col min="70" max="70" width="8.54296875" style="6" customWidth="1"/>
    <col min="71" max="71" width="9.81640625" style="6" customWidth="1"/>
    <col min="72" max="72" width="11.1796875" style="6" customWidth="1"/>
    <col min="73" max="73" width="9.81640625" style="6" customWidth="1"/>
    <col min="74" max="74" width="11.1796875" style="6" customWidth="1"/>
    <col min="75" max="75" width="9.81640625" style="6" customWidth="1"/>
    <col min="76" max="76" width="11.1796875" style="6" customWidth="1"/>
    <col min="77" max="77" width="9.81640625" style="6" customWidth="1"/>
    <col min="78" max="78" width="11.1796875" style="6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81640625" style="6" customWidth="1"/>
    <col min="84" max="84" width="15.54296875" style="6" customWidth="1"/>
    <col min="85" max="85" width="13.81640625" style="6" customWidth="1"/>
    <col min="86" max="86" width="15.54296875" style="6" customWidth="1"/>
    <col min="87" max="87" width="13.81640625" style="6" customWidth="1"/>
    <col min="88" max="88" width="15.54296875" style="6" customWidth="1"/>
    <col min="89" max="89" width="13.81640625" style="6" customWidth="1"/>
    <col min="90" max="90" width="15.54296875" style="6" customWidth="1"/>
    <col min="91" max="91" width="13.81640625" style="6" customWidth="1"/>
    <col min="92" max="92" width="15.54296875" style="6" customWidth="1"/>
    <col min="93" max="93" width="13.81640625" style="6" customWidth="1"/>
    <col min="94" max="94" width="15.54296875" style="6" customWidth="1"/>
    <col min="95" max="95" width="13.81640625" style="6" customWidth="1"/>
    <col min="96" max="96" width="15.54296875" style="6" customWidth="1"/>
    <col min="97" max="97" width="13.81640625" style="6" customWidth="1"/>
    <col min="98" max="98" width="15.54296875" style="6" customWidth="1"/>
    <col min="99" max="99" width="13.81640625" style="6" customWidth="1"/>
    <col min="100" max="100" width="15.54296875" style="6" customWidth="1"/>
    <col min="101" max="16384" width="7.54296875" style="6"/>
  </cols>
  <sheetData>
    <row r="1" spans="1:100" x14ac:dyDescent="0.35">
      <c r="B1" s="98"/>
    </row>
    <row r="2" spans="1:100" ht="35.5" customHeight="1" x14ac:dyDescent="0.35">
      <c r="B2" s="288" t="s">
        <v>271</v>
      </c>
      <c r="C2" s="288"/>
      <c r="D2" s="288"/>
      <c r="AQ2" s="6" t="s">
        <v>310</v>
      </c>
      <c r="BC2" s="193" t="s">
        <v>311</v>
      </c>
    </row>
    <row r="3" spans="1:100" s="98" customFormat="1" ht="15" customHeight="1" x14ac:dyDescent="0.35">
      <c r="A3" s="99"/>
      <c r="B3" s="181"/>
      <c r="C3" s="289"/>
      <c r="D3" s="181" t="s">
        <v>476</v>
      </c>
      <c r="E3" s="534" t="s">
        <v>272</v>
      </c>
      <c r="F3" s="534"/>
      <c r="G3" s="534" t="s">
        <v>273</v>
      </c>
      <c r="H3" s="534"/>
      <c r="I3" s="534" t="s">
        <v>274</v>
      </c>
      <c r="J3" s="534"/>
      <c r="K3" s="534" t="s">
        <v>275</v>
      </c>
      <c r="L3" s="534"/>
      <c r="M3" s="534" t="s">
        <v>276</v>
      </c>
      <c r="N3" s="534"/>
      <c r="O3" s="534" t="s">
        <v>277</v>
      </c>
      <c r="P3" s="534"/>
      <c r="Q3" s="534" t="s">
        <v>278</v>
      </c>
      <c r="R3" s="534"/>
      <c r="S3" s="534" t="s">
        <v>279</v>
      </c>
      <c r="T3" s="534"/>
      <c r="U3" s="534" t="s">
        <v>280</v>
      </c>
      <c r="V3" s="534"/>
      <c r="W3" s="534" t="s">
        <v>281</v>
      </c>
      <c r="X3" s="534"/>
      <c r="Y3" s="534" t="s">
        <v>282</v>
      </c>
      <c r="Z3" s="534"/>
      <c r="AA3" s="534" t="s">
        <v>283</v>
      </c>
      <c r="AB3" s="534"/>
      <c r="AC3" s="534"/>
      <c r="AD3" s="534" t="s">
        <v>132</v>
      </c>
      <c r="AE3" s="534"/>
      <c r="AF3" s="534" t="s">
        <v>133</v>
      </c>
      <c r="AG3" s="534"/>
      <c r="AH3" s="534" t="s">
        <v>134</v>
      </c>
      <c r="AI3" s="534"/>
      <c r="AJ3" s="534" t="s">
        <v>135</v>
      </c>
      <c r="AK3" s="534"/>
      <c r="AL3" s="534" t="s">
        <v>136</v>
      </c>
      <c r="AM3" s="534"/>
      <c r="AN3" s="534" t="s">
        <v>137</v>
      </c>
      <c r="AO3" s="534"/>
      <c r="AP3" s="534"/>
      <c r="AQ3" s="534" t="s">
        <v>181</v>
      </c>
      <c r="AR3" s="534"/>
      <c r="AS3" s="534" t="s">
        <v>214</v>
      </c>
      <c r="AT3" s="534"/>
      <c r="AU3" s="534" t="s">
        <v>237</v>
      </c>
      <c r="AV3" s="534"/>
      <c r="AW3" s="534" t="s">
        <v>239</v>
      </c>
      <c r="AX3" s="534"/>
      <c r="AY3" s="534" t="s">
        <v>250</v>
      </c>
      <c r="AZ3" s="534"/>
      <c r="BA3" s="534" t="s">
        <v>259</v>
      </c>
      <c r="BB3" s="534"/>
      <c r="BC3" s="534" t="s">
        <v>262</v>
      </c>
      <c r="BD3" s="534"/>
      <c r="BE3" s="534" t="s">
        <v>267</v>
      </c>
      <c r="BF3" s="534"/>
      <c r="BG3" s="534" t="s">
        <v>270</v>
      </c>
      <c r="BH3" s="534"/>
      <c r="BI3" s="534" t="s">
        <v>286</v>
      </c>
      <c r="BJ3" s="534"/>
      <c r="BK3" s="534" t="s">
        <v>306</v>
      </c>
      <c r="BL3" s="534"/>
      <c r="BM3" s="534" t="s">
        <v>308</v>
      </c>
      <c r="BN3" s="534"/>
      <c r="BO3" s="534" t="s">
        <v>312</v>
      </c>
      <c r="BP3" s="534"/>
      <c r="BQ3" s="534" t="s">
        <v>316</v>
      </c>
      <c r="BR3" s="534"/>
      <c r="BS3" s="534" t="s">
        <v>380</v>
      </c>
      <c r="BT3" s="534"/>
      <c r="BU3" s="534" t="s">
        <v>384</v>
      </c>
      <c r="BV3" s="534"/>
      <c r="BW3" s="534" t="s">
        <v>386</v>
      </c>
      <c r="BX3" s="534"/>
      <c r="BY3" s="534" t="s">
        <v>404</v>
      </c>
      <c r="BZ3" s="534"/>
      <c r="CA3" s="534" t="s">
        <v>417</v>
      </c>
      <c r="CB3" s="534"/>
      <c r="CC3" s="534" t="s">
        <v>445</v>
      </c>
      <c r="CD3" s="534"/>
      <c r="CE3" s="534" t="s">
        <v>482</v>
      </c>
      <c r="CF3" s="534"/>
      <c r="CG3" s="534" t="s">
        <v>484</v>
      </c>
      <c r="CH3" s="534"/>
      <c r="CI3" s="534" t="s">
        <v>499</v>
      </c>
      <c r="CJ3" s="534"/>
      <c r="CK3" s="534" t="s">
        <v>504</v>
      </c>
      <c r="CL3" s="534"/>
      <c r="CM3" s="534" t="s">
        <v>507</v>
      </c>
      <c r="CN3" s="534"/>
      <c r="CO3" s="534" t="s">
        <v>518</v>
      </c>
      <c r="CP3" s="534"/>
      <c r="CQ3" s="534" t="s">
        <v>522</v>
      </c>
      <c r="CR3" s="534"/>
      <c r="CS3" s="534" t="s">
        <v>539</v>
      </c>
      <c r="CT3" s="534"/>
      <c r="CU3" s="534" t="s">
        <v>553</v>
      </c>
      <c r="CV3" s="534"/>
    </row>
    <row r="4" spans="1:100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  <c r="CI4" s="101" t="s">
        <v>138</v>
      </c>
      <c r="CJ4" s="101" t="s">
        <v>139</v>
      </c>
      <c r="CK4" s="101" t="s">
        <v>138</v>
      </c>
      <c r="CL4" s="101" t="s">
        <v>139</v>
      </c>
      <c r="CM4" s="101" t="s">
        <v>138</v>
      </c>
      <c r="CN4" s="101" t="s">
        <v>139</v>
      </c>
      <c r="CO4" s="101" t="s">
        <v>138</v>
      </c>
      <c r="CP4" s="101" t="s">
        <v>139</v>
      </c>
      <c r="CQ4" s="101" t="s">
        <v>138</v>
      </c>
      <c r="CR4" s="101" t="s">
        <v>139</v>
      </c>
      <c r="CS4" s="101" t="s">
        <v>138</v>
      </c>
      <c r="CT4" s="101" t="s">
        <v>139</v>
      </c>
      <c r="CU4" s="101" t="s">
        <v>138</v>
      </c>
      <c r="CV4" s="101" t="s">
        <v>139</v>
      </c>
    </row>
    <row r="5" spans="1:100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469"/>
      <c r="CT5" s="106"/>
      <c r="CU5" s="469"/>
      <c r="CV5" s="106"/>
    </row>
    <row r="6" spans="1:100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12060.749044568583</v>
      </c>
      <c r="CC6" s="84">
        <v>12300</v>
      </c>
      <c r="CD6" s="103">
        <v>12125.30520627686</v>
      </c>
      <c r="CE6" s="84">
        <v>12500</v>
      </c>
      <c r="CF6" s="103">
        <v>12519.735678207491</v>
      </c>
      <c r="CG6" s="84">
        <v>13500</v>
      </c>
      <c r="CH6" s="103">
        <v>13075.123142406088</v>
      </c>
      <c r="CI6" s="84">
        <v>13000</v>
      </c>
      <c r="CJ6" s="103">
        <v>12848.71613254449</v>
      </c>
      <c r="CK6" s="84">
        <v>13500</v>
      </c>
      <c r="CL6" s="103">
        <v>13370.127303138097</v>
      </c>
      <c r="CM6" s="84">
        <v>13800</v>
      </c>
      <c r="CN6" s="103">
        <v>13565.086207572547</v>
      </c>
      <c r="CO6" s="458">
        <f>(13300+12800+12300+11000)/4</f>
        <v>12350</v>
      </c>
      <c r="CP6" s="103">
        <v>12327.305958623994</v>
      </c>
      <c r="CQ6" s="458">
        <f>(10500+10300+10000)/3</f>
        <v>10266.666666666666</v>
      </c>
      <c r="CR6" s="103">
        <v>9962.9822884596651</v>
      </c>
      <c r="CS6" s="458">
        <f>(10000+9700)/2</f>
        <v>9850</v>
      </c>
      <c r="CT6" s="103">
        <v>9535.2548102432702</v>
      </c>
      <c r="CU6" s="84">
        <v>9700</v>
      </c>
      <c r="CV6" s="103">
        <v>9556.9816456471362</v>
      </c>
    </row>
    <row r="7" spans="1:100" ht="17.5" customHeight="1" x14ac:dyDescent="0.35">
      <c r="A7" s="82">
        <v>2</v>
      </c>
      <c r="B7" s="7">
        <v>150000003</v>
      </c>
      <c r="C7" s="82" t="s">
        <v>6</v>
      </c>
      <c r="D7" s="83" t="s">
        <v>315</v>
      </c>
      <c r="E7" s="86">
        <v>16000</v>
      </c>
      <c r="F7" s="86">
        <v>15974.445552538909</v>
      </c>
      <c r="G7" s="86">
        <v>16000</v>
      </c>
      <c r="H7" s="86">
        <v>16249.99107282948</v>
      </c>
      <c r="I7" s="86">
        <v>16700</v>
      </c>
      <c r="J7" s="86">
        <v>16595.892817922249</v>
      </c>
      <c r="K7" s="86">
        <v>17500</v>
      </c>
      <c r="L7" s="86">
        <v>17312.862114699987</v>
      </c>
      <c r="M7" s="86">
        <v>18000</v>
      </c>
      <c r="N7" s="86">
        <v>17829.993676513965</v>
      </c>
      <c r="O7" s="86">
        <v>18000</v>
      </c>
      <c r="P7" s="86">
        <v>17894.770962985298</v>
      </c>
      <c r="Q7" s="86">
        <v>18000</v>
      </c>
      <c r="R7" s="86">
        <v>18015.645864308462</v>
      </c>
      <c r="S7" s="86">
        <v>18000</v>
      </c>
      <c r="T7" s="86">
        <v>17526.785235763364</v>
      </c>
      <c r="U7" s="86">
        <v>16500</v>
      </c>
      <c r="V7" s="86">
        <v>15826.585158312611</v>
      </c>
      <c r="W7" s="86">
        <v>16500</v>
      </c>
      <c r="X7" s="86">
        <v>16496.060846319429</v>
      </c>
      <c r="Y7" s="86">
        <v>16500</v>
      </c>
      <c r="Z7" s="86">
        <v>16168.12558500468</v>
      </c>
      <c r="AA7" s="86">
        <v>18000</v>
      </c>
      <c r="AB7" s="86">
        <v>15500</v>
      </c>
      <c r="AC7" s="86">
        <v>15333.533467361973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>
        <v>17857.024653166671</v>
      </c>
      <c r="CI7" s="84">
        <v>17500</v>
      </c>
      <c r="CJ7" s="103">
        <v>17431.808778102339</v>
      </c>
      <c r="CK7" s="84">
        <v>17500</v>
      </c>
      <c r="CL7" s="103">
        <v>17736.314420245017</v>
      </c>
      <c r="CM7" s="84">
        <v>17800</v>
      </c>
      <c r="CN7" s="103">
        <v>17497.813218443971</v>
      </c>
      <c r="CO7" s="458">
        <f>(17300+15000)/2</f>
        <v>16150</v>
      </c>
      <c r="CP7" s="103">
        <v>16991.142703497022</v>
      </c>
      <c r="CQ7" s="458">
        <f>(14500+13500+13000)/3</f>
        <v>13666.666666666666</v>
      </c>
      <c r="CR7" s="103">
        <v>14003.956562509453</v>
      </c>
      <c r="CS7" s="458">
        <f>(13000+12700)/2</f>
        <v>12850</v>
      </c>
      <c r="CT7" s="103">
        <v>12902.138711353011</v>
      </c>
      <c r="CU7" s="84">
        <v>12700</v>
      </c>
      <c r="CV7" s="103">
        <v>12531.675661210473</v>
      </c>
    </row>
    <row r="8" spans="1:100" ht="17.5" customHeight="1" x14ac:dyDescent="0.35">
      <c r="A8" s="82">
        <v>3</v>
      </c>
      <c r="B8" s="7">
        <v>150000003</v>
      </c>
      <c r="C8" s="82" t="s">
        <v>6</v>
      </c>
      <c r="D8" s="83" t="s">
        <v>313</v>
      </c>
      <c r="E8" s="86"/>
      <c r="F8" s="86" t="s">
        <v>94</v>
      </c>
      <c r="G8" s="86"/>
      <c r="H8" s="86">
        <v>15500</v>
      </c>
      <c r="I8" s="86"/>
      <c r="J8" s="86">
        <v>16196.155672050341</v>
      </c>
      <c r="K8" s="86"/>
      <c r="L8" s="86">
        <v>16957.320169252467</v>
      </c>
      <c r="M8" s="86"/>
      <c r="N8" s="86">
        <v>17887.356704796457</v>
      </c>
      <c r="O8" s="86"/>
      <c r="P8" s="86">
        <v>18000</v>
      </c>
      <c r="Q8" s="86"/>
      <c r="R8" s="86">
        <v>18000</v>
      </c>
      <c r="S8" s="86"/>
      <c r="T8" s="86">
        <v>17836.046823873414</v>
      </c>
      <c r="U8" s="86"/>
      <c r="V8" s="86">
        <v>16500</v>
      </c>
      <c r="W8" s="86"/>
      <c r="X8" s="86">
        <v>16500</v>
      </c>
      <c r="Y8" s="86"/>
      <c r="Z8" s="86">
        <v>17394.75358827235</v>
      </c>
      <c r="AA8" s="86"/>
      <c r="AB8" s="86"/>
      <c r="AC8" s="86">
        <v>17320.149580217079</v>
      </c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>
        <v>19051.337407841402</v>
      </c>
      <c r="CI8" s="84">
        <f>(18450+19460+18320+18960)/4</f>
        <v>18797.5</v>
      </c>
      <c r="CJ8" s="103">
        <v>18854.534810942831</v>
      </c>
      <c r="CK8" s="84">
        <f>(19025+19460+18890+18960)/4</f>
        <v>19083.75</v>
      </c>
      <c r="CL8" s="103">
        <v>18812.013215987805</v>
      </c>
      <c r="CM8" s="84">
        <f>(19370+19460+19232+18960)/4</f>
        <v>19255.5</v>
      </c>
      <c r="CN8" s="103">
        <v>19062.902897119999</v>
      </c>
      <c r="CO8" s="84">
        <f>(18795+19460+18862+18960)/4</f>
        <v>19019.25</v>
      </c>
      <c r="CP8" s="103">
        <v>18741.138296926474</v>
      </c>
      <c r="CQ8" s="458">
        <f>(18200+15500+15000)/3</f>
        <v>16233.333333333334</v>
      </c>
      <c r="CR8" s="103">
        <v>15698.730392568124</v>
      </c>
      <c r="CS8" s="84">
        <v>15000</v>
      </c>
      <c r="CT8" s="103">
        <v>15000</v>
      </c>
      <c r="CU8" s="84">
        <v>15000</v>
      </c>
      <c r="CV8" s="103">
        <v>15000</v>
      </c>
    </row>
    <row r="9" spans="1:100" ht="17.5" customHeight="1" x14ac:dyDescent="0.35">
      <c r="A9" s="82">
        <v>4</v>
      </c>
      <c r="B9" s="7">
        <v>150000113</v>
      </c>
      <c r="C9" s="82" t="s">
        <v>317</v>
      </c>
      <c r="D9" s="83" t="s">
        <v>375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>
        <v>16477.614840217026</v>
      </c>
      <c r="CI9" s="84">
        <v>16000</v>
      </c>
      <c r="CJ9" s="103">
        <v>15813.537878306926</v>
      </c>
      <c r="CK9" s="84">
        <v>16000</v>
      </c>
      <c r="CL9" s="103">
        <v>16389.657915672236</v>
      </c>
      <c r="CM9" s="84">
        <v>16000</v>
      </c>
      <c r="CN9" s="103" t="s">
        <v>94</v>
      </c>
      <c r="CO9" s="458">
        <f>(16000+13500)/2</f>
        <v>14750</v>
      </c>
      <c r="CP9" s="103" t="s">
        <v>94</v>
      </c>
      <c r="CQ9" s="458">
        <f>(13000+12000+11500)/3</f>
        <v>12166.666666666666</v>
      </c>
      <c r="CR9" s="103" t="s">
        <v>94</v>
      </c>
      <c r="CS9" s="84">
        <v>12000</v>
      </c>
      <c r="CT9" s="103" t="s">
        <v>94</v>
      </c>
      <c r="CU9" s="84">
        <v>12000</v>
      </c>
      <c r="CV9" s="103" t="s">
        <v>94</v>
      </c>
    </row>
    <row r="10" spans="1:100" ht="17.5" customHeight="1" x14ac:dyDescent="0.35">
      <c r="A10" s="82">
        <v>5</v>
      </c>
      <c r="B10" s="7">
        <v>150000113</v>
      </c>
      <c r="C10" s="82" t="s">
        <v>317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 t="s">
        <v>94</v>
      </c>
      <c r="CI10" s="84"/>
      <c r="CJ10" s="103" t="s">
        <v>94</v>
      </c>
      <c r="CK10" s="84">
        <f>(19025+19460)/2</f>
        <v>19242.5</v>
      </c>
      <c r="CL10" s="103">
        <v>19181.280099898115</v>
      </c>
      <c r="CM10" s="84">
        <f>(19370+19460)/2</f>
        <v>19415</v>
      </c>
      <c r="CN10" s="103">
        <v>19335.815115118345</v>
      </c>
      <c r="CO10" s="84">
        <f>(18795+19460)/2</f>
        <v>19127.5</v>
      </c>
      <c r="CP10" s="103">
        <v>19254.754403471998</v>
      </c>
      <c r="CQ10" s="458">
        <f>(18200+15500+15000)/3</f>
        <v>16233.333333333334</v>
      </c>
      <c r="CR10" s="103">
        <v>16570.656278011789</v>
      </c>
      <c r="CS10" s="84">
        <v>15000</v>
      </c>
      <c r="CT10" s="103">
        <v>15000</v>
      </c>
      <c r="CU10" s="84">
        <v>15000</v>
      </c>
      <c r="CV10" s="103">
        <v>15000</v>
      </c>
    </row>
    <row r="11" spans="1:100" ht="17.5" customHeight="1" x14ac:dyDescent="0.35">
      <c r="A11" s="82">
        <v>6</v>
      </c>
      <c r="B11" s="7">
        <v>150000004</v>
      </c>
      <c r="C11" s="82" t="s">
        <v>252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 t="s">
        <v>94</v>
      </c>
      <c r="CI11" s="103">
        <v>12300</v>
      </c>
      <c r="CJ11" s="103" t="s">
        <v>94</v>
      </c>
      <c r="CK11" s="103">
        <v>12300</v>
      </c>
      <c r="CL11" s="103" t="s">
        <v>94</v>
      </c>
      <c r="CM11" s="103">
        <v>12300</v>
      </c>
      <c r="CN11" s="103" t="s">
        <v>94</v>
      </c>
      <c r="CO11" s="103">
        <v>12300</v>
      </c>
      <c r="CP11" s="103" t="s">
        <v>94</v>
      </c>
      <c r="CQ11" s="460">
        <f>(15500+15000)/2</f>
        <v>15250</v>
      </c>
      <c r="CR11" s="103">
        <v>15500</v>
      </c>
      <c r="CS11" s="103">
        <v>15000</v>
      </c>
      <c r="CT11" s="103" t="s">
        <v>94</v>
      </c>
      <c r="CU11" s="103">
        <v>15000</v>
      </c>
      <c r="CV11" s="103" t="s">
        <v>94</v>
      </c>
    </row>
    <row r="12" spans="1:100" ht="17.5" customHeight="1" x14ac:dyDescent="0.35">
      <c r="A12" s="82">
        <v>7</v>
      </c>
      <c r="B12" s="7" t="s">
        <v>260</v>
      </c>
      <c r="C12" s="82" t="s">
        <v>253</v>
      </c>
      <c r="D12" s="83" t="s">
        <v>474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>
        <v>18264.613042710906</v>
      </c>
      <c r="CI12" s="84">
        <f t="shared" ref="CI12:CI15" si="0">(18450+19460+18320+18960)/4</f>
        <v>18797.5</v>
      </c>
      <c r="CJ12" s="103">
        <v>18398.163310621458</v>
      </c>
      <c r="CK12" s="84">
        <f>(19025+19460+18890+18960)/4</f>
        <v>19083.75</v>
      </c>
      <c r="CL12" s="103">
        <v>18498.438366566839</v>
      </c>
      <c r="CM12" s="84">
        <f>(19370+19460+19232+18960)/4</f>
        <v>19255.5</v>
      </c>
      <c r="CN12" s="103">
        <v>18788.04869037167</v>
      </c>
      <c r="CO12" s="84">
        <f>(18795+19460+18862+18960)/4</f>
        <v>19019.25</v>
      </c>
      <c r="CP12" s="103">
        <v>18402.85286880167</v>
      </c>
      <c r="CQ12" s="460">
        <f>(15500+15000)/2</f>
        <v>15250</v>
      </c>
      <c r="CR12" s="103">
        <v>14258.03637591573</v>
      </c>
      <c r="CS12" s="84">
        <v>13500</v>
      </c>
      <c r="CT12" s="103">
        <v>13500</v>
      </c>
      <c r="CU12" s="84">
        <v>13500</v>
      </c>
      <c r="CV12" s="103">
        <v>13500</v>
      </c>
    </row>
    <row r="13" spans="1:100" ht="18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>
        <v>17500</v>
      </c>
      <c r="CI13" s="84">
        <v>17500</v>
      </c>
      <c r="CJ13" s="103">
        <v>17500</v>
      </c>
      <c r="CK13" s="103">
        <v>17500</v>
      </c>
      <c r="CL13" s="103">
        <v>17500</v>
      </c>
      <c r="CM13" s="84">
        <v>17800</v>
      </c>
      <c r="CN13" s="103">
        <v>17500</v>
      </c>
      <c r="CO13" s="84">
        <v>17800</v>
      </c>
      <c r="CP13" s="103" t="s">
        <v>94</v>
      </c>
      <c r="CQ13" s="458">
        <f>(14500+15500)/2</f>
        <v>15000</v>
      </c>
      <c r="CR13" s="103">
        <v>13006.44818692156</v>
      </c>
      <c r="CS13" s="84">
        <f>(13000+12700)/2</f>
        <v>12850</v>
      </c>
      <c r="CT13" s="103" t="s">
        <v>94</v>
      </c>
      <c r="CU13" s="84">
        <f>(13000+12700)/2</f>
        <v>12850</v>
      </c>
      <c r="CV13" s="103" t="s">
        <v>94</v>
      </c>
    </row>
    <row r="14" spans="1:100" ht="17.5" customHeight="1" x14ac:dyDescent="0.35">
      <c r="A14" s="82">
        <v>9</v>
      </c>
      <c r="B14" s="87">
        <v>150000014</v>
      </c>
      <c r="C14" s="82" t="s">
        <v>215</v>
      </c>
      <c r="D14" s="83" t="s">
        <v>216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1">12000+2000</f>
        <v>14000</v>
      </c>
      <c r="BT14" s="103">
        <v>14000</v>
      </c>
      <c r="BU14" s="103">
        <f t="shared" ref="BU14:BU15" si="2">12000+1700</f>
        <v>13700</v>
      </c>
      <c r="BV14" s="103">
        <v>13700</v>
      </c>
      <c r="BW14" s="103">
        <f t="shared" ref="BW14:BY15" si="3">12000+2000</f>
        <v>14000</v>
      </c>
      <c r="BX14" s="103">
        <v>14000</v>
      </c>
      <c r="BY14" s="103">
        <f t="shared" si="3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4">(17750+17250+19300+18800)/4</f>
        <v>18275</v>
      </c>
      <c r="CH14" s="103">
        <v>18387.167729380588</v>
      </c>
      <c r="CI14" s="84">
        <f t="shared" si="0"/>
        <v>18797.5</v>
      </c>
      <c r="CJ14" s="103">
        <v>18565.78264962196</v>
      </c>
      <c r="CK14" s="84">
        <f t="shared" ref="CK14:CK15" si="5">(19025+19460+18890+18960)/4</f>
        <v>19083.75</v>
      </c>
      <c r="CL14" s="103">
        <v>18738.859451209395</v>
      </c>
      <c r="CM14" s="84">
        <f t="shared" ref="CM14:CM15" si="6">(19370+19460+19232+18960)/4</f>
        <v>19255.5</v>
      </c>
      <c r="CN14" s="103">
        <v>19064.542552253286</v>
      </c>
      <c r="CO14" s="84">
        <f>(18795+19460+18862+18960)/4</f>
        <v>19019.25</v>
      </c>
      <c r="CP14" s="103">
        <v>18858.494329817455</v>
      </c>
      <c r="CQ14" s="460">
        <f t="shared" ref="CQ14:CQ17" si="7">(15500+15000)/2</f>
        <v>15250</v>
      </c>
      <c r="CR14" s="103">
        <v>13884.43988169441</v>
      </c>
      <c r="CS14" s="84">
        <v>12000</v>
      </c>
      <c r="CT14" s="103">
        <v>12000</v>
      </c>
      <c r="CU14" s="84">
        <v>12000</v>
      </c>
      <c r="CV14" s="103">
        <v>12000</v>
      </c>
    </row>
    <row r="15" spans="1:100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1"/>
        <v>14000</v>
      </c>
      <c r="BT15" s="103">
        <v>14000</v>
      </c>
      <c r="BU15" s="103">
        <f t="shared" si="2"/>
        <v>13700</v>
      </c>
      <c r="BV15" s="103">
        <v>13700</v>
      </c>
      <c r="BW15" s="103">
        <f t="shared" si="3"/>
        <v>14000</v>
      </c>
      <c r="BX15" s="103">
        <v>13943.331751305173</v>
      </c>
      <c r="BY15" s="103">
        <f t="shared" si="3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4"/>
        <v>18275</v>
      </c>
      <c r="CH15" s="103">
        <v>18216.875972831469</v>
      </c>
      <c r="CI15" s="84">
        <f t="shared" si="0"/>
        <v>18797.5</v>
      </c>
      <c r="CJ15" s="103">
        <v>18606.748262380537</v>
      </c>
      <c r="CK15" s="84">
        <f t="shared" si="5"/>
        <v>19083.75</v>
      </c>
      <c r="CL15" s="103">
        <v>18588.058430156536</v>
      </c>
      <c r="CM15" s="84">
        <f t="shared" si="6"/>
        <v>19255.5</v>
      </c>
      <c r="CN15" s="103">
        <v>19053.152420250088</v>
      </c>
      <c r="CO15" s="84">
        <f>(18795+19460+18862+18960)/4</f>
        <v>19019.25</v>
      </c>
      <c r="CP15" s="103">
        <v>18469.109557793938</v>
      </c>
      <c r="CQ15" s="460">
        <f t="shared" si="7"/>
        <v>15250</v>
      </c>
      <c r="CR15" s="103">
        <v>13985.616512324847</v>
      </c>
      <c r="CS15" s="84">
        <v>12000</v>
      </c>
      <c r="CT15" s="103">
        <v>12000</v>
      </c>
      <c r="CU15" s="84">
        <v>12000</v>
      </c>
      <c r="CV15" s="103">
        <v>12000</v>
      </c>
    </row>
    <row r="16" spans="1:100" ht="17.5" customHeight="1" x14ac:dyDescent="0.35">
      <c r="A16" s="82">
        <v>11</v>
      </c>
      <c r="B16" s="87">
        <v>150000016</v>
      </c>
      <c r="C16" s="82" t="s">
        <v>405</v>
      </c>
      <c r="D16" s="83" t="s">
        <v>483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>
        <v>12300</v>
      </c>
      <c r="CI16" s="84">
        <v>12300</v>
      </c>
      <c r="CJ16" s="103">
        <v>12300</v>
      </c>
      <c r="CK16" s="84">
        <v>12300</v>
      </c>
      <c r="CL16" s="103">
        <v>12300</v>
      </c>
      <c r="CM16" s="84">
        <v>12300</v>
      </c>
      <c r="CN16" s="103">
        <v>12300</v>
      </c>
      <c r="CO16" s="84">
        <v>12300</v>
      </c>
      <c r="CP16" s="103">
        <v>11500</v>
      </c>
      <c r="CQ16" s="460">
        <f t="shared" si="7"/>
        <v>15250</v>
      </c>
      <c r="CR16" s="103">
        <v>15500</v>
      </c>
      <c r="CS16" s="103">
        <v>15000</v>
      </c>
      <c r="CT16" s="103" t="s">
        <v>94</v>
      </c>
      <c r="CU16" s="103">
        <v>15000</v>
      </c>
      <c r="CV16" s="103" t="s">
        <v>94</v>
      </c>
    </row>
    <row r="17" spans="1:100" ht="17.5" customHeight="1" x14ac:dyDescent="0.35">
      <c r="A17" s="82">
        <v>12</v>
      </c>
      <c r="B17" s="87">
        <v>150000114</v>
      </c>
      <c r="C17" s="82" t="s">
        <v>251</v>
      </c>
      <c r="D17" s="83" t="s">
        <v>256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319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>
        <v>18382.806321227625</v>
      </c>
      <c r="CI17" s="84">
        <v>20000</v>
      </c>
      <c r="CJ17" s="103">
        <v>18798.321464834495</v>
      </c>
      <c r="CK17" s="84">
        <f>(19025+19460+18890+18960)/4</f>
        <v>19083.75</v>
      </c>
      <c r="CL17" s="103">
        <v>18836.575152500682</v>
      </c>
      <c r="CM17" s="84">
        <f>(19370+19460+19232+18960)/4</f>
        <v>19255.5</v>
      </c>
      <c r="CN17" s="103">
        <v>19060.694796687098</v>
      </c>
      <c r="CO17" s="84">
        <f>(18795+19460+18862+18960)/4</f>
        <v>19019.25</v>
      </c>
      <c r="CP17" s="103">
        <v>18649.860946604917</v>
      </c>
      <c r="CQ17" s="460">
        <f t="shared" si="7"/>
        <v>15250</v>
      </c>
      <c r="CR17" s="103">
        <v>14268.285490399468</v>
      </c>
      <c r="CS17" s="84">
        <v>13500</v>
      </c>
      <c r="CT17" s="103">
        <v>13500</v>
      </c>
      <c r="CU17" s="84">
        <v>13500</v>
      </c>
      <c r="CV17" s="103">
        <v>13479.587461704567</v>
      </c>
    </row>
    <row r="18" spans="1:100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</row>
    <row r="19" spans="1:100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</row>
    <row r="20" spans="1:100" ht="19" customHeight="1" x14ac:dyDescent="0.35">
      <c r="A20" s="82">
        <f t="shared" ref="A20:A27" si="8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>
        <v>19877.574099792211</v>
      </c>
      <c r="CI20" s="103">
        <v>19000</v>
      </c>
      <c r="CJ20" s="103">
        <v>19071.61304515888</v>
      </c>
      <c r="CK20" s="103">
        <v>19500</v>
      </c>
      <c r="CL20" s="103">
        <v>19873.330820084269</v>
      </c>
      <c r="CM20" s="103">
        <v>19500</v>
      </c>
      <c r="CN20" s="103">
        <v>19487.746002568252</v>
      </c>
      <c r="CO20" s="103">
        <f>(18500+17500)/2</f>
        <v>18000</v>
      </c>
      <c r="CP20" s="103">
        <v>18466.028305561729</v>
      </c>
      <c r="CQ20" s="460">
        <f>(17000+16700+16300)/3</f>
        <v>16666.666666666668</v>
      </c>
      <c r="CR20" s="103">
        <v>16728.955236194914</v>
      </c>
      <c r="CS20" s="460">
        <f>(16300+16000)/2</f>
        <v>16150</v>
      </c>
      <c r="CT20" s="103">
        <v>16041.349095785541</v>
      </c>
      <c r="CU20" s="103">
        <v>16000</v>
      </c>
      <c r="CV20" s="103">
        <v>16027.580781948138</v>
      </c>
    </row>
    <row r="21" spans="1:100" ht="19" customHeight="1" x14ac:dyDescent="0.35">
      <c r="A21" s="82">
        <f t="shared" si="8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>
        <v>19649.994197067586</v>
      </c>
      <c r="CI21" s="103">
        <v>18500</v>
      </c>
      <c r="CJ21" s="103">
        <v>18486.850354502942</v>
      </c>
      <c r="CK21" s="103">
        <v>19000</v>
      </c>
      <c r="CL21" s="103">
        <v>19132.194625752309</v>
      </c>
      <c r="CM21" s="103">
        <v>19000</v>
      </c>
      <c r="CN21" s="103">
        <v>18941.737144657058</v>
      </c>
      <c r="CO21" s="103">
        <f>(18000+17000)/2</f>
        <v>17500</v>
      </c>
      <c r="CP21" s="103">
        <v>18077.360990377987</v>
      </c>
      <c r="CQ21" s="460">
        <f>(16500+16200+15800)/3</f>
        <v>16166.666666666666</v>
      </c>
      <c r="CR21" s="103">
        <v>16260.177089097953</v>
      </c>
      <c r="CS21" s="460">
        <f>CS20-500</f>
        <v>15650</v>
      </c>
      <c r="CT21" s="103">
        <v>15609.633365444552</v>
      </c>
      <c r="CU21" s="103">
        <f>CU20-500</f>
        <v>15500</v>
      </c>
      <c r="CV21" s="103">
        <v>15642.643189905964</v>
      </c>
    </row>
    <row r="22" spans="1:100" ht="19" customHeight="1" x14ac:dyDescent="0.35">
      <c r="A22" s="82">
        <f t="shared" si="8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>
        <v>19872.020068771319</v>
      </c>
      <c r="CI22" s="103">
        <v>18000</v>
      </c>
      <c r="CJ22" s="103">
        <v>19800</v>
      </c>
      <c r="CK22" s="103">
        <v>18500</v>
      </c>
      <c r="CL22" s="103">
        <v>19760.263633136277</v>
      </c>
      <c r="CM22" s="103">
        <v>18500</v>
      </c>
      <c r="CN22" s="103">
        <v>19838.776848570214</v>
      </c>
      <c r="CO22" s="103">
        <f>(17500+16500)/2</f>
        <v>17000</v>
      </c>
      <c r="CP22" s="103">
        <v>19314.982218713321</v>
      </c>
      <c r="CQ22" s="460">
        <f>(16000+15700+15300)/3</f>
        <v>15666.666666666666</v>
      </c>
      <c r="CR22" s="103">
        <v>17762.57059967285</v>
      </c>
      <c r="CS22" s="460">
        <f>CS20-1000</f>
        <v>15150</v>
      </c>
      <c r="CT22" s="103" t="s">
        <v>94</v>
      </c>
      <c r="CU22" s="103">
        <f>CU20-1000</f>
        <v>15000</v>
      </c>
      <c r="CV22" s="103">
        <v>14519.268146814682</v>
      </c>
    </row>
    <row r="23" spans="1:100" ht="19" customHeight="1" x14ac:dyDescent="0.35">
      <c r="A23" s="82">
        <f t="shared" si="8"/>
        <v>5</v>
      </c>
      <c r="B23" s="87">
        <v>150000078</v>
      </c>
      <c r="C23" s="82" t="s">
        <v>218</v>
      </c>
      <c r="D23" s="83" t="s">
        <v>219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</row>
    <row r="24" spans="1:100" ht="19" customHeight="1" x14ac:dyDescent="0.35">
      <c r="A24" s="82">
        <f t="shared" si="8"/>
        <v>6</v>
      </c>
      <c r="B24" s="87">
        <v>150000079</v>
      </c>
      <c r="C24" s="82" t="s">
        <v>217</v>
      </c>
      <c r="D24" s="83" t="s">
        <v>220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</row>
    <row r="25" spans="1:100" ht="19" customHeight="1" x14ac:dyDescent="0.35">
      <c r="A25" s="82">
        <f t="shared" si="8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</row>
    <row r="26" spans="1:100" ht="19" customHeight="1" x14ac:dyDescent="0.35">
      <c r="A26" s="82">
        <f t="shared" si="8"/>
        <v>8</v>
      </c>
      <c r="B26" s="87">
        <v>150000171</v>
      </c>
      <c r="C26" s="89" t="s">
        <v>7</v>
      </c>
      <c r="D26" s="83" t="s">
        <v>263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</row>
    <row r="27" spans="1:100" ht="19" customHeight="1" x14ac:dyDescent="0.35">
      <c r="A27" s="82">
        <f t="shared" si="8"/>
        <v>9</v>
      </c>
      <c r="B27" s="87">
        <v>150000061</v>
      </c>
      <c r="C27" s="89" t="s">
        <v>11</v>
      </c>
      <c r="D27" s="83" t="s">
        <v>255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>
        <v>19890.026545316647</v>
      </c>
      <c r="CI27" s="103">
        <f>13500+6500</f>
        <v>20000</v>
      </c>
      <c r="CJ27" s="103">
        <v>19467.027715833068</v>
      </c>
      <c r="CK27" s="103">
        <f>13500+6500</f>
        <v>20000</v>
      </c>
      <c r="CL27" s="103">
        <v>19801.351052965692</v>
      </c>
      <c r="CM27" s="103">
        <f>13800+6500</f>
        <v>20300</v>
      </c>
      <c r="CN27" s="103">
        <v>20231.893821607551</v>
      </c>
      <c r="CO27" s="103">
        <v>20300</v>
      </c>
      <c r="CP27" s="103">
        <v>20330</v>
      </c>
      <c r="CQ27" s="103">
        <f>(17500+16500)/2</f>
        <v>17000</v>
      </c>
      <c r="CR27" s="103">
        <v>18120.950471390413</v>
      </c>
      <c r="CS27" s="103">
        <v>16500</v>
      </c>
      <c r="CT27" s="103">
        <v>16500</v>
      </c>
      <c r="CU27" s="103">
        <v>16500</v>
      </c>
      <c r="CV27" s="103">
        <v>16500</v>
      </c>
    </row>
    <row r="28" spans="1:100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</row>
    <row r="29" spans="1:100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11290.322580645161</v>
      </c>
      <c r="I29" s="103">
        <v>11300</v>
      </c>
      <c r="J29" s="103">
        <v>11290.322580645161</v>
      </c>
      <c r="K29" s="103">
        <v>11300</v>
      </c>
      <c r="L29" s="103">
        <v>11290.322580645161</v>
      </c>
      <c r="M29" s="103">
        <v>11300</v>
      </c>
      <c r="N29" s="103">
        <v>11290.322580645161</v>
      </c>
      <c r="O29" s="103">
        <v>11300</v>
      </c>
      <c r="P29" s="103">
        <v>11290.322580645161</v>
      </c>
      <c r="Q29" s="103">
        <v>11290.322580645161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9">4450/0.66</f>
        <v>6742.424242424242</v>
      </c>
      <c r="BX29" s="103">
        <f t="shared" si="9"/>
        <v>6742.424242424242</v>
      </c>
      <c r="BY29" s="103">
        <f t="shared" si="9"/>
        <v>6742.424242424242</v>
      </c>
      <c r="BZ29" s="103">
        <f t="shared" si="9"/>
        <v>6742.424242424242</v>
      </c>
      <c r="CA29" s="103">
        <f t="shared" si="9"/>
        <v>6742.424242424242</v>
      </c>
      <c r="CB29" s="103">
        <f t="shared" si="9"/>
        <v>6742.424242424242</v>
      </c>
      <c r="CC29" s="103">
        <f t="shared" si="9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  <c r="CI29" s="103">
        <f>4450/0.66</f>
        <v>6742.424242424242</v>
      </c>
      <c r="CJ29" s="103">
        <v>6742.424242424242</v>
      </c>
      <c r="CK29" s="103">
        <f>4450/0.66</f>
        <v>6742.424242424242</v>
      </c>
      <c r="CL29" s="103">
        <f>4450/0.66</f>
        <v>6742.424242424242</v>
      </c>
      <c r="CM29" s="103">
        <f>4450/0.66</f>
        <v>6742.424242424242</v>
      </c>
      <c r="CN29" s="103">
        <f>4450/0.66</f>
        <v>6742.424242424242</v>
      </c>
      <c r="CO29" s="103">
        <f>5500/0.69</f>
        <v>7971.0144927536239</v>
      </c>
      <c r="CP29" s="103">
        <v>8417.5479827653744</v>
      </c>
      <c r="CQ29" s="103">
        <f>5500/0.69</f>
        <v>7971.0144927536239</v>
      </c>
      <c r="CR29" s="103">
        <v>8710.8536447580609</v>
      </c>
      <c r="CS29" s="103">
        <f>5500/0.69</f>
        <v>7971.0144927536239</v>
      </c>
      <c r="CT29" s="103">
        <f>5500/0.69</f>
        <v>7971.0144927536239</v>
      </c>
      <c r="CU29" s="103">
        <f>5500/0.69</f>
        <v>7971.0144927536239</v>
      </c>
      <c r="CV29" s="103">
        <f>5500/0.69</f>
        <v>7971.0144927536239</v>
      </c>
    </row>
    <row r="30" spans="1:100" x14ac:dyDescent="0.35">
      <c r="BP30" s="209"/>
    </row>
  </sheetData>
  <mergeCells count="47">
    <mergeCell ref="CE3:CF3"/>
    <mergeCell ref="CI3:CJ3"/>
    <mergeCell ref="CG3:CH3"/>
    <mergeCell ref="BQ3:BR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Q3:R3"/>
    <mergeCell ref="S3:T3"/>
    <mergeCell ref="U3:V3"/>
    <mergeCell ref="W3:X3"/>
    <mergeCell ref="Y3:Z3"/>
    <mergeCell ref="BA3:BB3"/>
    <mergeCell ref="CC3:CD3"/>
    <mergeCell ref="BY3:BZ3"/>
    <mergeCell ref="BG3:BH3"/>
    <mergeCell ref="BU3:BV3"/>
    <mergeCell ref="BS3:BT3"/>
    <mergeCell ref="BK3:BL3"/>
    <mergeCell ref="BI3:BJ3"/>
    <mergeCell ref="BC3:BD3"/>
    <mergeCell ref="BE3:BF3"/>
    <mergeCell ref="CA3:CB3"/>
    <mergeCell ref="BW3:BX3"/>
    <mergeCell ref="BO3:BP3"/>
    <mergeCell ref="BM3:BN3"/>
    <mergeCell ref="AN3:AP3"/>
    <mergeCell ref="AW3:AX3"/>
    <mergeCell ref="AY3:AZ3"/>
    <mergeCell ref="AS3:AT3"/>
    <mergeCell ref="AQ3:AR3"/>
    <mergeCell ref="AU3:AV3"/>
    <mergeCell ref="CU3:CV3"/>
    <mergeCell ref="CS3:CT3"/>
    <mergeCell ref="CQ3:CR3"/>
    <mergeCell ref="CO3:CP3"/>
    <mergeCell ref="CK3:CL3"/>
    <mergeCell ref="CM3:CN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sheetPr codeName="Sheet20"/>
  <dimension ref="A1:DA41"/>
  <sheetViews>
    <sheetView showGridLines="0" topLeftCell="A2" zoomScaleNormal="100" workbookViewId="0">
      <pane xSplit="4" ySplit="3" topLeftCell="CT5" activePane="bottomRight" state="frozen"/>
      <selection activeCell="B17" sqref="B17"/>
      <selection pane="topRight" activeCell="B17" sqref="B17"/>
      <selection pane="bottomLeft" activeCell="B17" sqref="B17"/>
      <selection pane="bottomRight" activeCell="CZ18" sqref="CZ18:CZ19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90" width="9.81640625" style="6" bestFit="1" customWidth="1"/>
    <col min="91" max="91" width="11.453125" style="6" customWidth="1"/>
    <col min="92" max="92" width="9.81640625" style="6" bestFit="1" customWidth="1"/>
    <col min="93" max="93" width="11.453125" style="6" customWidth="1"/>
    <col min="94" max="94" width="9.81640625" style="6" bestFit="1" customWidth="1"/>
    <col min="95" max="95" width="11.453125" style="6" customWidth="1"/>
    <col min="96" max="96" width="9.81640625" style="6" bestFit="1" customWidth="1"/>
    <col min="97" max="97" width="11.453125" style="6" customWidth="1"/>
    <col min="98" max="98" width="11" style="6" customWidth="1"/>
    <col min="99" max="99" width="11.453125" style="6" customWidth="1"/>
    <col min="100" max="103" width="12.54296875" style="6" customWidth="1"/>
    <col min="104" max="16384" width="7.54296875" style="6"/>
  </cols>
  <sheetData>
    <row r="1" spans="1:103" x14ac:dyDescent="0.35">
      <c r="B1" s="98" t="s">
        <v>131</v>
      </c>
    </row>
    <row r="2" spans="1:103" ht="16" customHeight="1" thickBot="1" x14ac:dyDescent="0.4">
      <c r="B2" s="288" t="s">
        <v>284</v>
      </c>
      <c r="C2" s="288"/>
      <c r="D2" s="288"/>
    </row>
    <row r="3" spans="1:103" s="98" customFormat="1" ht="15" customHeight="1" x14ac:dyDescent="0.35">
      <c r="A3" s="99"/>
      <c r="B3" s="181"/>
      <c r="C3" s="289"/>
      <c r="D3" s="181" t="s">
        <v>476</v>
      </c>
      <c r="E3" s="534">
        <v>1</v>
      </c>
      <c r="F3" s="534"/>
      <c r="G3" s="534">
        <f>E3+1</f>
        <v>2</v>
      </c>
      <c r="H3" s="534"/>
      <c r="I3" s="534">
        <f>G3+1</f>
        <v>3</v>
      </c>
      <c r="J3" s="534"/>
      <c r="K3" s="534">
        <f>I3+1</f>
        <v>4</v>
      </c>
      <c r="L3" s="534"/>
      <c r="M3" s="534">
        <f>K3+1</f>
        <v>5</v>
      </c>
      <c r="N3" s="534"/>
      <c r="O3" s="534">
        <f>M3+1</f>
        <v>6</v>
      </c>
      <c r="P3" s="534"/>
      <c r="Q3" s="534">
        <f>O3+1</f>
        <v>7</v>
      </c>
      <c r="R3" s="534"/>
      <c r="S3" s="534">
        <f>Q3+1</f>
        <v>8</v>
      </c>
      <c r="T3" s="534"/>
      <c r="U3" s="534">
        <f>S3+1</f>
        <v>9</v>
      </c>
      <c r="V3" s="534"/>
      <c r="W3" s="534">
        <f>U3+1</f>
        <v>10</v>
      </c>
      <c r="X3" s="534"/>
      <c r="Y3" s="534">
        <f>W3+1</f>
        <v>11</v>
      </c>
      <c r="Z3" s="534"/>
      <c r="AA3" s="534">
        <f>Y3+1</f>
        <v>12</v>
      </c>
      <c r="AB3" s="534"/>
      <c r="AC3" s="537"/>
      <c r="AD3" s="535" t="s">
        <v>132</v>
      </c>
      <c r="AE3" s="536"/>
      <c r="AF3" s="535" t="s">
        <v>133</v>
      </c>
      <c r="AG3" s="536"/>
      <c r="AH3" s="535" t="s">
        <v>134</v>
      </c>
      <c r="AI3" s="536"/>
      <c r="AJ3" s="535" t="s">
        <v>135</v>
      </c>
      <c r="AK3" s="536"/>
      <c r="AL3" s="535" t="s">
        <v>136</v>
      </c>
      <c r="AM3" s="536"/>
      <c r="AN3" s="535" t="s">
        <v>137</v>
      </c>
      <c r="AO3" s="538"/>
      <c r="AP3" s="536"/>
      <c r="AQ3" s="535" t="s">
        <v>181</v>
      </c>
      <c r="AR3" s="538"/>
      <c r="AS3" s="536"/>
      <c r="AT3" s="535" t="s">
        <v>214</v>
      </c>
      <c r="AU3" s="538"/>
      <c r="AV3" s="536"/>
      <c r="AW3" s="535" t="s">
        <v>237</v>
      </c>
      <c r="AX3" s="538"/>
      <c r="AY3" s="536"/>
      <c r="AZ3" s="535" t="s">
        <v>239</v>
      </c>
      <c r="BA3" s="536"/>
      <c r="BB3" s="535" t="s">
        <v>250</v>
      </c>
      <c r="BC3" s="536"/>
      <c r="BD3" s="535" t="s">
        <v>259</v>
      </c>
      <c r="BE3" s="536"/>
      <c r="BF3" s="535" t="s">
        <v>262</v>
      </c>
      <c r="BG3" s="536"/>
      <c r="BH3" s="535" t="s">
        <v>267</v>
      </c>
      <c r="BI3" s="536"/>
      <c r="BJ3" s="535" t="s">
        <v>270</v>
      </c>
      <c r="BK3" s="536"/>
      <c r="BL3" s="535" t="s">
        <v>286</v>
      </c>
      <c r="BM3" s="536"/>
      <c r="BN3" s="535" t="s">
        <v>306</v>
      </c>
      <c r="BO3" s="536"/>
      <c r="BP3" s="535" t="s">
        <v>308</v>
      </c>
      <c r="BQ3" s="536"/>
      <c r="BR3" s="535" t="s">
        <v>312</v>
      </c>
      <c r="BS3" s="536"/>
      <c r="BT3" s="535" t="s">
        <v>316</v>
      </c>
      <c r="BU3" s="536"/>
      <c r="BV3" s="535" t="s">
        <v>380</v>
      </c>
      <c r="BW3" s="536"/>
      <c r="BX3" s="535" t="s">
        <v>384</v>
      </c>
      <c r="BY3" s="536"/>
      <c r="BZ3" s="535" t="s">
        <v>386</v>
      </c>
      <c r="CA3" s="536"/>
      <c r="CB3" s="535" t="s">
        <v>404</v>
      </c>
      <c r="CC3" s="536"/>
      <c r="CD3" s="535" t="s">
        <v>417</v>
      </c>
      <c r="CE3" s="536"/>
      <c r="CF3" s="535" t="s">
        <v>445</v>
      </c>
      <c r="CG3" s="536"/>
      <c r="CH3" s="535" t="s">
        <v>482</v>
      </c>
      <c r="CI3" s="536"/>
      <c r="CJ3" s="535" t="s">
        <v>484</v>
      </c>
      <c r="CK3" s="536"/>
      <c r="CL3" s="535" t="s">
        <v>499</v>
      </c>
      <c r="CM3" s="536"/>
      <c r="CN3" s="535" t="s">
        <v>504</v>
      </c>
      <c r="CO3" s="536"/>
      <c r="CP3" s="535" t="s">
        <v>507</v>
      </c>
      <c r="CQ3" s="536"/>
      <c r="CR3" s="535" t="s">
        <v>518</v>
      </c>
      <c r="CS3" s="536"/>
      <c r="CT3" s="535" t="s">
        <v>522</v>
      </c>
      <c r="CU3" s="536"/>
      <c r="CV3" s="535" t="s">
        <v>543</v>
      </c>
      <c r="CW3" s="536"/>
      <c r="CX3" s="535" t="s">
        <v>554</v>
      </c>
      <c r="CY3" s="536"/>
    </row>
    <row r="4" spans="1:103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8" t="s">
        <v>139</v>
      </c>
      <c r="AD4" s="161" t="s">
        <v>138</v>
      </c>
      <c r="AE4" s="162" t="s">
        <v>139</v>
      </c>
      <c r="AF4" s="161" t="s">
        <v>138</v>
      </c>
      <c r="AG4" s="162" t="s">
        <v>139</v>
      </c>
      <c r="AH4" s="161" t="s">
        <v>138</v>
      </c>
      <c r="AI4" s="162" t="s">
        <v>139</v>
      </c>
      <c r="AJ4" s="161" t="s">
        <v>138</v>
      </c>
      <c r="AK4" s="162" t="s">
        <v>139</v>
      </c>
      <c r="AL4" s="161" t="s">
        <v>138</v>
      </c>
      <c r="AM4" s="162" t="s">
        <v>139</v>
      </c>
      <c r="AN4" s="161" t="s">
        <v>138</v>
      </c>
      <c r="AO4" s="100" t="s">
        <v>142</v>
      </c>
      <c r="AP4" s="162" t="s">
        <v>139</v>
      </c>
      <c r="AQ4" s="161" t="s">
        <v>138</v>
      </c>
      <c r="AR4" s="100" t="s">
        <v>142</v>
      </c>
      <c r="AS4" s="162" t="s">
        <v>139</v>
      </c>
      <c r="AT4" s="161" t="s">
        <v>138</v>
      </c>
      <c r="AU4" s="100" t="s">
        <v>142</v>
      </c>
      <c r="AV4" s="162" t="s">
        <v>139</v>
      </c>
      <c r="AW4" s="161" t="s">
        <v>138</v>
      </c>
      <c r="AX4" s="100" t="s">
        <v>142</v>
      </c>
      <c r="AY4" s="162" t="s">
        <v>139</v>
      </c>
      <c r="AZ4" s="161" t="s">
        <v>138</v>
      </c>
      <c r="BA4" s="162" t="s">
        <v>139</v>
      </c>
      <c r="BB4" s="161" t="s">
        <v>138</v>
      </c>
      <c r="BC4" s="162" t="s">
        <v>139</v>
      </c>
      <c r="BD4" s="161" t="s">
        <v>138</v>
      </c>
      <c r="BE4" s="162" t="s">
        <v>139</v>
      </c>
      <c r="BF4" s="161" t="s">
        <v>138</v>
      </c>
      <c r="BG4" s="162" t="s">
        <v>139</v>
      </c>
      <c r="BH4" s="161" t="s">
        <v>138</v>
      </c>
      <c r="BI4" s="162" t="s">
        <v>139</v>
      </c>
      <c r="BJ4" s="161" t="s">
        <v>138</v>
      </c>
      <c r="BK4" s="162" t="s">
        <v>139</v>
      </c>
      <c r="BL4" s="161" t="s">
        <v>138</v>
      </c>
      <c r="BM4" s="162" t="s">
        <v>139</v>
      </c>
      <c r="BN4" s="161" t="s">
        <v>138</v>
      </c>
      <c r="BO4" s="162" t="s">
        <v>139</v>
      </c>
      <c r="BP4" s="161" t="s">
        <v>138</v>
      </c>
      <c r="BQ4" s="162" t="s">
        <v>139</v>
      </c>
      <c r="BR4" s="161" t="s">
        <v>138</v>
      </c>
      <c r="BS4" s="162" t="s">
        <v>139</v>
      </c>
      <c r="BT4" s="161" t="s">
        <v>138</v>
      </c>
      <c r="BU4" s="162" t="s">
        <v>139</v>
      </c>
      <c r="BV4" s="161" t="s">
        <v>138</v>
      </c>
      <c r="BW4" s="162" t="s">
        <v>139</v>
      </c>
      <c r="BX4" s="161" t="s">
        <v>138</v>
      </c>
      <c r="BY4" s="162" t="s">
        <v>139</v>
      </c>
      <c r="BZ4" s="161" t="s">
        <v>138</v>
      </c>
      <c r="CA4" s="162" t="s">
        <v>139</v>
      </c>
      <c r="CB4" s="161" t="s">
        <v>138</v>
      </c>
      <c r="CC4" s="162" t="s">
        <v>139</v>
      </c>
      <c r="CD4" s="161" t="s">
        <v>138</v>
      </c>
      <c r="CE4" s="162" t="s">
        <v>139</v>
      </c>
      <c r="CF4" s="161" t="s">
        <v>138</v>
      </c>
      <c r="CG4" s="162" t="s">
        <v>139</v>
      </c>
      <c r="CH4" s="161" t="s">
        <v>138</v>
      </c>
      <c r="CI4" s="162" t="s">
        <v>139</v>
      </c>
      <c r="CJ4" s="161" t="s">
        <v>138</v>
      </c>
      <c r="CK4" s="162" t="s">
        <v>139</v>
      </c>
      <c r="CL4" s="161" t="s">
        <v>138</v>
      </c>
      <c r="CM4" s="162" t="s">
        <v>139</v>
      </c>
      <c r="CN4" s="161" t="s">
        <v>138</v>
      </c>
      <c r="CO4" s="162" t="s">
        <v>139</v>
      </c>
      <c r="CP4" s="161" t="s">
        <v>138</v>
      </c>
      <c r="CQ4" s="162" t="s">
        <v>139</v>
      </c>
      <c r="CR4" s="161" t="s">
        <v>138</v>
      </c>
      <c r="CS4" s="162" t="s">
        <v>139</v>
      </c>
      <c r="CT4" s="161" t="s">
        <v>138</v>
      </c>
      <c r="CU4" s="162" t="s">
        <v>139</v>
      </c>
      <c r="CV4" s="161" t="s">
        <v>138</v>
      </c>
      <c r="CW4" s="162" t="s">
        <v>139</v>
      </c>
      <c r="CX4" s="161" t="s">
        <v>138</v>
      </c>
      <c r="CY4" s="162" t="s">
        <v>139</v>
      </c>
    </row>
    <row r="5" spans="1:103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9"/>
      <c r="AD5" s="163"/>
      <c r="AE5" s="164"/>
      <c r="AF5" s="163"/>
      <c r="AG5" s="164"/>
      <c r="AH5" s="163"/>
      <c r="AI5" s="164"/>
      <c r="AJ5" s="163"/>
      <c r="AK5" s="164"/>
      <c r="AL5" s="163"/>
      <c r="AM5" s="164"/>
      <c r="AN5" s="163"/>
      <c r="AO5" s="86"/>
      <c r="AP5" s="164"/>
      <c r="AQ5" s="163"/>
      <c r="AR5" s="86"/>
      <c r="AS5" s="164"/>
      <c r="AT5" s="163"/>
      <c r="AU5" s="86"/>
      <c r="AV5" s="164"/>
      <c r="AW5" s="163"/>
      <c r="AX5" s="86"/>
      <c r="AY5" s="164"/>
      <c r="AZ5" s="163"/>
      <c r="BA5" s="164"/>
      <c r="BB5" s="167"/>
      <c r="BC5" s="165"/>
      <c r="BD5" s="167"/>
      <c r="BE5" s="165"/>
      <c r="BF5" s="167"/>
      <c r="BG5" s="165"/>
      <c r="BH5" s="167"/>
      <c r="BI5" s="165"/>
      <c r="BJ5" s="167"/>
      <c r="BK5" s="165"/>
      <c r="BL5" s="167"/>
      <c r="BM5" s="165"/>
      <c r="BN5" s="167"/>
      <c r="BO5" s="165"/>
      <c r="BP5" s="167"/>
      <c r="BQ5" s="165"/>
      <c r="BR5" s="167"/>
      <c r="BS5" s="165"/>
      <c r="BT5" s="167"/>
      <c r="BU5" s="165"/>
      <c r="BV5" s="167"/>
      <c r="BW5" s="165"/>
      <c r="BX5" s="167"/>
      <c r="BY5" s="165"/>
      <c r="BZ5" s="167"/>
      <c r="CA5" s="165"/>
      <c r="CB5" s="167"/>
      <c r="CC5" s="165"/>
      <c r="CD5" s="167"/>
      <c r="CE5" s="165"/>
      <c r="CF5" s="167"/>
      <c r="CG5" s="165"/>
      <c r="CH5" s="167"/>
      <c r="CI5" s="165"/>
      <c r="CJ5" s="167"/>
      <c r="CK5" s="165"/>
      <c r="CL5" s="167"/>
      <c r="CM5" s="165"/>
      <c r="CN5" s="167"/>
      <c r="CO5" s="165"/>
      <c r="CP5" s="167"/>
      <c r="CQ5" s="165"/>
      <c r="CR5" s="167"/>
      <c r="CS5" s="165"/>
      <c r="CT5" s="167"/>
      <c r="CU5" s="165"/>
      <c r="CV5" s="167"/>
      <c r="CW5" s="165"/>
      <c r="CX5" s="167"/>
      <c r="CY5" s="165"/>
    </row>
    <row r="6" spans="1:103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9">
        <v>21927.562799477277</v>
      </c>
      <c r="AD6" s="163"/>
      <c r="AE6" s="164"/>
      <c r="AF6" s="167">
        <v>25000</v>
      </c>
      <c r="AG6" s="165">
        <v>21356.931992127706</v>
      </c>
      <c r="AH6" s="167">
        <v>25000</v>
      </c>
      <c r="AI6" s="165">
        <v>21051.313201434688</v>
      </c>
      <c r="AJ6" s="167">
        <v>25000</v>
      </c>
      <c r="AK6" s="165">
        <v>24718.712204112191</v>
      </c>
      <c r="AL6" s="167">
        <v>25000</v>
      </c>
      <c r="AM6" s="165">
        <v>20999.132019789948</v>
      </c>
      <c r="AN6" s="163">
        <v>21500</v>
      </c>
      <c r="AO6" s="86">
        <v>25000</v>
      </c>
      <c r="AP6" s="165">
        <v>23765.250010656891</v>
      </c>
      <c r="AQ6" s="163"/>
      <c r="AR6" s="86">
        <v>25000</v>
      </c>
      <c r="AS6" s="165"/>
      <c r="AT6" s="163"/>
      <c r="AU6" s="86">
        <v>25000</v>
      </c>
      <c r="AV6" s="165">
        <v>25000</v>
      </c>
      <c r="AW6" s="163">
        <v>22500</v>
      </c>
      <c r="AX6" s="86">
        <v>25000</v>
      </c>
      <c r="AY6" s="165">
        <v>22500</v>
      </c>
      <c r="AZ6" s="163">
        <v>22500</v>
      </c>
      <c r="BA6" s="165">
        <v>22500</v>
      </c>
      <c r="BB6" s="167">
        <v>22500</v>
      </c>
      <c r="BC6" s="165">
        <v>21972.365832290361</v>
      </c>
      <c r="BD6" s="167">
        <v>22500</v>
      </c>
      <c r="BE6" s="165">
        <v>22465.131740950506</v>
      </c>
      <c r="BF6" s="167">
        <v>22500</v>
      </c>
      <c r="BG6" s="165">
        <v>22500</v>
      </c>
      <c r="BH6" s="167">
        <v>22500</v>
      </c>
      <c r="BI6" s="165">
        <v>22500</v>
      </c>
      <c r="BJ6" s="167">
        <v>22000</v>
      </c>
      <c r="BK6" s="165">
        <v>22000</v>
      </c>
      <c r="BL6" s="163">
        <v>22000</v>
      </c>
      <c r="BM6" s="165">
        <v>22000</v>
      </c>
      <c r="BN6" s="163">
        <v>22000</v>
      </c>
      <c r="BO6" s="165">
        <v>22000</v>
      </c>
      <c r="BP6" s="163">
        <v>22000</v>
      </c>
      <c r="BQ6" s="165">
        <v>22000</v>
      </c>
      <c r="BR6" s="163">
        <v>22000</v>
      </c>
      <c r="BS6" s="165">
        <v>22000</v>
      </c>
      <c r="BT6" s="163">
        <v>22000</v>
      </c>
      <c r="BU6" s="165">
        <v>22000</v>
      </c>
      <c r="BV6" s="163">
        <v>22000</v>
      </c>
      <c r="BW6" s="165">
        <v>21892.101551480959</v>
      </c>
      <c r="BX6" s="163">
        <v>22000</v>
      </c>
      <c r="BY6" s="165">
        <v>22000</v>
      </c>
      <c r="BZ6" s="163">
        <v>21500</v>
      </c>
      <c r="CA6" s="165">
        <v>21338.837388953263</v>
      </c>
      <c r="CB6" s="163">
        <v>21500</v>
      </c>
      <c r="CC6" s="165">
        <v>21464.512997519145</v>
      </c>
      <c r="CD6" s="163">
        <v>21500</v>
      </c>
      <c r="CE6" s="165">
        <v>21500</v>
      </c>
      <c r="CF6" s="167">
        <v>21500</v>
      </c>
      <c r="CG6" s="165">
        <v>21500</v>
      </c>
      <c r="CH6" s="167">
        <v>21500</v>
      </c>
      <c r="CI6" s="165">
        <v>21500</v>
      </c>
      <c r="CJ6" s="167">
        <v>21500</v>
      </c>
      <c r="CK6" s="165">
        <v>21500</v>
      </c>
      <c r="CL6" s="167">
        <v>21500</v>
      </c>
      <c r="CM6" s="165">
        <v>21500</v>
      </c>
      <c r="CN6" s="167">
        <v>21500</v>
      </c>
      <c r="CO6" s="165">
        <v>21361.156446724177</v>
      </c>
      <c r="CP6" s="167">
        <v>21500</v>
      </c>
      <c r="CQ6" s="165" t="s">
        <v>94</v>
      </c>
      <c r="CR6" s="167">
        <v>21500</v>
      </c>
      <c r="CS6" s="165" t="s">
        <v>94</v>
      </c>
      <c r="CT6" s="167">
        <v>21500</v>
      </c>
      <c r="CU6" s="165" t="s">
        <v>94</v>
      </c>
      <c r="CV6" s="380" t="s">
        <v>94</v>
      </c>
      <c r="CW6" s="380" t="s">
        <v>94</v>
      </c>
      <c r="CX6" s="380" t="s">
        <v>94</v>
      </c>
      <c r="CY6" s="380">
        <v>19630</v>
      </c>
    </row>
    <row r="7" spans="1:103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60">
        <v>21430</v>
      </c>
      <c r="AD7" s="167"/>
      <c r="AE7" s="165"/>
      <c r="AF7" s="167">
        <v>24500</v>
      </c>
      <c r="AG7" s="165">
        <v>21755.634385715974</v>
      </c>
      <c r="AH7" s="167">
        <v>24500</v>
      </c>
      <c r="AI7" s="165">
        <v>23954.748501145343</v>
      </c>
      <c r="AJ7" s="167">
        <v>24500</v>
      </c>
      <c r="AK7" s="165">
        <v>22757.876745775953</v>
      </c>
      <c r="AL7" s="167">
        <v>24500</v>
      </c>
      <c r="AM7" s="165">
        <v>21252.026312698225</v>
      </c>
      <c r="AN7" s="163">
        <v>20000</v>
      </c>
      <c r="AO7" s="86">
        <v>24500</v>
      </c>
      <c r="AP7" s="165">
        <v>22501.748817928623</v>
      </c>
      <c r="AQ7" s="163"/>
      <c r="AR7" s="86">
        <v>24500</v>
      </c>
      <c r="AS7" s="165"/>
      <c r="AT7" s="163"/>
      <c r="AU7" s="86"/>
      <c r="AV7" s="165"/>
      <c r="AW7" s="163"/>
      <c r="AX7" s="86"/>
      <c r="AY7" s="165"/>
      <c r="AZ7" s="163"/>
      <c r="BA7" s="165"/>
      <c r="BB7" s="167"/>
      <c r="BC7" s="165"/>
      <c r="BD7" s="167"/>
      <c r="BE7" s="165"/>
      <c r="BF7" s="167"/>
      <c r="BG7" s="165">
        <v>20195.893789901336</v>
      </c>
      <c r="BH7" s="167">
        <v>21000</v>
      </c>
      <c r="BI7" s="165"/>
      <c r="BJ7" s="167">
        <v>21000</v>
      </c>
      <c r="BK7" s="165">
        <v>21000</v>
      </c>
      <c r="BL7" s="163">
        <v>21000</v>
      </c>
      <c r="BM7" s="165">
        <v>20800</v>
      </c>
      <c r="BN7" s="163">
        <v>21000</v>
      </c>
      <c r="BO7" s="165">
        <v>16924.688411561921</v>
      </c>
      <c r="BP7" s="163">
        <v>21000</v>
      </c>
      <c r="BQ7" s="165">
        <v>21000</v>
      </c>
      <c r="BR7" s="163">
        <v>21000</v>
      </c>
      <c r="BS7" s="165" t="s">
        <v>319</v>
      </c>
      <c r="BT7" s="163">
        <v>21000</v>
      </c>
      <c r="BU7" s="165"/>
      <c r="BV7" s="163">
        <v>21000</v>
      </c>
      <c r="BW7" s="165">
        <v>21000</v>
      </c>
      <c r="BX7" s="163">
        <v>21000</v>
      </c>
      <c r="BY7" s="165">
        <v>21000</v>
      </c>
      <c r="BZ7" s="163">
        <v>21000</v>
      </c>
      <c r="CA7" s="165">
        <v>20787.002003115958</v>
      </c>
      <c r="CB7" s="163">
        <v>21000</v>
      </c>
      <c r="CC7" s="165" t="s">
        <v>94</v>
      </c>
      <c r="CD7" s="163">
        <v>21000</v>
      </c>
      <c r="CE7" s="165" t="s">
        <v>94</v>
      </c>
      <c r="CF7" s="167">
        <v>21000</v>
      </c>
      <c r="CG7" s="165" t="s">
        <v>94</v>
      </c>
      <c r="CH7" s="167">
        <v>21000</v>
      </c>
      <c r="CI7" s="165" t="s">
        <v>94</v>
      </c>
      <c r="CJ7" s="167">
        <v>21000</v>
      </c>
      <c r="CK7" s="165" t="s">
        <v>94</v>
      </c>
      <c r="CL7" s="167">
        <v>21000</v>
      </c>
      <c r="CM7" s="165" t="s">
        <v>94</v>
      </c>
      <c r="CN7" s="167">
        <v>21000</v>
      </c>
      <c r="CO7" s="165" t="s">
        <v>94</v>
      </c>
      <c r="CP7" s="167">
        <v>21000</v>
      </c>
      <c r="CQ7" s="165" t="s">
        <v>94</v>
      </c>
      <c r="CR7" s="167">
        <v>21000</v>
      </c>
      <c r="CS7" s="165" t="s">
        <v>94</v>
      </c>
      <c r="CT7" s="167">
        <v>21000</v>
      </c>
      <c r="CU7" s="165" t="s">
        <v>94</v>
      </c>
      <c r="CV7" s="380" t="s">
        <v>94</v>
      </c>
      <c r="CW7" s="380" t="s">
        <v>94</v>
      </c>
      <c r="CX7" s="380" t="s">
        <v>94</v>
      </c>
      <c r="CY7" s="380" t="s">
        <v>94</v>
      </c>
    </row>
    <row r="8" spans="1:103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60"/>
      <c r="AD8" s="167"/>
      <c r="AE8" s="165"/>
      <c r="AF8" s="167"/>
      <c r="AG8" s="165"/>
      <c r="AH8" s="167"/>
      <c r="AI8" s="165"/>
      <c r="AJ8" s="167"/>
      <c r="AK8" s="165"/>
      <c r="AL8" s="167"/>
      <c r="AM8" s="165"/>
      <c r="AN8" s="167">
        <v>23000</v>
      </c>
      <c r="AO8" s="86"/>
      <c r="AP8" s="165">
        <v>23000</v>
      </c>
      <c r="AQ8" s="163">
        <v>23000</v>
      </c>
      <c r="AR8" s="86"/>
      <c r="AS8" s="165">
        <v>23000</v>
      </c>
      <c r="AT8" s="163">
        <v>22500</v>
      </c>
      <c r="AU8" s="86"/>
      <c r="AV8" s="165">
        <v>22500</v>
      </c>
      <c r="AW8" s="163">
        <v>22500</v>
      </c>
      <c r="AX8" s="86"/>
      <c r="AY8" s="165">
        <v>22500</v>
      </c>
      <c r="AZ8" s="163">
        <v>22500</v>
      </c>
      <c r="BA8" s="165">
        <v>22500</v>
      </c>
      <c r="BB8" s="167">
        <v>22500</v>
      </c>
      <c r="BC8" s="165">
        <v>22500</v>
      </c>
      <c r="BD8" s="167"/>
      <c r="BE8" s="165"/>
      <c r="BF8" s="167"/>
      <c r="BG8" s="165"/>
      <c r="BH8" s="167"/>
      <c r="BI8" s="165"/>
      <c r="BJ8" s="167"/>
      <c r="BK8" s="165"/>
      <c r="BL8" s="163"/>
      <c r="BM8" s="165"/>
      <c r="BN8" s="163"/>
      <c r="BO8" s="165"/>
      <c r="BP8" s="163"/>
      <c r="BQ8" s="165"/>
      <c r="BR8" s="163"/>
      <c r="BS8" s="165"/>
      <c r="BT8" s="163"/>
      <c r="BU8" s="165"/>
      <c r="BV8" s="163"/>
      <c r="BW8" s="165"/>
      <c r="BX8" s="163"/>
      <c r="BY8" s="165"/>
      <c r="BZ8" s="163"/>
      <c r="CA8" s="165"/>
      <c r="CB8" s="163"/>
      <c r="CC8" s="165"/>
      <c r="CD8" s="163"/>
      <c r="CE8" s="165"/>
      <c r="CF8" s="167"/>
      <c r="CG8" s="165"/>
      <c r="CH8" s="167"/>
      <c r="CI8" s="165"/>
      <c r="CJ8" s="167"/>
      <c r="CK8" s="165"/>
      <c r="CL8" s="167"/>
      <c r="CM8" s="165"/>
      <c r="CN8" s="167"/>
      <c r="CO8" s="165"/>
      <c r="CP8" s="167"/>
      <c r="CQ8" s="167"/>
      <c r="CR8" s="167"/>
      <c r="CS8" s="165"/>
      <c r="CT8" s="167"/>
      <c r="CU8" s="165"/>
      <c r="CV8" s="380" t="s">
        <v>94</v>
      </c>
      <c r="CW8" s="380" t="s">
        <v>94</v>
      </c>
      <c r="CX8" s="380" t="s">
        <v>94</v>
      </c>
      <c r="CY8" s="380" t="s">
        <v>94</v>
      </c>
    </row>
    <row r="9" spans="1:103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60"/>
      <c r="AD9" s="167"/>
      <c r="AE9" s="165"/>
      <c r="AF9" s="167"/>
      <c r="AG9" s="165"/>
      <c r="AH9" s="167"/>
      <c r="AI9" s="165"/>
      <c r="AJ9" s="167"/>
      <c r="AK9" s="165"/>
      <c r="AL9" s="167"/>
      <c r="AM9" s="165"/>
      <c r="AN9" s="167">
        <v>21200</v>
      </c>
      <c r="AO9" s="86"/>
      <c r="AP9" s="165">
        <v>21200</v>
      </c>
      <c r="AQ9" s="163">
        <v>21200</v>
      </c>
      <c r="AR9" s="86"/>
      <c r="AS9" s="165">
        <v>21200</v>
      </c>
      <c r="AT9" s="163">
        <v>20000</v>
      </c>
      <c r="AU9" s="86"/>
      <c r="AV9" s="165">
        <v>21200</v>
      </c>
      <c r="AW9" s="163"/>
      <c r="AX9" s="86"/>
      <c r="AY9" s="165"/>
      <c r="AZ9" s="163"/>
      <c r="BA9" s="165"/>
      <c r="BB9" s="167">
        <v>21200</v>
      </c>
      <c r="BC9" s="165">
        <v>21200</v>
      </c>
      <c r="BD9" s="167">
        <v>21200</v>
      </c>
      <c r="BE9" s="165">
        <v>21200</v>
      </c>
      <c r="BF9" s="167">
        <v>21200</v>
      </c>
      <c r="BG9" s="165">
        <v>21200</v>
      </c>
      <c r="BH9" s="167">
        <v>20200</v>
      </c>
      <c r="BI9" s="165">
        <v>20200</v>
      </c>
      <c r="BJ9" s="167">
        <v>20200</v>
      </c>
      <c r="BK9" s="165">
        <v>20200</v>
      </c>
      <c r="BL9" s="163">
        <v>20200</v>
      </c>
      <c r="BM9" s="165">
        <v>20200</v>
      </c>
      <c r="BN9" s="163">
        <v>20200</v>
      </c>
      <c r="BO9" s="165">
        <v>20700</v>
      </c>
      <c r="BP9" s="163">
        <v>21200</v>
      </c>
      <c r="BQ9" s="165">
        <v>21200</v>
      </c>
      <c r="BR9" s="163">
        <v>21200</v>
      </c>
      <c r="BS9" s="165">
        <v>21200</v>
      </c>
      <c r="BT9" s="163">
        <v>21200</v>
      </c>
      <c r="BU9" s="165">
        <v>21200</v>
      </c>
      <c r="BV9" s="163">
        <v>21200</v>
      </c>
      <c r="BW9" s="165"/>
      <c r="BX9" s="163">
        <v>21200</v>
      </c>
      <c r="BY9" s="165" t="s">
        <v>94</v>
      </c>
      <c r="BZ9" s="163">
        <v>21200</v>
      </c>
      <c r="CA9" s="165" t="s">
        <v>94</v>
      </c>
      <c r="CB9" s="163">
        <v>21200</v>
      </c>
      <c r="CC9" s="165" t="s">
        <v>94</v>
      </c>
      <c r="CD9" s="163">
        <v>21200</v>
      </c>
      <c r="CE9" s="165" t="s">
        <v>94</v>
      </c>
      <c r="CF9" s="167">
        <v>21200</v>
      </c>
      <c r="CG9" s="165" t="s">
        <v>94</v>
      </c>
      <c r="CH9" s="167">
        <v>21200</v>
      </c>
      <c r="CI9" s="165" t="s">
        <v>94</v>
      </c>
      <c r="CJ9" s="167">
        <v>21200</v>
      </c>
      <c r="CK9" s="165" t="s">
        <v>94</v>
      </c>
      <c r="CL9" s="167">
        <v>21200</v>
      </c>
      <c r="CM9" s="165">
        <v>19861.556514616936</v>
      </c>
      <c r="CN9" s="167">
        <v>21200</v>
      </c>
      <c r="CO9" s="165">
        <v>19500</v>
      </c>
      <c r="CP9" s="167">
        <v>21200</v>
      </c>
      <c r="CQ9" s="167">
        <v>19426.363343013876</v>
      </c>
      <c r="CR9" s="167">
        <v>21200</v>
      </c>
      <c r="CS9" s="165">
        <v>19500</v>
      </c>
      <c r="CT9" s="167">
        <v>21200</v>
      </c>
      <c r="CU9" s="165">
        <v>19500</v>
      </c>
      <c r="CV9" s="380" t="s">
        <v>94</v>
      </c>
      <c r="CW9" s="380" t="s">
        <v>94</v>
      </c>
      <c r="CX9" s="380" t="s">
        <v>94</v>
      </c>
      <c r="CY9" s="380" t="s">
        <v>94</v>
      </c>
    </row>
    <row r="10" spans="1:103" x14ac:dyDescent="0.35">
      <c r="A10" s="82">
        <f t="shared" si="0"/>
        <v>5</v>
      </c>
      <c r="B10" s="87">
        <v>150000105</v>
      </c>
      <c r="C10" s="89" t="s">
        <v>15</v>
      </c>
      <c r="D10" s="88" t="s">
        <v>238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60"/>
      <c r="AD10" s="167"/>
      <c r="AE10" s="165"/>
      <c r="AF10" s="167"/>
      <c r="AG10" s="165"/>
      <c r="AH10" s="167"/>
      <c r="AI10" s="165"/>
      <c r="AJ10" s="167"/>
      <c r="AK10" s="165"/>
      <c r="AL10" s="167"/>
      <c r="AM10" s="165"/>
      <c r="AN10" s="167"/>
      <c r="AO10" s="86"/>
      <c r="AP10" s="165"/>
      <c r="AQ10" s="163"/>
      <c r="AR10" s="86"/>
      <c r="AS10" s="165"/>
      <c r="AT10" s="163">
        <v>19500</v>
      </c>
      <c r="AU10" s="86"/>
      <c r="AV10" s="165">
        <v>19500</v>
      </c>
      <c r="AW10" s="163">
        <v>21000</v>
      </c>
      <c r="AX10" s="86"/>
      <c r="AY10" s="165">
        <v>21000</v>
      </c>
      <c r="AZ10" s="163">
        <v>21000</v>
      </c>
      <c r="BA10" s="165">
        <v>21000</v>
      </c>
      <c r="BB10" s="167">
        <v>21000</v>
      </c>
      <c r="BC10" s="165">
        <v>21000</v>
      </c>
      <c r="BD10" s="167">
        <v>21000</v>
      </c>
      <c r="BE10" s="165">
        <v>21000</v>
      </c>
      <c r="BF10" s="167">
        <v>21000</v>
      </c>
      <c r="BG10" s="165">
        <v>20078.369589876736</v>
      </c>
      <c r="BH10" s="167">
        <v>21000</v>
      </c>
      <c r="BI10" s="165">
        <v>21000</v>
      </c>
      <c r="BJ10" s="167"/>
      <c r="BK10" s="165"/>
      <c r="BL10" s="163"/>
      <c r="BM10" s="165"/>
      <c r="BN10" s="163"/>
      <c r="BO10" s="165"/>
      <c r="BP10" s="163"/>
      <c r="BQ10" s="165"/>
      <c r="BR10" s="163"/>
      <c r="BS10" s="165"/>
      <c r="BT10" s="163"/>
      <c r="BU10" s="165"/>
      <c r="BV10" s="163"/>
      <c r="BW10" s="165"/>
      <c r="BX10" s="163"/>
      <c r="BY10" s="165"/>
      <c r="BZ10" s="163"/>
      <c r="CA10" s="165"/>
      <c r="CB10" s="163"/>
      <c r="CC10" s="165"/>
      <c r="CD10" s="163"/>
      <c r="CE10" s="165"/>
      <c r="CF10" s="167"/>
      <c r="CG10" s="165"/>
      <c r="CH10" s="167"/>
      <c r="CI10" s="165"/>
      <c r="CJ10" s="167"/>
      <c r="CK10" s="165"/>
      <c r="CL10" s="167"/>
      <c r="CM10" s="165"/>
      <c r="CN10" s="167"/>
      <c r="CO10" s="165"/>
      <c r="CP10" s="167"/>
      <c r="CQ10" s="167"/>
      <c r="CR10" s="167"/>
      <c r="CS10" s="165"/>
      <c r="CT10" s="167"/>
      <c r="CU10" s="165"/>
      <c r="CV10" s="380" t="s">
        <v>94</v>
      </c>
      <c r="CW10" s="380" t="s">
        <v>94</v>
      </c>
      <c r="CX10" s="380" t="s">
        <v>94</v>
      </c>
      <c r="CY10" s="380" t="s">
        <v>94</v>
      </c>
    </row>
    <row r="11" spans="1:103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60"/>
      <c r="AD11" s="167"/>
      <c r="AE11" s="165"/>
      <c r="AF11" s="167">
        <v>23000</v>
      </c>
      <c r="AG11" s="165">
        <v>23000</v>
      </c>
      <c r="AH11" s="167"/>
      <c r="AI11" s="165"/>
      <c r="AJ11" s="167"/>
      <c r="AK11" s="165"/>
      <c r="AL11" s="167"/>
      <c r="AM11" s="165"/>
      <c r="AN11" s="163">
        <v>21600</v>
      </c>
      <c r="AO11" s="86"/>
      <c r="AP11" s="165">
        <v>21600</v>
      </c>
      <c r="AQ11" s="163"/>
      <c r="AR11" s="86"/>
      <c r="AS11" s="165"/>
      <c r="AT11" s="163"/>
      <c r="AU11" s="86"/>
      <c r="AV11" s="165"/>
      <c r="AW11" s="163">
        <v>19000</v>
      </c>
      <c r="AX11" s="86"/>
      <c r="AY11" s="165">
        <v>19000</v>
      </c>
      <c r="AZ11" s="163">
        <v>18500</v>
      </c>
      <c r="BA11" s="165">
        <v>18000</v>
      </c>
      <c r="BB11" s="167">
        <v>18500</v>
      </c>
      <c r="BC11" s="165">
        <v>18500</v>
      </c>
      <c r="BD11" s="167"/>
      <c r="BE11" s="165"/>
      <c r="BF11" s="167"/>
      <c r="BG11" s="165"/>
      <c r="BH11" s="167"/>
      <c r="BI11" s="165"/>
      <c r="BJ11" s="167">
        <v>21000</v>
      </c>
      <c r="BK11" s="165">
        <v>21000</v>
      </c>
      <c r="BL11" s="163">
        <v>21000</v>
      </c>
      <c r="BM11" s="165"/>
      <c r="BN11" s="163"/>
      <c r="BO11" s="165"/>
      <c r="BP11" s="163"/>
      <c r="BQ11" s="165"/>
      <c r="BR11" s="163">
        <v>22000</v>
      </c>
      <c r="BS11" s="165" t="s">
        <v>319</v>
      </c>
      <c r="BT11" s="163">
        <v>22000</v>
      </c>
      <c r="BU11" s="165">
        <v>21756.644315580295</v>
      </c>
      <c r="BV11" s="163">
        <v>22000</v>
      </c>
      <c r="BW11" s="165"/>
      <c r="BX11" s="163">
        <v>22000</v>
      </c>
      <c r="BY11" s="165" t="s">
        <v>94</v>
      </c>
      <c r="BZ11" s="163">
        <v>22000</v>
      </c>
      <c r="CA11" s="165">
        <v>22000</v>
      </c>
      <c r="CB11" s="163">
        <v>22000</v>
      </c>
      <c r="CC11" s="165" t="s">
        <v>94</v>
      </c>
      <c r="CD11" s="163">
        <v>22000</v>
      </c>
      <c r="CE11" s="165" t="s">
        <v>94</v>
      </c>
      <c r="CF11" s="167">
        <v>22000</v>
      </c>
      <c r="CG11" s="165" t="s">
        <v>94</v>
      </c>
      <c r="CH11" s="167">
        <v>22000</v>
      </c>
      <c r="CI11" s="165" t="s">
        <v>94</v>
      </c>
      <c r="CJ11" s="167">
        <v>22000</v>
      </c>
      <c r="CK11" s="165" t="s">
        <v>94</v>
      </c>
      <c r="CL11" s="167">
        <v>22000</v>
      </c>
      <c r="CM11" s="165" t="s">
        <v>94</v>
      </c>
      <c r="CN11" s="167">
        <v>22000</v>
      </c>
      <c r="CO11" s="165" t="s">
        <v>94</v>
      </c>
      <c r="CP11" s="167">
        <v>22000</v>
      </c>
      <c r="CQ11" s="165" t="s">
        <v>94</v>
      </c>
      <c r="CR11" s="167">
        <v>22000</v>
      </c>
      <c r="CS11" s="165" t="s">
        <v>94</v>
      </c>
      <c r="CT11" s="167">
        <v>22000</v>
      </c>
      <c r="CU11" s="165">
        <v>21000</v>
      </c>
      <c r="CV11" s="380" t="s">
        <v>94</v>
      </c>
      <c r="CW11" s="380" t="s">
        <v>94</v>
      </c>
      <c r="CX11" s="380" t="s">
        <v>94</v>
      </c>
      <c r="CY11" s="380" t="s">
        <v>94</v>
      </c>
    </row>
    <row r="12" spans="1:103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60"/>
      <c r="AD12" s="167"/>
      <c r="AE12" s="165"/>
      <c r="AF12" s="167"/>
      <c r="AG12" s="165"/>
      <c r="AH12" s="167"/>
      <c r="AI12" s="165"/>
      <c r="AJ12" s="167"/>
      <c r="AK12" s="165"/>
      <c r="AL12" s="167"/>
      <c r="AM12" s="165"/>
      <c r="AN12" s="167">
        <v>18000</v>
      </c>
      <c r="AO12" s="103"/>
      <c r="AP12" s="165">
        <v>18000</v>
      </c>
      <c r="AQ12" s="163">
        <v>19500</v>
      </c>
      <c r="AR12" s="86">
        <v>21000</v>
      </c>
      <c r="AS12" s="165">
        <v>18000</v>
      </c>
      <c r="AT12" s="163">
        <v>19500</v>
      </c>
      <c r="AU12" s="86">
        <v>22000</v>
      </c>
      <c r="AV12" s="165">
        <v>18000</v>
      </c>
      <c r="AW12" s="163">
        <v>19500</v>
      </c>
      <c r="AX12" s="86">
        <v>22000</v>
      </c>
      <c r="AY12" s="165"/>
      <c r="AZ12" s="163">
        <v>19500</v>
      </c>
      <c r="BA12" s="165">
        <v>19500</v>
      </c>
      <c r="BB12" s="167">
        <v>19500</v>
      </c>
      <c r="BC12" s="165">
        <v>19500</v>
      </c>
      <c r="BD12" s="167">
        <v>19500</v>
      </c>
      <c r="BE12" s="165">
        <v>19500</v>
      </c>
      <c r="BF12" s="167">
        <v>19500</v>
      </c>
      <c r="BG12" s="165"/>
      <c r="BH12" s="167">
        <v>19500</v>
      </c>
      <c r="BI12" s="165"/>
      <c r="BJ12" s="167">
        <v>19500</v>
      </c>
      <c r="BK12" s="165"/>
      <c r="BL12" s="163">
        <v>19500</v>
      </c>
      <c r="BM12" s="165"/>
      <c r="BN12" s="163">
        <v>19500</v>
      </c>
      <c r="BO12" s="165">
        <v>19500</v>
      </c>
      <c r="BP12" s="163">
        <v>19500</v>
      </c>
      <c r="BQ12" s="165"/>
      <c r="BR12" s="163">
        <v>19500</v>
      </c>
      <c r="BS12" s="165" t="s">
        <v>319</v>
      </c>
      <c r="BT12" s="163">
        <v>19500</v>
      </c>
      <c r="BU12" s="165"/>
      <c r="BV12" s="163">
        <v>19500</v>
      </c>
      <c r="BW12" s="165">
        <v>19104.722792607801</v>
      </c>
      <c r="BX12" s="163">
        <v>19500</v>
      </c>
      <c r="BY12" s="165" t="s">
        <v>94</v>
      </c>
      <c r="BZ12" s="163">
        <v>19500</v>
      </c>
      <c r="CA12" s="165" t="s">
        <v>94</v>
      </c>
      <c r="CB12" s="163">
        <v>19500</v>
      </c>
      <c r="CC12" s="165" t="s">
        <v>94</v>
      </c>
      <c r="CD12" s="163">
        <v>19500</v>
      </c>
      <c r="CE12" s="165" t="s">
        <v>94</v>
      </c>
      <c r="CF12" s="167">
        <v>19500</v>
      </c>
      <c r="CG12" s="165" t="s">
        <v>94</v>
      </c>
      <c r="CH12" s="167">
        <v>19500</v>
      </c>
      <c r="CI12" s="165" t="s">
        <v>94</v>
      </c>
      <c r="CJ12" s="167">
        <v>19500</v>
      </c>
      <c r="CK12" s="165" t="s">
        <v>94</v>
      </c>
      <c r="CL12" s="167">
        <v>19500</v>
      </c>
      <c r="CM12" s="165" t="s">
        <v>94</v>
      </c>
      <c r="CN12" s="167">
        <v>19500</v>
      </c>
      <c r="CO12" s="165" t="s">
        <v>94</v>
      </c>
      <c r="CP12" s="167">
        <v>19500</v>
      </c>
      <c r="CQ12" s="165" t="s">
        <v>94</v>
      </c>
      <c r="CR12" s="167">
        <v>19500</v>
      </c>
      <c r="CS12" s="165" t="s">
        <v>94</v>
      </c>
      <c r="CT12" s="167">
        <v>19500</v>
      </c>
      <c r="CU12" s="165" t="s">
        <v>94</v>
      </c>
      <c r="CV12" s="380" t="s">
        <v>94</v>
      </c>
      <c r="CW12" s="380" t="s">
        <v>94</v>
      </c>
      <c r="CX12" s="380" t="s">
        <v>94</v>
      </c>
      <c r="CY12" s="380" t="s">
        <v>94</v>
      </c>
    </row>
    <row r="13" spans="1:103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60">
        <v>17869.672350682973</v>
      </c>
      <c r="AD13" s="167"/>
      <c r="AE13" s="165"/>
      <c r="AF13" s="167"/>
      <c r="AG13" s="165"/>
      <c r="AH13" s="167"/>
      <c r="AI13" s="165"/>
      <c r="AJ13" s="167"/>
      <c r="AK13" s="165"/>
      <c r="AL13" s="167"/>
      <c r="AM13" s="165"/>
      <c r="AN13" s="163"/>
      <c r="AO13" s="86"/>
      <c r="AP13" s="165"/>
      <c r="AQ13" s="163">
        <v>18000</v>
      </c>
      <c r="AR13" s="86">
        <v>20500</v>
      </c>
      <c r="AS13" s="165">
        <v>17000</v>
      </c>
      <c r="AT13" s="163">
        <v>18000</v>
      </c>
      <c r="AU13" s="86"/>
      <c r="AV13" s="165">
        <v>17000</v>
      </c>
      <c r="AW13" s="163">
        <v>18000</v>
      </c>
      <c r="AX13" s="86"/>
      <c r="AY13" s="165">
        <v>17476.650236292495</v>
      </c>
      <c r="AZ13" s="163">
        <v>18000</v>
      </c>
      <c r="BA13" s="165">
        <v>18000</v>
      </c>
      <c r="BB13" s="167">
        <v>18000</v>
      </c>
      <c r="BC13" s="165">
        <v>18000</v>
      </c>
      <c r="BD13" s="167">
        <v>18000</v>
      </c>
      <c r="BE13" s="165">
        <v>18000</v>
      </c>
      <c r="BF13" s="167">
        <v>18000</v>
      </c>
      <c r="BG13" s="165">
        <v>16809.413355523197</v>
      </c>
      <c r="BH13" s="167">
        <v>18000</v>
      </c>
      <c r="BI13" s="165">
        <v>16649.448867115738</v>
      </c>
      <c r="BJ13" s="167">
        <v>18000</v>
      </c>
      <c r="BK13" s="165">
        <v>18000</v>
      </c>
      <c r="BL13" s="163">
        <v>18000</v>
      </c>
      <c r="BM13" s="165">
        <v>18000</v>
      </c>
      <c r="BN13" s="163">
        <v>18500</v>
      </c>
      <c r="BO13" s="165">
        <v>18500</v>
      </c>
      <c r="BP13" s="163">
        <v>18000</v>
      </c>
      <c r="BQ13" s="165">
        <v>17943.08530093063</v>
      </c>
      <c r="BR13" s="163">
        <v>18000</v>
      </c>
      <c r="BS13" s="165" t="s">
        <v>319</v>
      </c>
      <c r="BT13" s="163">
        <v>18000</v>
      </c>
      <c r="BU13" s="165">
        <v>18000</v>
      </c>
      <c r="BV13" s="163">
        <v>18000</v>
      </c>
      <c r="BW13" s="165">
        <v>17500</v>
      </c>
      <c r="BX13" s="163">
        <v>18000</v>
      </c>
      <c r="BY13" s="165" t="s">
        <v>94</v>
      </c>
      <c r="BZ13" s="163">
        <v>18000</v>
      </c>
      <c r="CA13" s="165">
        <v>17352.283086102594</v>
      </c>
      <c r="CB13" s="163">
        <v>18000</v>
      </c>
      <c r="CC13" s="165" t="s">
        <v>94</v>
      </c>
      <c r="CD13" s="163">
        <v>18000</v>
      </c>
      <c r="CE13" s="165" t="s">
        <v>94</v>
      </c>
      <c r="CF13" s="167">
        <v>18000</v>
      </c>
      <c r="CG13" s="165" t="s">
        <v>94</v>
      </c>
      <c r="CH13" s="167">
        <v>18000</v>
      </c>
      <c r="CI13" s="165" t="s">
        <v>94</v>
      </c>
      <c r="CJ13" s="167">
        <v>18000</v>
      </c>
      <c r="CK13" s="165" t="s">
        <v>94</v>
      </c>
      <c r="CL13" s="167">
        <v>18000</v>
      </c>
      <c r="CM13" s="165" t="s">
        <v>94</v>
      </c>
      <c r="CN13" s="167">
        <v>18000</v>
      </c>
      <c r="CO13" s="165" t="s">
        <v>94</v>
      </c>
      <c r="CP13" s="167">
        <v>18000</v>
      </c>
      <c r="CQ13" s="165" t="s">
        <v>94</v>
      </c>
      <c r="CR13" s="167">
        <v>18000</v>
      </c>
      <c r="CS13" s="165" t="s">
        <v>94</v>
      </c>
      <c r="CT13" s="167">
        <v>18000</v>
      </c>
      <c r="CU13" s="165" t="s">
        <v>94</v>
      </c>
      <c r="CV13" s="380" t="s">
        <v>94</v>
      </c>
      <c r="CW13" s="380" t="s">
        <v>94</v>
      </c>
      <c r="CX13" s="380" t="s">
        <v>94</v>
      </c>
      <c r="CY13" s="380">
        <v>14920</v>
      </c>
    </row>
    <row r="14" spans="1:103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9"/>
      <c r="AD14" s="163"/>
      <c r="AE14" s="164"/>
      <c r="AF14" s="167"/>
      <c r="AG14" s="165"/>
      <c r="AH14" s="167"/>
      <c r="AI14" s="165"/>
      <c r="AJ14" s="167"/>
      <c r="AK14" s="165"/>
      <c r="AL14" s="167"/>
      <c r="AM14" s="165"/>
      <c r="AN14" s="163"/>
      <c r="AO14" s="86"/>
      <c r="AP14" s="165"/>
      <c r="AQ14" s="163">
        <v>18000</v>
      </c>
      <c r="AR14" s="86">
        <v>21000</v>
      </c>
      <c r="AS14" s="165">
        <v>17841.476510067114</v>
      </c>
      <c r="AT14" s="163">
        <v>16500</v>
      </c>
      <c r="AU14" s="86">
        <v>21000</v>
      </c>
      <c r="AV14" s="165">
        <v>21000</v>
      </c>
      <c r="AW14" s="163"/>
      <c r="AX14" s="86">
        <v>21000</v>
      </c>
      <c r="AY14" s="165"/>
      <c r="AZ14" s="163"/>
      <c r="BA14" s="165"/>
      <c r="BB14" s="167"/>
      <c r="BC14" s="165"/>
      <c r="BD14" s="167"/>
      <c r="BE14" s="165"/>
      <c r="BF14" s="167"/>
      <c r="BG14" s="165"/>
      <c r="BH14" s="167"/>
      <c r="BI14" s="165"/>
      <c r="BJ14" s="167">
        <v>18000</v>
      </c>
      <c r="BK14" s="165">
        <v>17828.61169837914</v>
      </c>
      <c r="BL14" s="163">
        <v>19000</v>
      </c>
      <c r="BM14" s="165">
        <v>19000</v>
      </c>
      <c r="BN14" s="163">
        <v>19000</v>
      </c>
      <c r="BO14" s="165">
        <v>19034.382924767538</v>
      </c>
      <c r="BP14" s="163">
        <v>19000</v>
      </c>
      <c r="BQ14" s="165">
        <v>19085.361134995699</v>
      </c>
      <c r="BR14" s="163">
        <v>19000</v>
      </c>
      <c r="BS14" s="165">
        <v>19237.5</v>
      </c>
      <c r="BT14" s="163">
        <v>19000</v>
      </c>
      <c r="BU14" s="165">
        <v>19064.541381858489</v>
      </c>
      <c r="BV14" s="163">
        <v>19000</v>
      </c>
      <c r="BW14" s="165">
        <v>18723.443480479713</v>
      </c>
      <c r="BX14" s="163">
        <v>19000</v>
      </c>
      <c r="BY14" s="165">
        <v>18787.876017949144</v>
      </c>
      <c r="BZ14" s="163">
        <v>19000</v>
      </c>
      <c r="CA14" s="165">
        <v>18898.02101576182</v>
      </c>
      <c r="CB14" s="163">
        <v>19000</v>
      </c>
      <c r="CC14" s="165">
        <v>18708.911155230177</v>
      </c>
      <c r="CD14" s="163">
        <v>19000</v>
      </c>
      <c r="CE14" s="165">
        <v>19000</v>
      </c>
      <c r="CF14" s="167">
        <v>19000</v>
      </c>
      <c r="CG14" s="165">
        <v>19475</v>
      </c>
      <c r="CH14" s="167">
        <v>19000</v>
      </c>
      <c r="CI14" s="165" t="s">
        <v>94</v>
      </c>
      <c r="CJ14" s="167">
        <v>19500</v>
      </c>
      <c r="CK14" s="165">
        <v>19500</v>
      </c>
      <c r="CL14" s="167">
        <v>19500</v>
      </c>
      <c r="CM14" s="165">
        <v>19745</v>
      </c>
      <c r="CN14" s="167">
        <v>19500</v>
      </c>
      <c r="CO14" s="165" t="s">
        <v>94</v>
      </c>
      <c r="CP14" s="167">
        <v>19500</v>
      </c>
      <c r="CQ14" s="167">
        <v>19475</v>
      </c>
      <c r="CR14" s="167">
        <v>19500</v>
      </c>
      <c r="CS14" s="165">
        <v>19500</v>
      </c>
      <c r="CT14" s="167">
        <v>19500</v>
      </c>
      <c r="CU14" s="165">
        <v>18963</v>
      </c>
      <c r="CV14" s="380" t="s">
        <v>94</v>
      </c>
      <c r="CW14" s="380" t="s">
        <v>94</v>
      </c>
      <c r="CX14" s="380">
        <v>19000</v>
      </c>
      <c r="CY14" s="380">
        <v>19475</v>
      </c>
    </row>
    <row r="15" spans="1:103" x14ac:dyDescent="0.35">
      <c r="A15" s="82">
        <f t="shared" si="0"/>
        <v>10</v>
      </c>
      <c r="B15" s="87">
        <v>150000179</v>
      </c>
      <c r="C15" s="89" t="s">
        <v>459</v>
      </c>
      <c r="D15" s="88" t="s">
        <v>461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9"/>
      <c r="AD15" s="163"/>
      <c r="AE15" s="164"/>
      <c r="AF15" s="167"/>
      <c r="AG15" s="165"/>
      <c r="AH15" s="167"/>
      <c r="AI15" s="165"/>
      <c r="AJ15" s="167"/>
      <c r="AK15" s="165"/>
      <c r="AL15" s="167"/>
      <c r="AM15" s="165"/>
      <c r="AN15" s="163"/>
      <c r="AO15" s="86"/>
      <c r="AP15" s="165"/>
      <c r="AQ15" s="163"/>
      <c r="AR15" s="86"/>
      <c r="AS15" s="165"/>
      <c r="AT15" s="163"/>
      <c r="AU15" s="86"/>
      <c r="AV15" s="165"/>
      <c r="AW15" s="163"/>
      <c r="AX15" s="86"/>
      <c r="AY15" s="165"/>
      <c r="AZ15" s="163"/>
      <c r="BA15" s="165"/>
      <c r="BB15" s="167"/>
      <c r="BC15" s="165"/>
      <c r="BD15" s="167"/>
      <c r="BE15" s="165"/>
      <c r="BF15" s="167"/>
      <c r="BG15" s="165"/>
      <c r="BH15" s="167"/>
      <c r="BI15" s="165"/>
      <c r="BJ15" s="167"/>
      <c r="BK15" s="165"/>
      <c r="BL15" s="163"/>
      <c r="BM15" s="165"/>
      <c r="BN15" s="163"/>
      <c r="BO15" s="165"/>
      <c r="BP15" s="163"/>
      <c r="BQ15" s="165"/>
      <c r="BR15" s="163"/>
      <c r="BS15" s="165"/>
      <c r="BT15" s="163"/>
      <c r="BU15" s="165"/>
      <c r="BV15" s="163"/>
      <c r="BW15" s="165"/>
      <c r="BX15" s="163"/>
      <c r="BY15" s="165"/>
      <c r="BZ15" s="163"/>
      <c r="CA15" s="165"/>
      <c r="CB15" s="163"/>
      <c r="CC15" s="165"/>
      <c r="CD15" s="167">
        <v>19000</v>
      </c>
      <c r="CE15" s="165" t="s">
        <v>94</v>
      </c>
      <c r="CF15" s="167">
        <v>19000</v>
      </c>
      <c r="CG15" s="165" t="s">
        <v>94</v>
      </c>
      <c r="CH15" s="167">
        <v>19000</v>
      </c>
      <c r="CI15" s="165" t="s">
        <v>94</v>
      </c>
      <c r="CJ15" s="167">
        <v>19500</v>
      </c>
      <c r="CK15" s="165" t="s">
        <v>94</v>
      </c>
      <c r="CL15" s="167">
        <v>19500</v>
      </c>
      <c r="CM15" s="165">
        <v>19500</v>
      </c>
      <c r="CN15" s="167">
        <v>19500</v>
      </c>
      <c r="CO15" s="165">
        <v>19500</v>
      </c>
      <c r="CP15" s="167">
        <v>19500</v>
      </c>
      <c r="CQ15" s="167">
        <v>19500</v>
      </c>
      <c r="CR15" s="167">
        <v>19500</v>
      </c>
      <c r="CS15" s="165">
        <v>19500</v>
      </c>
      <c r="CT15" s="167">
        <v>19500</v>
      </c>
      <c r="CU15" s="165">
        <v>19120.952250274422</v>
      </c>
      <c r="CV15" s="380">
        <v>19000</v>
      </c>
      <c r="CW15" s="380">
        <v>18500</v>
      </c>
      <c r="CX15" s="380">
        <v>19000</v>
      </c>
      <c r="CY15" s="380" t="s">
        <v>94</v>
      </c>
    </row>
    <row r="16" spans="1:103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9"/>
      <c r="AD16" s="163"/>
      <c r="AE16" s="164"/>
      <c r="AF16" s="167"/>
      <c r="AG16" s="165"/>
      <c r="AH16" s="167"/>
      <c r="AI16" s="165"/>
      <c r="AJ16" s="167"/>
      <c r="AK16" s="165"/>
      <c r="AL16" s="167"/>
      <c r="AM16" s="165"/>
      <c r="AN16" s="163"/>
      <c r="AO16" s="86"/>
      <c r="AP16" s="165"/>
      <c r="AQ16" s="163">
        <v>16500</v>
      </c>
      <c r="AR16" s="86">
        <v>21000</v>
      </c>
      <c r="AS16" s="165"/>
      <c r="AT16" s="163">
        <v>16000</v>
      </c>
      <c r="AU16" s="86"/>
      <c r="AV16" s="165"/>
      <c r="AW16" s="163"/>
      <c r="AX16" s="86"/>
      <c r="AY16" s="165"/>
      <c r="AZ16" s="163"/>
      <c r="BA16" s="165"/>
      <c r="BB16" s="167"/>
      <c r="BC16" s="165"/>
      <c r="BD16" s="167"/>
      <c r="BE16" s="165"/>
      <c r="BF16" s="167"/>
      <c r="BG16" s="165"/>
      <c r="BH16" s="167"/>
      <c r="BI16" s="165"/>
      <c r="BJ16" s="167">
        <v>17000</v>
      </c>
      <c r="BK16" s="165">
        <v>17425</v>
      </c>
      <c r="BL16" s="163">
        <v>18000</v>
      </c>
      <c r="BM16" s="165">
        <v>18000</v>
      </c>
      <c r="BN16" s="163">
        <v>18000</v>
      </c>
      <c r="BO16" s="165">
        <v>18000</v>
      </c>
      <c r="BP16" s="163">
        <v>18000</v>
      </c>
      <c r="BQ16" s="165">
        <v>18000</v>
      </c>
      <c r="BR16" s="163">
        <v>18000</v>
      </c>
      <c r="BS16" s="165" t="s">
        <v>319</v>
      </c>
      <c r="BT16" s="163">
        <v>18000</v>
      </c>
      <c r="BU16" s="165">
        <v>18000</v>
      </c>
      <c r="BV16" s="163">
        <v>18000</v>
      </c>
      <c r="BW16" s="165"/>
      <c r="BX16" s="163">
        <v>18000</v>
      </c>
      <c r="BY16" s="165" t="s">
        <v>94</v>
      </c>
      <c r="BZ16" s="163">
        <v>18000</v>
      </c>
      <c r="CA16" s="165">
        <v>17747.877758913412</v>
      </c>
      <c r="CB16" s="163">
        <v>18000</v>
      </c>
      <c r="CC16" s="165">
        <v>18000</v>
      </c>
      <c r="CD16" s="163">
        <v>18000</v>
      </c>
      <c r="CE16" s="165" t="s">
        <v>94</v>
      </c>
      <c r="CF16" s="167">
        <v>18000</v>
      </c>
      <c r="CG16" s="165" t="s">
        <v>94</v>
      </c>
      <c r="CH16" s="167">
        <v>18000</v>
      </c>
      <c r="CI16" s="165" t="s">
        <v>94</v>
      </c>
      <c r="CJ16" s="167">
        <v>18500</v>
      </c>
      <c r="CK16" s="165" t="s">
        <v>94</v>
      </c>
      <c r="CL16" s="167">
        <v>18500</v>
      </c>
      <c r="CM16" s="165" t="s">
        <v>94</v>
      </c>
      <c r="CN16" s="167">
        <v>18500</v>
      </c>
      <c r="CO16" s="165" t="s">
        <v>94</v>
      </c>
      <c r="CP16" s="167">
        <v>18500</v>
      </c>
      <c r="CQ16" s="165" t="s">
        <v>94</v>
      </c>
      <c r="CR16" s="167">
        <v>18500</v>
      </c>
      <c r="CS16" s="165" t="s">
        <v>94</v>
      </c>
      <c r="CT16" s="167">
        <v>18500</v>
      </c>
      <c r="CU16" s="165" t="s">
        <v>94</v>
      </c>
      <c r="CV16" s="380" t="s">
        <v>94</v>
      </c>
      <c r="CW16" s="380" t="s">
        <v>94</v>
      </c>
      <c r="CX16" s="380" t="s">
        <v>94</v>
      </c>
      <c r="CY16" s="380" t="s">
        <v>94</v>
      </c>
    </row>
    <row r="17" spans="1:103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60"/>
      <c r="AD17" s="163"/>
      <c r="AE17" s="165"/>
      <c r="AF17" s="167"/>
      <c r="AG17" s="165"/>
      <c r="AH17" s="167"/>
      <c r="AI17" s="165"/>
      <c r="AJ17" s="167"/>
      <c r="AK17" s="165"/>
      <c r="AL17" s="167"/>
      <c r="AM17" s="165"/>
      <c r="AN17" s="163"/>
      <c r="AO17" s="86"/>
      <c r="AP17" s="165"/>
      <c r="AQ17" s="163">
        <v>18000</v>
      </c>
      <c r="AR17" s="86">
        <v>21000</v>
      </c>
      <c r="AS17" s="165"/>
      <c r="AT17" s="163">
        <v>16500</v>
      </c>
      <c r="AU17" s="86">
        <v>21000</v>
      </c>
      <c r="AV17" s="165"/>
      <c r="AW17" s="163"/>
      <c r="AX17" s="86">
        <v>21000</v>
      </c>
      <c r="AY17" s="165"/>
      <c r="AZ17" s="163"/>
      <c r="BA17" s="165"/>
      <c r="BB17" s="167"/>
      <c r="BC17" s="165"/>
      <c r="BD17" s="167"/>
      <c r="BE17" s="165"/>
      <c r="BF17" s="167"/>
      <c r="BG17" s="165"/>
      <c r="BH17" s="167"/>
      <c r="BI17" s="165"/>
      <c r="BJ17" s="167"/>
      <c r="BK17" s="165"/>
      <c r="BL17" s="163"/>
      <c r="BM17" s="165"/>
      <c r="BN17" s="163"/>
      <c r="BO17" s="165"/>
      <c r="BP17" s="163"/>
      <c r="BQ17" s="165"/>
      <c r="BR17" s="163"/>
      <c r="BS17" s="165" t="s">
        <v>319</v>
      </c>
      <c r="BT17" s="163"/>
      <c r="BU17" s="165"/>
      <c r="BV17" s="163"/>
      <c r="BW17" s="165"/>
      <c r="BX17" s="163"/>
      <c r="BY17" s="165"/>
      <c r="BZ17" s="163"/>
      <c r="CA17" s="165"/>
      <c r="CB17" s="163"/>
      <c r="CC17" s="165"/>
      <c r="CD17" s="163"/>
      <c r="CE17" s="165"/>
      <c r="CF17" s="167"/>
      <c r="CG17" s="165"/>
      <c r="CH17" s="167"/>
      <c r="CI17" s="165"/>
      <c r="CJ17" s="167"/>
      <c r="CK17" s="165"/>
      <c r="CL17" s="167"/>
      <c r="CM17" s="165"/>
      <c r="CN17" s="167"/>
      <c r="CO17" s="165"/>
      <c r="CP17" s="167"/>
      <c r="CQ17" s="167"/>
      <c r="CR17" s="167"/>
      <c r="CS17" s="165"/>
      <c r="CT17" s="167"/>
      <c r="CU17" s="165"/>
      <c r="CV17" s="380" t="s">
        <v>94</v>
      </c>
      <c r="CW17" s="380" t="s">
        <v>94</v>
      </c>
      <c r="CX17" s="380" t="s">
        <v>94</v>
      </c>
      <c r="CY17" s="380" t="s">
        <v>94</v>
      </c>
    </row>
    <row r="18" spans="1:103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60"/>
      <c r="AD18" s="163"/>
      <c r="AE18" s="165"/>
      <c r="AF18" s="167"/>
      <c r="AG18" s="165"/>
      <c r="AH18" s="167"/>
      <c r="AI18" s="165"/>
      <c r="AJ18" s="167"/>
      <c r="AK18" s="165"/>
      <c r="AL18" s="167"/>
      <c r="AM18" s="165"/>
      <c r="AN18" s="163"/>
      <c r="AO18" s="86"/>
      <c r="AP18" s="165"/>
      <c r="AQ18" s="163">
        <v>16500</v>
      </c>
      <c r="AR18" s="86">
        <v>21000</v>
      </c>
      <c r="AS18" s="165"/>
      <c r="AT18" s="163">
        <v>16000</v>
      </c>
      <c r="AU18" s="86"/>
      <c r="AV18" s="165"/>
      <c r="AW18" s="163"/>
      <c r="AX18" s="86"/>
      <c r="AY18" s="165"/>
      <c r="AZ18" s="163"/>
      <c r="BA18" s="165"/>
      <c r="BB18" s="167"/>
      <c r="BC18" s="165"/>
      <c r="BD18" s="167"/>
      <c r="BE18" s="165"/>
      <c r="BF18" s="167"/>
      <c r="BG18" s="165"/>
      <c r="BH18" s="167"/>
      <c r="BI18" s="165"/>
      <c r="BJ18" s="167"/>
      <c r="BK18" s="165"/>
      <c r="BL18" s="163"/>
      <c r="BM18" s="165"/>
      <c r="BN18" s="163"/>
      <c r="BO18" s="165"/>
      <c r="BP18" s="163"/>
      <c r="BQ18" s="165"/>
      <c r="BR18" s="163"/>
      <c r="BS18" s="165" t="s">
        <v>319</v>
      </c>
      <c r="BT18" s="163"/>
      <c r="BU18" s="165"/>
      <c r="BV18" s="163"/>
      <c r="BW18" s="165"/>
      <c r="BX18" s="163"/>
      <c r="BY18" s="165"/>
      <c r="BZ18" s="163"/>
      <c r="CA18" s="165"/>
      <c r="CB18" s="163"/>
      <c r="CC18" s="165"/>
      <c r="CD18" s="163"/>
      <c r="CE18" s="165"/>
      <c r="CF18" s="167"/>
      <c r="CG18" s="165"/>
      <c r="CH18" s="167"/>
      <c r="CI18" s="165"/>
      <c r="CJ18" s="167"/>
      <c r="CK18" s="165"/>
      <c r="CL18" s="167"/>
      <c r="CM18" s="165"/>
      <c r="CN18" s="167"/>
      <c r="CO18" s="165"/>
      <c r="CP18" s="167"/>
      <c r="CQ18" s="167"/>
      <c r="CR18" s="167"/>
      <c r="CS18" s="165"/>
      <c r="CT18" s="167"/>
      <c r="CU18" s="165"/>
      <c r="CV18" s="380" t="s">
        <v>94</v>
      </c>
      <c r="CW18" s="380" t="s">
        <v>94</v>
      </c>
      <c r="CX18" s="380" t="s">
        <v>94</v>
      </c>
      <c r="CY18" s="380" t="s">
        <v>94</v>
      </c>
    </row>
    <row r="19" spans="1:103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60"/>
      <c r="AD19" s="163"/>
      <c r="AE19" s="165"/>
      <c r="AF19" s="167"/>
      <c r="AG19" s="165"/>
      <c r="AH19" s="167"/>
      <c r="AI19" s="165"/>
      <c r="AJ19" s="167"/>
      <c r="AK19" s="165"/>
      <c r="AL19" s="167"/>
      <c r="AM19" s="165"/>
      <c r="AN19" s="163"/>
      <c r="AO19" s="86"/>
      <c r="AP19" s="165"/>
      <c r="AQ19" s="163"/>
      <c r="AR19" s="86">
        <v>21000</v>
      </c>
      <c r="AS19" s="165"/>
      <c r="AT19" s="163"/>
      <c r="AU19" s="86"/>
      <c r="AV19" s="165"/>
      <c r="AW19" s="163"/>
      <c r="AX19" s="86"/>
      <c r="AY19" s="165"/>
      <c r="AZ19" s="163"/>
      <c r="BA19" s="165"/>
      <c r="BB19" s="167"/>
      <c r="BC19" s="165"/>
      <c r="BD19" s="167"/>
      <c r="BE19" s="165"/>
      <c r="BF19" s="167"/>
      <c r="BG19" s="165"/>
      <c r="BH19" s="167"/>
      <c r="BI19" s="165"/>
      <c r="BJ19" s="167"/>
      <c r="BK19" s="165"/>
      <c r="BL19" s="167"/>
      <c r="BM19" s="165"/>
      <c r="BN19" s="167"/>
      <c r="BO19" s="165"/>
      <c r="BP19" s="167"/>
      <c r="BQ19" s="165"/>
      <c r="BR19" s="167"/>
      <c r="BS19" s="165" t="s">
        <v>319</v>
      </c>
      <c r="BT19" s="167"/>
      <c r="BU19" s="165"/>
      <c r="BV19" s="167"/>
      <c r="BW19" s="165"/>
      <c r="BX19" s="167"/>
      <c r="BY19" s="165"/>
      <c r="BZ19" s="167"/>
      <c r="CA19" s="165"/>
      <c r="CB19" s="167"/>
      <c r="CC19" s="165"/>
      <c r="CD19" s="167"/>
      <c r="CE19" s="165"/>
      <c r="CF19" s="167"/>
      <c r="CG19" s="165"/>
      <c r="CH19" s="167"/>
      <c r="CI19" s="165"/>
      <c r="CJ19" s="167"/>
      <c r="CK19" s="165"/>
      <c r="CL19" s="167"/>
      <c r="CM19" s="165"/>
      <c r="CN19" s="167"/>
      <c r="CO19" s="165"/>
      <c r="CP19" s="167"/>
      <c r="CQ19" s="167"/>
      <c r="CR19" s="167"/>
      <c r="CS19" s="165"/>
      <c r="CT19" s="167"/>
      <c r="CU19" s="165"/>
      <c r="CV19" s="380" t="s">
        <v>94</v>
      </c>
      <c r="CW19" s="380" t="s">
        <v>94</v>
      </c>
      <c r="CX19" s="380" t="s">
        <v>94</v>
      </c>
      <c r="CY19" s="380" t="s">
        <v>94</v>
      </c>
    </row>
    <row r="20" spans="1:103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60"/>
      <c r="AD20" s="163"/>
      <c r="AE20" s="165"/>
      <c r="AF20" s="167"/>
      <c r="AG20" s="165"/>
      <c r="AH20" s="167"/>
      <c r="AI20" s="165"/>
      <c r="AJ20" s="167"/>
      <c r="AK20" s="165"/>
      <c r="AL20" s="167"/>
      <c r="AM20" s="165"/>
      <c r="AN20" s="163"/>
      <c r="AO20" s="86"/>
      <c r="AP20" s="165"/>
      <c r="AQ20" s="163"/>
      <c r="AR20" s="86">
        <v>21000</v>
      </c>
      <c r="AS20" s="165"/>
      <c r="AT20" s="163"/>
      <c r="AU20" s="86"/>
      <c r="AV20" s="165"/>
      <c r="AW20" s="163"/>
      <c r="AX20" s="86"/>
      <c r="AY20" s="165"/>
      <c r="AZ20" s="163"/>
      <c r="BA20" s="165"/>
      <c r="BB20" s="167"/>
      <c r="BC20" s="165"/>
      <c r="BD20" s="167"/>
      <c r="BE20" s="165"/>
      <c r="BF20" s="167"/>
      <c r="BG20" s="165"/>
      <c r="BH20" s="167"/>
      <c r="BI20" s="165"/>
      <c r="BJ20" s="167"/>
      <c r="BK20" s="165"/>
      <c r="BL20" s="167"/>
      <c r="BM20" s="165"/>
      <c r="BN20" s="167"/>
      <c r="BO20" s="165"/>
      <c r="BP20" s="167"/>
      <c r="BQ20" s="165"/>
      <c r="BR20" s="167"/>
      <c r="BS20" s="165" t="s">
        <v>319</v>
      </c>
      <c r="BT20" s="167"/>
      <c r="BU20" s="165"/>
      <c r="BV20" s="167"/>
      <c r="BW20" s="165"/>
      <c r="BX20" s="167"/>
      <c r="BY20" s="165"/>
      <c r="BZ20" s="167"/>
      <c r="CA20" s="165"/>
      <c r="CB20" s="167"/>
      <c r="CC20" s="165"/>
      <c r="CD20" s="167"/>
      <c r="CE20" s="165"/>
      <c r="CF20" s="167"/>
      <c r="CG20" s="165"/>
      <c r="CH20" s="167"/>
      <c r="CI20" s="165"/>
      <c r="CJ20" s="167"/>
      <c r="CK20" s="165"/>
      <c r="CL20" s="167"/>
      <c r="CM20" s="165"/>
      <c r="CN20" s="167"/>
      <c r="CO20" s="165"/>
      <c r="CP20" s="167"/>
      <c r="CQ20" s="167"/>
      <c r="CR20" s="167"/>
      <c r="CS20" s="165"/>
      <c r="CT20" s="167"/>
      <c r="CU20" s="165"/>
      <c r="CV20" s="380" t="s">
        <v>94</v>
      </c>
      <c r="CW20" s="380" t="s">
        <v>94</v>
      </c>
      <c r="CX20" s="380" t="s">
        <v>94</v>
      </c>
      <c r="CY20" s="380" t="s">
        <v>94</v>
      </c>
    </row>
    <row r="21" spans="1:103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60"/>
      <c r="AD21" s="163"/>
      <c r="AE21" s="165"/>
      <c r="AF21" s="167"/>
      <c r="AG21" s="165"/>
      <c r="AH21" s="167"/>
      <c r="AI21" s="165"/>
      <c r="AJ21" s="167"/>
      <c r="AK21" s="165"/>
      <c r="AL21" s="167"/>
      <c r="AM21" s="165"/>
      <c r="AN21" s="163"/>
      <c r="AO21" s="86"/>
      <c r="AP21" s="165"/>
      <c r="AQ21" s="163"/>
      <c r="AR21" s="86">
        <v>21000</v>
      </c>
      <c r="AS21" s="165"/>
      <c r="AT21" s="163"/>
      <c r="AU21" s="86"/>
      <c r="AV21" s="165"/>
      <c r="AW21" s="163"/>
      <c r="AX21" s="86"/>
      <c r="AY21" s="165"/>
      <c r="AZ21" s="163"/>
      <c r="BA21" s="165"/>
      <c r="BB21" s="167"/>
      <c r="BC21" s="165"/>
      <c r="BD21" s="167"/>
      <c r="BE21" s="165"/>
      <c r="BF21" s="167"/>
      <c r="BG21" s="165"/>
      <c r="BH21" s="167"/>
      <c r="BI21" s="165"/>
      <c r="BJ21" s="167"/>
      <c r="BK21" s="165"/>
      <c r="BL21" s="167"/>
      <c r="BM21" s="165"/>
      <c r="BN21" s="167"/>
      <c r="BO21" s="165"/>
      <c r="BP21" s="167"/>
      <c r="BQ21" s="165"/>
      <c r="BR21" s="167"/>
      <c r="BS21" s="165" t="s">
        <v>319</v>
      </c>
      <c r="BT21" s="167"/>
      <c r="BU21" s="165"/>
      <c r="BV21" s="167"/>
      <c r="BW21" s="165"/>
      <c r="BX21" s="167"/>
      <c r="BY21" s="165"/>
      <c r="BZ21" s="167"/>
      <c r="CA21" s="165"/>
      <c r="CB21" s="167"/>
      <c r="CC21" s="165"/>
      <c r="CD21" s="167"/>
      <c r="CE21" s="165"/>
      <c r="CF21" s="167"/>
      <c r="CG21" s="165"/>
      <c r="CH21" s="167"/>
      <c r="CI21" s="165"/>
      <c r="CJ21" s="167"/>
      <c r="CK21" s="165"/>
      <c r="CL21" s="167"/>
      <c r="CM21" s="165"/>
      <c r="CN21" s="167"/>
      <c r="CO21" s="165"/>
      <c r="CP21" s="167"/>
      <c r="CQ21" s="167"/>
      <c r="CR21" s="167"/>
      <c r="CS21" s="165"/>
      <c r="CT21" s="167"/>
      <c r="CU21" s="165"/>
      <c r="CV21" s="380" t="s">
        <v>94</v>
      </c>
      <c r="CW21" s="380" t="s">
        <v>94</v>
      </c>
      <c r="CX21" s="380" t="s">
        <v>94</v>
      </c>
      <c r="CY21" s="380" t="s">
        <v>94</v>
      </c>
    </row>
    <row r="22" spans="1:103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60"/>
      <c r="AD22" s="163"/>
      <c r="AE22" s="165"/>
      <c r="AF22" s="167"/>
      <c r="AG22" s="165"/>
      <c r="AH22" s="167">
        <v>16500</v>
      </c>
      <c r="AI22" s="165">
        <v>15494.704121574949</v>
      </c>
      <c r="AJ22" s="167">
        <v>18000</v>
      </c>
      <c r="AK22" s="165">
        <v>18360</v>
      </c>
      <c r="AL22" s="167">
        <v>17000</v>
      </c>
      <c r="AM22" s="165"/>
      <c r="AN22" s="163">
        <v>17500</v>
      </c>
      <c r="AO22" s="86"/>
      <c r="AP22" s="165"/>
      <c r="AQ22" s="163"/>
      <c r="AR22" s="86"/>
      <c r="AS22" s="165"/>
      <c r="AT22" s="163"/>
      <c r="AU22" s="86"/>
      <c r="AV22" s="165"/>
      <c r="AW22" s="163"/>
      <c r="AX22" s="86"/>
      <c r="AY22" s="165"/>
      <c r="AZ22" s="163"/>
      <c r="BA22" s="165"/>
      <c r="BB22" s="167">
        <v>15000</v>
      </c>
      <c r="BC22" s="165"/>
      <c r="BD22" s="167"/>
      <c r="BE22" s="165"/>
      <c r="BF22" s="167"/>
      <c r="BG22" s="165"/>
      <c r="BH22" s="167"/>
      <c r="BI22" s="165"/>
      <c r="BJ22" s="167"/>
      <c r="BK22" s="165"/>
      <c r="BL22" s="167"/>
      <c r="BM22" s="165"/>
      <c r="BN22" s="167"/>
      <c r="BO22" s="165"/>
      <c r="BP22" s="167"/>
      <c r="BQ22" s="165"/>
      <c r="BR22" s="167"/>
      <c r="BS22" s="165" t="s">
        <v>319</v>
      </c>
      <c r="BT22" s="167"/>
      <c r="BU22" s="165"/>
      <c r="BV22" s="167"/>
      <c r="BW22" s="165"/>
      <c r="BX22" s="167"/>
      <c r="BY22" s="165"/>
      <c r="BZ22" s="167"/>
      <c r="CA22" s="165"/>
      <c r="CB22" s="167"/>
      <c r="CC22" s="165"/>
      <c r="CD22" s="167"/>
      <c r="CE22" s="165"/>
      <c r="CF22" s="167"/>
      <c r="CG22" s="165"/>
      <c r="CH22" s="167"/>
      <c r="CI22" s="165"/>
      <c r="CJ22" s="167"/>
      <c r="CK22" s="165"/>
      <c r="CL22" s="167"/>
      <c r="CM22" s="165"/>
      <c r="CN22" s="167"/>
      <c r="CO22" s="165"/>
      <c r="CP22" s="167"/>
      <c r="CQ22" s="167"/>
      <c r="CR22" s="167"/>
      <c r="CS22" s="165"/>
      <c r="CT22" s="167"/>
      <c r="CU22" s="165"/>
      <c r="CV22" s="380" t="s">
        <v>94</v>
      </c>
      <c r="CW22" s="380" t="s">
        <v>94</v>
      </c>
      <c r="CX22" s="380" t="s">
        <v>94</v>
      </c>
      <c r="CY22" s="380" t="s">
        <v>94</v>
      </c>
    </row>
    <row r="23" spans="1:103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60"/>
      <c r="AD23" s="163"/>
      <c r="AE23" s="165"/>
      <c r="AF23" s="167"/>
      <c r="AG23" s="165"/>
      <c r="AH23" s="167">
        <v>14000</v>
      </c>
      <c r="AI23" s="165">
        <v>13672.819626987108</v>
      </c>
      <c r="AJ23" s="167">
        <v>14000</v>
      </c>
      <c r="AK23" s="165">
        <v>12732.504597278412</v>
      </c>
      <c r="AL23" s="167">
        <v>14000</v>
      </c>
      <c r="AM23" s="165"/>
      <c r="AN23" s="163">
        <v>13500</v>
      </c>
      <c r="AO23" s="86"/>
      <c r="AP23" s="165"/>
      <c r="AQ23" s="163"/>
      <c r="AR23" s="86"/>
      <c r="AS23" s="165"/>
      <c r="AT23" s="163"/>
      <c r="AU23" s="86"/>
      <c r="AV23" s="165"/>
      <c r="AW23" s="163"/>
      <c r="AX23" s="86"/>
      <c r="AY23" s="165"/>
      <c r="AZ23" s="163"/>
      <c r="BA23" s="165"/>
      <c r="BB23" s="167">
        <v>12500</v>
      </c>
      <c r="BC23" s="165"/>
      <c r="BD23" s="167"/>
      <c r="BE23" s="165"/>
      <c r="BF23" s="167"/>
      <c r="BG23" s="165"/>
      <c r="BH23" s="167"/>
      <c r="BI23" s="165"/>
      <c r="BJ23" s="167"/>
      <c r="BK23" s="165"/>
      <c r="BL23" s="167"/>
      <c r="BM23" s="165"/>
      <c r="BN23" s="167"/>
      <c r="BO23" s="165"/>
      <c r="BP23" s="167"/>
      <c r="BQ23" s="165"/>
      <c r="BR23" s="167"/>
      <c r="BS23" s="165" t="s">
        <v>319</v>
      </c>
      <c r="BT23" s="167"/>
      <c r="BU23" s="165"/>
      <c r="BV23" s="167"/>
      <c r="BW23" s="165"/>
      <c r="BX23" s="167"/>
      <c r="BY23" s="165"/>
      <c r="BZ23" s="167"/>
      <c r="CA23" s="165"/>
      <c r="CB23" s="167"/>
      <c r="CC23" s="165"/>
      <c r="CD23" s="167"/>
      <c r="CE23" s="165"/>
      <c r="CF23" s="167"/>
      <c r="CG23" s="165"/>
      <c r="CH23" s="167"/>
      <c r="CI23" s="165"/>
      <c r="CJ23" s="167"/>
      <c r="CK23" s="165"/>
      <c r="CL23" s="167"/>
      <c r="CM23" s="165"/>
      <c r="CN23" s="167"/>
      <c r="CO23" s="165"/>
      <c r="CP23" s="167"/>
      <c r="CQ23" s="167"/>
      <c r="CR23" s="167"/>
      <c r="CS23" s="165"/>
      <c r="CT23" s="167"/>
      <c r="CU23" s="165"/>
      <c r="CV23" s="380" t="s">
        <v>94</v>
      </c>
      <c r="CW23" s="380" t="s">
        <v>94</v>
      </c>
      <c r="CX23" s="380" t="s">
        <v>94</v>
      </c>
      <c r="CY23" s="380" t="s">
        <v>94</v>
      </c>
    </row>
    <row r="24" spans="1:103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60"/>
      <c r="AD24" s="163"/>
      <c r="AE24" s="165"/>
      <c r="AF24" s="167"/>
      <c r="AG24" s="165"/>
      <c r="AH24" s="167">
        <v>14000</v>
      </c>
      <c r="AI24" s="165">
        <v>14000</v>
      </c>
      <c r="AJ24" s="167">
        <v>14000</v>
      </c>
      <c r="AK24" s="165">
        <v>11730</v>
      </c>
      <c r="AL24" s="167">
        <v>14000</v>
      </c>
      <c r="AM24" s="165"/>
      <c r="AN24" s="163">
        <v>13500</v>
      </c>
      <c r="AO24" s="86"/>
      <c r="AP24" s="165"/>
      <c r="AQ24" s="163"/>
      <c r="AR24" s="86"/>
      <c r="AS24" s="165"/>
      <c r="AT24" s="163"/>
      <c r="AU24" s="86"/>
      <c r="AV24" s="165"/>
      <c r="AW24" s="163"/>
      <c r="AX24" s="86"/>
      <c r="AY24" s="165"/>
      <c r="AZ24" s="163"/>
      <c r="BA24" s="165"/>
      <c r="BB24" s="167"/>
      <c r="BC24" s="165"/>
      <c r="BD24" s="167"/>
      <c r="BE24" s="165"/>
      <c r="BF24" s="167"/>
      <c r="BG24" s="165"/>
      <c r="BH24" s="167"/>
      <c r="BI24" s="165"/>
      <c r="BJ24" s="167"/>
      <c r="BK24" s="165"/>
      <c r="BL24" s="167"/>
      <c r="BM24" s="165"/>
      <c r="BN24" s="167"/>
      <c r="BO24" s="165"/>
      <c r="BP24" s="167"/>
      <c r="BQ24" s="165"/>
      <c r="BR24" s="167"/>
      <c r="BS24" s="165" t="s">
        <v>319</v>
      </c>
      <c r="BT24" s="167"/>
      <c r="BU24" s="165"/>
      <c r="BV24" s="167"/>
      <c r="BW24" s="165"/>
      <c r="BX24" s="167"/>
      <c r="BY24" s="165"/>
      <c r="BZ24" s="167"/>
      <c r="CA24" s="165"/>
      <c r="CB24" s="167"/>
      <c r="CC24" s="165"/>
      <c r="CD24" s="167"/>
      <c r="CE24" s="165"/>
      <c r="CF24" s="167"/>
      <c r="CG24" s="165"/>
      <c r="CH24" s="167"/>
      <c r="CI24" s="165"/>
      <c r="CJ24" s="167"/>
      <c r="CK24" s="165"/>
      <c r="CL24" s="167"/>
      <c r="CM24" s="165"/>
      <c r="CN24" s="167"/>
      <c r="CO24" s="165"/>
      <c r="CP24" s="167"/>
      <c r="CQ24" s="167"/>
      <c r="CR24" s="167"/>
      <c r="CS24" s="165"/>
      <c r="CT24" s="167"/>
      <c r="CU24" s="165"/>
      <c r="CV24" s="380" t="s">
        <v>94</v>
      </c>
      <c r="CW24" s="380" t="s">
        <v>94</v>
      </c>
      <c r="CX24" s="380" t="s">
        <v>94</v>
      </c>
      <c r="CY24" s="380" t="s">
        <v>94</v>
      </c>
    </row>
    <row r="25" spans="1:103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60"/>
      <c r="AD25" s="163"/>
      <c r="AE25" s="165"/>
      <c r="AF25" s="167"/>
      <c r="AG25" s="165"/>
      <c r="AH25" s="167">
        <v>14000</v>
      </c>
      <c r="AI25" s="165">
        <v>13807.80430984275</v>
      </c>
      <c r="AJ25" s="167">
        <v>14000</v>
      </c>
      <c r="AK25" s="165">
        <v>11730</v>
      </c>
      <c r="AL25" s="167">
        <v>14000</v>
      </c>
      <c r="AM25" s="165"/>
      <c r="AN25" s="163">
        <v>13500</v>
      </c>
      <c r="AO25" s="86"/>
      <c r="AP25" s="165"/>
      <c r="AQ25" s="163"/>
      <c r="AR25" s="86"/>
      <c r="AS25" s="165"/>
      <c r="AT25" s="163"/>
      <c r="AU25" s="86"/>
      <c r="AV25" s="165"/>
      <c r="AW25" s="163"/>
      <c r="AX25" s="86"/>
      <c r="AY25" s="165"/>
      <c r="AZ25" s="163"/>
      <c r="BA25" s="165"/>
      <c r="BB25" s="167"/>
      <c r="BC25" s="165"/>
      <c r="BD25" s="167"/>
      <c r="BE25" s="165"/>
      <c r="BF25" s="167"/>
      <c r="BG25" s="165"/>
      <c r="BH25" s="167"/>
      <c r="BI25" s="165"/>
      <c r="BJ25" s="167"/>
      <c r="BK25" s="165"/>
      <c r="BL25" s="167"/>
      <c r="BM25" s="165"/>
      <c r="BN25" s="167"/>
      <c r="BO25" s="165"/>
      <c r="BP25" s="167"/>
      <c r="BQ25" s="165"/>
      <c r="BR25" s="167"/>
      <c r="BS25" s="165" t="s">
        <v>319</v>
      </c>
      <c r="BT25" s="167"/>
      <c r="BU25" s="165"/>
      <c r="BV25" s="167"/>
      <c r="BW25" s="165"/>
      <c r="BX25" s="167"/>
      <c r="BY25" s="165"/>
      <c r="BZ25" s="167"/>
      <c r="CA25" s="165"/>
      <c r="CB25" s="167"/>
      <c r="CC25" s="165"/>
      <c r="CD25" s="167"/>
      <c r="CE25" s="165"/>
      <c r="CF25" s="167"/>
      <c r="CG25" s="165"/>
      <c r="CH25" s="167"/>
      <c r="CI25" s="165"/>
      <c r="CJ25" s="167"/>
      <c r="CK25" s="165"/>
      <c r="CL25" s="167"/>
      <c r="CM25" s="165"/>
      <c r="CN25" s="167"/>
      <c r="CO25" s="165"/>
      <c r="CP25" s="167"/>
      <c r="CQ25" s="167"/>
      <c r="CR25" s="167"/>
      <c r="CS25" s="165"/>
      <c r="CT25" s="167"/>
      <c r="CU25" s="165"/>
      <c r="CV25" s="380" t="s">
        <v>94</v>
      </c>
      <c r="CW25" s="380" t="s">
        <v>94</v>
      </c>
      <c r="CX25" s="380" t="s">
        <v>94</v>
      </c>
      <c r="CY25" s="380" t="s">
        <v>94</v>
      </c>
    </row>
    <row r="26" spans="1:103" x14ac:dyDescent="0.35">
      <c r="A26" s="82">
        <f t="shared" si="0"/>
        <v>21</v>
      </c>
      <c r="B26" s="13" t="s">
        <v>325</v>
      </c>
      <c r="C26" s="89"/>
      <c r="D26" s="88" t="s">
        <v>326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60"/>
      <c r="AD26" s="163"/>
      <c r="AE26" s="165"/>
      <c r="AF26" s="167"/>
      <c r="AG26" s="165"/>
      <c r="AH26" s="167"/>
      <c r="AI26" s="165"/>
      <c r="AJ26" s="167"/>
      <c r="AK26" s="165"/>
      <c r="AL26" s="167"/>
      <c r="AM26" s="165"/>
      <c r="AN26" s="163"/>
      <c r="AO26" s="86"/>
      <c r="AP26" s="165"/>
      <c r="AQ26" s="163"/>
      <c r="AR26" s="86"/>
      <c r="AS26" s="165"/>
      <c r="AT26" s="163"/>
      <c r="AU26" s="86"/>
      <c r="AV26" s="165"/>
      <c r="AW26" s="163"/>
      <c r="AX26" s="86"/>
      <c r="AY26" s="165"/>
      <c r="AZ26" s="163"/>
      <c r="BA26" s="165"/>
      <c r="BB26" s="167"/>
      <c r="BC26" s="165"/>
      <c r="BD26" s="167"/>
      <c r="BE26" s="165"/>
      <c r="BF26" s="167"/>
      <c r="BG26" s="165"/>
      <c r="BH26" s="167"/>
      <c r="BI26" s="165"/>
      <c r="BJ26" s="167"/>
      <c r="BK26" s="165"/>
      <c r="BL26" s="167"/>
      <c r="BM26" s="165"/>
      <c r="BN26" s="167"/>
      <c r="BO26" s="165"/>
      <c r="BP26" s="167"/>
      <c r="BQ26" s="165"/>
      <c r="BR26" s="167"/>
      <c r="BS26" s="165"/>
      <c r="BT26" s="167">
        <v>23500</v>
      </c>
      <c r="BU26" s="165">
        <v>23473</v>
      </c>
      <c r="BV26" s="167">
        <v>23500</v>
      </c>
      <c r="BW26" s="165">
        <v>24623</v>
      </c>
      <c r="BX26" s="167">
        <v>23500</v>
      </c>
      <c r="BY26" s="165" t="s">
        <v>94</v>
      </c>
      <c r="BZ26" s="167">
        <v>24000</v>
      </c>
      <c r="CA26" s="165">
        <v>24000</v>
      </c>
      <c r="CB26" s="167">
        <v>24000</v>
      </c>
      <c r="CC26" s="165">
        <v>24000</v>
      </c>
      <c r="CD26" s="167">
        <v>24000</v>
      </c>
      <c r="CE26" s="165" t="s">
        <v>94</v>
      </c>
      <c r="CF26" s="167">
        <v>24000</v>
      </c>
      <c r="CG26" s="165">
        <v>24000</v>
      </c>
      <c r="CH26" s="167">
        <v>24000</v>
      </c>
      <c r="CI26" s="165">
        <v>24000</v>
      </c>
      <c r="CJ26" s="167">
        <v>24000</v>
      </c>
      <c r="CK26" s="165" t="s">
        <v>94</v>
      </c>
      <c r="CL26" s="167">
        <v>24000</v>
      </c>
      <c r="CM26" s="165" t="s">
        <v>94</v>
      </c>
      <c r="CN26" s="167">
        <v>24000</v>
      </c>
      <c r="CO26" s="165" t="s">
        <v>94</v>
      </c>
      <c r="CP26" s="167">
        <v>24000</v>
      </c>
      <c r="CQ26" s="165" t="s">
        <v>94</v>
      </c>
      <c r="CR26" s="167">
        <v>24000</v>
      </c>
      <c r="CS26" s="165" t="s">
        <v>94</v>
      </c>
      <c r="CT26" s="167" t="s">
        <v>94</v>
      </c>
      <c r="CU26" s="165" t="s">
        <v>94</v>
      </c>
      <c r="CV26" s="380" t="s">
        <v>94</v>
      </c>
      <c r="CW26" s="380" t="s">
        <v>94</v>
      </c>
      <c r="CX26" s="380" t="s">
        <v>94</v>
      </c>
      <c r="CY26" s="380" t="s">
        <v>94</v>
      </c>
    </row>
    <row r="27" spans="1:103" x14ac:dyDescent="0.35">
      <c r="A27" s="82">
        <f t="shared" si="0"/>
        <v>22</v>
      </c>
      <c r="B27" s="13" t="s">
        <v>324</v>
      </c>
      <c r="C27" s="89"/>
      <c r="D27" s="88" t="s">
        <v>323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60"/>
      <c r="AD27" s="163"/>
      <c r="AE27" s="165"/>
      <c r="AF27" s="167"/>
      <c r="AG27" s="165"/>
      <c r="AH27" s="167"/>
      <c r="AI27" s="165"/>
      <c r="AJ27" s="167"/>
      <c r="AK27" s="165"/>
      <c r="AL27" s="167"/>
      <c r="AM27" s="165"/>
      <c r="AN27" s="163"/>
      <c r="AO27" s="86"/>
      <c r="AP27" s="165"/>
      <c r="AQ27" s="163"/>
      <c r="AR27" s="86"/>
      <c r="AS27" s="165"/>
      <c r="AT27" s="163"/>
      <c r="AU27" s="86"/>
      <c r="AV27" s="165"/>
      <c r="AW27" s="163"/>
      <c r="AX27" s="86"/>
      <c r="AY27" s="165"/>
      <c r="AZ27" s="163"/>
      <c r="BA27" s="165"/>
      <c r="BB27" s="167"/>
      <c r="BC27" s="165"/>
      <c r="BD27" s="167"/>
      <c r="BE27" s="165"/>
      <c r="BF27" s="167"/>
      <c r="BG27" s="165"/>
      <c r="BH27" s="167"/>
      <c r="BI27" s="165"/>
      <c r="BJ27" s="167"/>
      <c r="BK27" s="165"/>
      <c r="BL27" s="167"/>
      <c r="BM27" s="165"/>
      <c r="BN27" s="167"/>
      <c r="BO27" s="165"/>
      <c r="BP27" s="167"/>
      <c r="BQ27" s="165"/>
      <c r="BR27" s="167"/>
      <c r="BS27" s="165"/>
      <c r="BT27" s="167">
        <v>18200</v>
      </c>
      <c r="BU27" s="165">
        <v>18180</v>
      </c>
      <c r="BV27" s="167">
        <v>18200</v>
      </c>
      <c r="BW27" s="165">
        <v>18072.358715988481</v>
      </c>
      <c r="BX27" s="167">
        <v>18200</v>
      </c>
      <c r="BY27" s="165">
        <v>17648.077554568285</v>
      </c>
      <c r="BZ27" s="167">
        <v>18200</v>
      </c>
      <c r="CA27" s="165">
        <v>17660.89964526075</v>
      </c>
      <c r="CB27" s="167">
        <v>18200</v>
      </c>
      <c r="CC27" s="165">
        <v>17651.868017567645</v>
      </c>
      <c r="CD27" s="167">
        <v>18200</v>
      </c>
      <c r="CE27" s="165">
        <v>17273.513509567299</v>
      </c>
      <c r="CF27" s="167">
        <v>18200</v>
      </c>
      <c r="CG27" s="165">
        <v>16380</v>
      </c>
      <c r="CH27" s="167">
        <v>18200</v>
      </c>
      <c r="CI27" s="165">
        <v>16650</v>
      </c>
      <c r="CJ27" s="167">
        <v>18200</v>
      </c>
      <c r="CK27" s="165">
        <v>16650</v>
      </c>
      <c r="CL27" s="167">
        <v>18200</v>
      </c>
      <c r="CM27" s="165" t="s">
        <v>94</v>
      </c>
      <c r="CN27" s="167">
        <v>18200</v>
      </c>
      <c r="CO27" s="165" t="s">
        <v>94</v>
      </c>
      <c r="CP27" s="167">
        <v>18200</v>
      </c>
      <c r="CQ27" s="165" t="s">
        <v>94</v>
      </c>
      <c r="CR27" s="167">
        <v>18200</v>
      </c>
      <c r="CS27" s="165" t="s">
        <v>94</v>
      </c>
      <c r="CT27" s="167" t="s">
        <v>94</v>
      </c>
      <c r="CU27" s="165" t="s">
        <v>94</v>
      </c>
      <c r="CV27" s="380" t="s">
        <v>94</v>
      </c>
      <c r="CW27" s="380" t="s">
        <v>94</v>
      </c>
      <c r="CX27" s="380" t="s">
        <v>94</v>
      </c>
      <c r="CY27" s="380" t="s">
        <v>94</v>
      </c>
    </row>
    <row r="28" spans="1:103" x14ac:dyDescent="0.35">
      <c r="A28" s="82">
        <f t="shared" si="0"/>
        <v>23</v>
      </c>
      <c r="B28" s="13">
        <v>150000118</v>
      </c>
      <c r="C28" s="89"/>
      <c r="D28" s="88" t="s">
        <v>407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60"/>
      <c r="AD28" s="163"/>
      <c r="AE28" s="165"/>
      <c r="AF28" s="167"/>
      <c r="AG28" s="165"/>
      <c r="AH28" s="167"/>
      <c r="AI28" s="165"/>
      <c r="AJ28" s="167"/>
      <c r="AK28" s="165"/>
      <c r="AL28" s="167"/>
      <c r="AM28" s="165"/>
      <c r="AN28" s="163"/>
      <c r="AO28" s="86"/>
      <c r="AP28" s="165"/>
      <c r="AQ28" s="163"/>
      <c r="AR28" s="86"/>
      <c r="AS28" s="165"/>
      <c r="AT28" s="163"/>
      <c r="AU28" s="86"/>
      <c r="AV28" s="165"/>
      <c r="AW28" s="163"/>
      <c r="AX28" s="86"/>
      <c r="AY28" s="165"/>
      <c r="AZ28" s="163"/>
      <c r="BA28" s="165"/>
      <c r="BB28" s="167"/>
      <c r="BC28" s="165"/>
      <c r="BD28" s="167"/>
      <c r="BE28" s="165"/>
      <c r="BF28" s="167"/>
      <c r="BG28" s="165"/>
      <c r="BH28" s="167"/>
      <c r="BI28" s="165"/>
      <c r="BJ28" s="167"/>
      <c r="BK28" s="165"/>
      <c r="BL28" s="167"/>
      <c r="BM28" s="165"/>
      <c r="BN28" s="167"/>
      <c r="BO28" s="165"/>
      <c r="BP28" s="167"/>
      <c r="BQ28" s="165"/>
      <c r="BR28" s="167"/>
      <c r="BS28" s="165"/>
      <c r="BT28" s="167"/>
      <c r="BU28" s="165"/>
      <c r="BV28" s="167"/>
      <c r="BW28" s="165"/>
      <c r="BX28" s="167"/>
      <c r="BY28" s="165"/>
      <c r="BZ28" s="167"/>
      <c r="CA28" s="165"/>
      <c r="CB28" s="167">
        <v>16000</v>
      </c>
      <c r="CC28" s="165" t="s">
        <v>94</v>
      </c>
      <c r="CD28" s="167">
        <v>16000</v>
      </c>
      <c r="CE28" s="165" t="s">
        <v>94</v>
      </c>
      <c r="CF28" s="167">
        <v>16000</v>
      </c>
      <c r="CG28" s="165" t="s">
        <v>94</v>
      </c>
      <c r="CH28" s="167">
        <v>16000</v>
      </c>
      <c r="CI28" s="165" t="s">
        <v>94</v>
      </c>
      <c r="CJ28" s="167">
        <v>16000</v>
      </c>
      <c r="CK28" s="165" t="s">
        <v>94</v>
      </c>
      <c r="CL28" s="167">
        <v>16000</v>
      </c>
      <c r="CM28" s="165" t="s">
        <v>94</v>
      </c>
      <c r="CN28" s="167">
        <v>16000</v>
      </c>
      <c r="CO28" s="165" t="s">
        <v>94</v>
      </c>
      <c r="CP28" s="167">
        <v>16000</v>
      </c>
      <c r="CQ28" s="165" t="s">
        <v>94</v>
      </c>
      <c r="CR28" s="167">
        <v>16000</v>
      </c>
      <c r="CS28" s="165" t="s">
        <v>94</v>
      </c>
      <c r="CT28" s="167" t="s">
        <v>94</v>
      </c>
      <c r="CU28" s="165" t="s">
        <v>94</v>
      </c>
      <c r="CV28" s="380" t="s">
        <v>94</v>
      </c>
      <c r="CW28" s="380" t="s">
        <v>94</v>
      </c>
      <c r="CX28" s="380" t="s">
        <v>94</v>
      </c>
      <c r="CY28" s="380" t="s">
        <v>94</v>
      </c>
    </row>
    <row r="29" spans="1:103" x14ac:dyDescent="0.35">
      <c r="A29" s="82">
        <f t="shared" si="0"/>
        <v>24</v>
      </c>
      <c r="B29" s="13" t="s">
        <v>379</v>
      </c>
      <c r="C29" s="89"/>
      <c r="D29" s="88" t="s">
        <v>378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60"/>
      <c r="AD29" s="163"/>
      <c r="AE29" s="165"/>
      <c r="AF29" s="167"/>
      <c r="AG29" s="165"/>
      <c r="AH29" s="167"/>
      <c r="AI29" s="165"/>
      <c r="AJ29" s="167"/>
      <c r="AK29" s="165"/>
      <c r="AL29" s="167"/>
      <c r="AM29" s="165"/>
      <c r="AN29" s="163"/>
      <c r="AO29" s="86"/>
      <c r="AP29" s="165"/>
      <c r="AQ29" s="163"/>
      <c r="AR29" s="86"/>
      <c r="AS29" s="165"/>
      <c r="AT29" s="163"/>
      <c r="AU29" s="86"/>
      <c r="AV29" s="165"/>
      <c r="AW29" s="163"/>
      <c r="AX29" s="86"/>
      <c r="AY29" s="165"/>
      <c r="AZ29" s="163"/>
      <c r="BA29" s="165"/>
      <c r="BB29" s="167"/>
      <c r="BC29" s="165"/>
      <c r="BD29" s="167"/>
      <c r="BE29" s="165"/>
      <c r="BF29" s="167"/>
      <c r="BG29" s="165"/>
      <c r="BH29" s="167"/>
      <c r="BI29" s="165"/>
      <c r="BJ29" s="167"/>
      <c r="BK29" s="165"/>
      <c r="BL29" s="167"/>
      <c r="BM29" s="165"/>
      <c r="BN29" s="167"/>
      <c r="BO29" s="165"/>
      <c r="BP29" s="167"/>
      <c r="BQ29" s="165"/>
      <c r="BR29" s="167"/>
      <c r="BS29" s="165"/>
      <c r="BT29" s="167">
        <v>16200</v>
      </c>
      <c r="BU29" s="165"/>
      <c r="BV29" s="167">
        <v>16200</v>
      </c>
      <c r="BW29" s="165">
        <v>16200</v>
      </c>
      <c r="BX29" s="167">
        <v>16200</v>
      </c>
      <c r="BY29" s="165">
        <v>16200</v>
      </c>
      <c r="BZ29" s="167">
        <v>16200</v>
      </c>
      <c r="CA29" s="165">
        <v>16200</v>
      </c>
      <c r="CB29" s="167">
        <v>16200</v>
      </c>
      <c r="CC29" s="165">
        <v>16200</v>
      </c>
      <c r="CD29" s="167">
        <v>16200</v>
      </c>
      <c r="CE29" s="165">
        <v>16200</v>
      </c>
      <c r="CF29" s="167">
        <v>16200</v>
      </c>
      <c r="CG29" s="165">
        <v>16200</v>
      </c>
      <c r="CH29" s="167">
        <v>16200</v>
      </c>
      <c r="CI29" s="165">
        <v>16200</v>
      </c>
      <c r="CJ29" s="167">
        <v>16200</v>
      </c>
      <c r="CK29" s="165">
        <v>16650</v>
      </c>
      <c r="CL29" s="167">
        <v>16200</v>
      </c>
      <c r="CM29" s="165" t="s">
        <v>94</v>
      </c>
      <c r="CN29" s="167">
        <v>16200</v>
      </c>
      <c r="CO29" s="165" t="s">
        <v>94</v>
      </c>
      <c r="CP29" s="167">
        <v>16200</v>
      </c>
      <c r="CQ29" s="165" t="s">
        <v>94</v>
      </c>
      <c r="CR29" s="167">
        <v>16200</v>
      </c>
      <c r="CS29" s="165" t="s">
        <v>94</v>
      </c>
      <c r="CT29" s="167">
        <f>(16500+15500)/2</f>
        <v>16000</v>
      </c>
      <c r="CU29" s="165">
        <v>16105.235042735043</v>
      </c>
      <c r="CV29" s="380" t="s">
        <v>94</v>
      </c>
      <c r="CW29" s="380" t="s">
        <v>94</v>
      </c>
      <c r="CX29" s="380" t="s">
        <v>94</v>
      </c>
      <c r="CY29" s="380" t="s">
        <v>94</v>
      </c>
    </row>
    <row r="30" spans="1:103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9"/>
      <c r="AD30" s="163"/>
      <c r="AE30" s="164"/>
      <c r="AF30" s="163"/>
      <c r="AG30" s="164"/>
      <c r="AH30" s="163"/>
      <c r="AI30" s="164"/>
      <c r="AJ30" s="163"/>
      <c r="AK30" s="164"/>
      <c r="AL30" s="163"/>
      <c r="AM30" s="164"/>
      <c r="AN30" s="163"/>
      <c r="AO30" s="86"/>
      <c r="AP30" s="164"/>
      <c r="AQ30" s="163"/>
      <c r="AR30" s="86"/>
      <c r="AS30" s="164"/>
      <c r="AT30" s="163"/>
      <c r="AU30" s="86"/>
      <c r="AV30" s="164"/>
      <c r="AW30" s="163"/>
      <c r="AX30" s="86"/>
      <c r="AY30" s="164"/>
      <c r="AZ30" s="163"/>
      <c r="BA30" s="164"/>
      <c r="BB30" s="167"/>
      <c r="BC30" s="165"/>
      <c r="BD30" s="167"/>
      <c r="BE30" s="165"/>
      <c r="BF30" s="167"/>
      <c r="BG30" s="165"/>
      <c r="BH30" s="167"/>
      <c r="BI30" s="165"/>
      <c r="BJ30" s="167"/>
      <c r="BK30" s="165"/>
      <c r="BL30" s="167"/>
      <c r="BM30" s="165"/>
      <c r="BN30" s="167"/>
      <c r="BO30" s="165"/>
      <c r="BP30" s="167"/>
      <c r="BQ30" s="165"/>
      <c r="BR30" s="167"/>
      <c r="BS30" s="165" t="s">
        <v>319</v>
      </c>
      <c r="BT30" s="167"/>
      <c r="BU30" s="165"/>
      <c r="BV30" s="167"/>
      <c r="BW30" s="165"/>
      <c r="BX30" s="167"/>
      <c r="BY30" s="165"/>
      <c r="BZ30" s="167"/>
      <c r="CA30" s="165"/>
      <c r="CB30" s="167"/>
      <c r="CC30" s="165"/>
      <c r="CD30" s="167"/>
      <c r="CE30" s="165"/>
      <c r="CF30" s="167"/>
      <c r="CG30" s="165"/>
      <c r="CH30" s="167"/>
      <c r="CI30" s="165"/>
      <c r="CJ30" s="167"/>
      <c r="CK30" s="165"/>
      <c r="CL30" s="167"/>
      <c r="CM30" s="165"/>
      <c r="CN30" s="167"/>
      <c r="CO30" s="165"/>
      <c r="CP30" s="167"/>
      <c r="CQ30" s="165"/>
      <c r="CR30" s="167"/>
      <c r="CS30" s="165"/>
      <c r="CT30" s="167"/>
      <c r="CU30" s="165"/>
      <c r="CV30" s="380"/>
      <c r="CW30" s="380"/>
      <c r="CX30" s="380"/>
      <c r="CY30" s="380"/>
    </row>
    <row r="31" spans="1:103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60"/>
      <c r="AD31" s="163"/>
      <c r="AE31" s="165"/>
      <c r="AF31" s="167"/>
      <c r="AG31" s="165"/>
      <c r="AH31" s="167"/>
      <c r="AI31" s="165"/>
      <c r="AJ31" s="167">
        <v>18000</v>
      </c>
      <c r="AK31" s="165">
        <v>17876.24750499002</v>
      </c>
      <c r="AL31" s="167">
        <v>18000</v>
      </c>
      <c r="AM31" s="165">
        <v>18000</v>
      </c>
      <c r="AN31" s="163">
        <v>18000</v>
      </c>
      <c r="AO31" s="86"/>
      <c r="AP31" s="165">
        <v>18000</v>
      </c>
      <c r="AQ31" s="163">
        <v>18000</v>
      </c>
      <c r="AR31" s="86">
        <v>18000</v>
      </c>
      <c r="AS31" s="165"/>
      <c r="AT31" s="163">
        <v>18000</v>
      </c>
      <c r="AU31" s="86"/>
      <c r="AV31" s="165"/>
      <c r="AW31" s="163"/>
      <c r="AX31" s="86"/>
      <c r="AY31" s="165"/>
      <c r="AZ31" s="163"/>
      <c r="BA31" s="165"/>
      <c r="BB31" s="167"/>
      <c r="BC31" s="165"/>
      <c r="BD31" s="167"/>
      <c r="BE31" s="165"/>
      <c r="BF31" s="167"/>
      <c r="BG31" s="165"/>
      <c r="BH31" s="167"/>
      <c r="BI31" s="165"/>
      <c r="BJ31" s="167"/>
      <c r="BK31" s="165"/>
      <c r="BL31" s="167">
        <v>17500</v>
      </c>
      <c r="BM31" s="165"/>
      <c r="BN31" s="167">
        <v>17500</v>
      </c>
      <c r="BO31" s="165">
        <v>17500</v>
      </c>
      <c r="BP31" s="167">
        <v>17500</v>
      </c>
      <c r="BQ31" s="165">
        <v>17500</v>
      </c>
      <c r="BR31" s="167">
        <v>17500</v>
      </c>
      <c r="BS31" s="165">
        <v>17500</v>
      </c>
      <c r="BT31" s="167">
        <v>17500</v>
      </c>
      <c r="BU31" s="165">
        <v>17500</v>
      </c>
      <c r="BV31" s="167">
        <v>17500</v>
      </c>
      <c r="BW31" s="165"/>
      <c r="BX31" s="167">
        <v>17500</v>
      </c>
      <c r="BY31" s="165" t="s">
        <v>94</v>
      </c>
      <c r="BZ31" s="167">
        <v>17500</v>
      </c>
      <c r="CA31" s="165" t="s">
        <v>94</v>
      </c>
      <c r="CB31" s="167">
        <v>17500</v>
      </c>
      <c r="CC31" s="165" t="s">
        <v>94</v>
      </c>
      <c r="CD31" s="167">
        <v>17500</v>
      </c>
      <c r="CE31" s="165" t="s">
        <v>94</v>
      </c>
      <c r="CF31" s="167">
        <v>17500</v>
      </c>
      <c r="CG31" s="165" t="s">
        <v>94</v>
      </c>
      <c r="CH31" s="167">
        <v>17500</v>
      </c>
      <c r="CI31" s="165" t="s">
        <v>94</v>
      </c>
      <c r="CJ31" s="167">
        <v>17500</v>
      </c>
      <c r="CK31" s="165" t="s">
        <v>94</v>
      </c>
      <c r="CL31" s="167">
        <v>17500</v>
      </c>
      <c r="CM31" s="165" t="s">
        <v>94</v>
      </c>
      <c r="CN31" s="167">
        <v>17500</v>
      </c>
      <c r="CO31" s="165" t="s">
        <v>94</v>
      </c>
      <c r="CP31" s="167">
        <v>17500</v>
      </c>
      <c r="CQ31" s="165" t="s">
        <v>94</v>
      </c>
      <c r="CR31" s="167">
        <v>17500</v>
      </c>
      <c r="CS31" s="165" t="s">
        <v>94</v>
      </c>
      <c r="CT31" s="167">
        <v>17500</v>
      </c>
      <c r="CU31" s="165" t="s">
        <v>94</v>
      </c>
      <c r="CV31" s="380" t="s">
        <v>94</v>
      </c>
      <c r="CW31" s="380" t="s">
        <v>94</v>
      </c>
      <c r="CX31" s="380" t="s">
        <v>94</v>
      </c>
      <c r="CY31" s="380" t="s">
        <v>94</v>
      </c>
    </row>
    <row r="32" spans="1:103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60"/>
      <c r="AD32" s="163"/>
      <c r="AE32" s="165"/>
      <c r="AF32" s="167"/>
      <c r="AG32" s="165"/>
      <c r="AH32" s="167"/>
      <c r="AI32" s="165"/>
      <c r="AJ32" s="167"/>
      <c r="AK32" s="165"/>
      <c r="AL32" s="167">
        <v>17000</v>
      </c>
      <c r="AM32" s="165">
        <v>17000</v>
      </c>
      <c r="AN32" s="163">
        <v>17000</v>
      </c>
      <c r="AO32" s="86"/>
      <c r="AP32" s="165"/>
      <c r="AQ32" s="163">
        <v>16500</v>
      </c>
      <c r="AR32" s="86"/>
      <c r="AS32" s="165"/>
      <c r="AT32" s="163">
        <v>16500</v>
      </c>
      <c r="AU32" s="86"/>
      <c r="AV32" s="165"/>
      <c r="AW32" s="163"/>
      <c r="AX32" s="86"/>
      <c r="AY32" s="165"/>
      <c r="AZ32" s="163"/>
      <c r="BA32" s="165"/>
      <c r="BB32" s="167"/>
      <c r="BC32" s="165"/>
      <c r="BD32" s="167"/>
      <c r="BE32" s="165"/>
      <c r="BF32" s="167"/>
      <c r="BG32" s="165"/>
      <c r="BH32" s="167"/>
      <c r="BI32" s="165"/>
      <c r="BJ32" s="167"/>
      <c r="BK32" s="165"/>
      <c r="BL32" s="167">
        <v>17500</v>
      </c>
      <c r="BM32" s="165"/>
      <c r="BN32" s="167">
        <v>17500</v>
      </c>
      <c r="BO32" s="165">
        <v>17500</v>
      </c>
      <c r="BP32" s="167">
        <v>17500</v>
      </c>
      <c r="BQ32" s="165"/>
      <c r="BR32" s="167">
        <v>17500</v>
      </c>
      <c r="BS32" s="165">
        <v>17500</v>
      </c>
      <c r="BT32" s="167">
        <v>17500</v>
      </c>
      <c r="BU32" s="165"/>
      <c r="BV32" s="167">
        <v>17500</v>
      </c>
      <c r="BW32" s="165"/>
      <c r="BX32" s="167">
        <v>17500</v>
      </c>
      <c r="BY32" s="165" t="s">
        <v>94</v>
      </c>
      <c r="BZ32" s="167">
        <v>17500</v>
      </c>
      <c r="CA32" s="165" t="s">
        <v>94</v>
      </c>
      <c r="CB32" s="167">
        <v>17500</v>
      </c>
      <c r="CC32" s="165" t="s">
        <v>94</v>
      </c>
      <c r="CD32" s="167">
        <v>17500</v>
      </c>
      <c r="CE32" s="165" t="s">
        <v>94</v>
      </c>
      <c r="CF32" s="283">
        <v>20000</v>
      </c>
      <c r="CG32" s="165">
        <v>20000</v>
      </c>
      <c r="CH32" s="163">
        <v>20000</v>
      </c>
      <c r="CI32" s="165">
        <v>20000</v>
      </c>
      <c r="CJ32" s="163">
        <v>20000</v>
      </c>
      <c r="CK32" s="165">
        <v>20000</v>
      </c>
      <c r="CL32" s="163">
        <v>20000</v>
      </c>
      <c r="CM32" s="165" t="s">
        <v>94</v>
      </c>
      <c r="CN32" s="163">
        <v>20000</v>
      </c>
      <c r="CO32" s="165">
        <v>20000</v>
      </c>
      <c r="CP32" s="163">
        <v>20000</v>
      </c>
      <c r="CQ32" s="165" t="s">
        <v>94</v>
      </c>
      <c r="CR32" s="163">
        <v>20000</v>
      </c>
      <c r="CS32" s="165" t="s">
        <v>94</v>
      </c>
      <c r="CT32" s="163">
        <v>20000</v>
      </c>
      <c r="CU32" s="165" t="s">
        <v>94</v>
      </c>
      <c r="CV32" s="491" t="s">
        <v>94</v>
      </c>
      <c r="CW32" s="380" t="s">
        <v>94</v>
      </c>
      <c r="CX32" s="491" t="s">
        <v>94</v>
      </c>
      <c r="CY32" s="380" t="s">
        <v>94</v>
      </c>
    </row>
    <row r="33" spans="1:105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60"/>
      <c r="AD33" s="163"/>
      <c r="AE33" s="165"/>
      <c r="AF33" s="167"/>
      <c r="AG33" s="165"/>
      <c r="AH33" s="167"/>
      <c r="AI33" s="165"/>
      <c r="AJ33" s="167"/>
      <c r="AK33" s="165"/>
      <c r="AL33" s="167"/>
      <c r="AM33" s="165"/>
      <c r="AN33" s="163"/>
      <c r="AO33" s="86"/>
      <c r="AP33" s="165"/>
      <c r="AQ33" s="163">
        <v>16500</v>
      </c>
      <c r="AR33" s="86"/>
      <c r="AS33" s="165"/>
      <c r="AT33" s="163">
        <v>16500</v>
      </c>
      <c r="AU33" s="86"/>
      <c r="AV33" s="165"/>
      <c r="AW33" s="163"/>
      <c r="AX33" s="86"/>
      <c r="AY33" s="165"/>
      <c r="AZ33" s="163"/>
      <c r="BA33" s="165"/>
      <c r="BB33" s="167"/>
      <c r="BC33" s="165"/>
      <c r="BD33" s="167"/>
      <c r="BE33" s="165"/>
      <c r="BF33" s="167"/>
      <c r="BG33" s="165"/>
      <c r="BH33" s="167"/>
      <c r="BI33" s="165"/>
      <c r="BJ33" s="167"/>
      <c r="BK33" s="165"/>
      <c r="BL33" s="167">
        <v>17500</v>
      </c>
      <c r="BM33" s="165"/>
      <c r="BN33" s="167">
        <v>17500</v>
      </c>
      <c r="BO33" s="165"/>
      <c r="BP33" s="167">
        <v>17500</v>
      </c>
      <c r="BQ33" s="165"/>
      <c r="BR33" s="167">
        <v>17500</v>
      </c>
      <c r="BS33" s="165" t="s">
        <v>319</v>
      </c>
      <c r="BT33" s="167">
        <v>17500</v>
      </c>
      <c r="BU33" s="165"/>
      <c r="BV33" s="167">
        <v>17500</v>
      </c>
      <c r="BW33" s="165"/>
      <c r="BX33" s="167">
        <v>17500</v>
      </c>
      <c r="BY33" s="165" t="s">
        <v>94</v>
      </c>
      <c r="BZ33" s="167">
        <v>17500</v>
      </c>
      <c r="CA33" s="165" t="s">
        <v>94</v>
      </c>
      <c r="CB33" s="167">
        <v>17500</v>
      </c>
      <c r="CC33" s="165" t="s">
        <v>94</v>
      </c>
      <c r="CD33" s="167">
        <v>17500</v>
      </c>
      <c r="CE33" s="165" t="s">
        <v>94</v>
      </c>
      <c r="CF33" s="167">
        <v>17500</v>
      </c>
      <c r="CG33" s="165" t="s">
        <v>94</v>
      </c>
      <c r="CH33" s="167">
        <v>17500</v>
      </c>
      <c r="CI33" s="165" t="s">
        <v>94</v>
      </c>
      <c r="CJ33" s="167">
        <v>17500</v>
      </c>
      <c r="CK33" s="165" t="s">
        <v>94</v>
      </c>
      <c r="CL33" s="167">
        <v>17500</v>
      </c>
      <c r="CM33" s="165" t="s">
        <v>94</v>
      </c>
      <c r="CN33" s="167">
        <v>17500</v>
      </c>
      <c r="CO33" s="165" t="s">
        <v>94</v>
      </c>
      <c r="CP33" s="167">
        <v>17500</v>
      </c>
      <c r="CQ33" s="165" t="s">
        <v>94</v>
      </c>
      <c r="CR33" s="167">
        <v>17500</v>
      </c>
      <c r="CS33" s="165" t="s">
        <v>94</v>
      </c>
      <c r="CT33" s="167">
        <v>17500</v>
      </c>
      <c r="CU33" s="165" t="s">
        <v>94</v>
      </c>
      <c r="CV33" s="380" t="s">
        <v>94</v>
      </c>
      <c r="CW33" s="380" t="s">
        <v>94</v>
      </c>
      <c r="CX33" s="380" t="s">
        <v>94</v>
      </c>
      <c r="CY33" s="380" t="s">
        <v>94</v>
      </c>
    </row>
    <row r="34" spans="1:105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60"/>
      <c r="AD34" s="163"/>
      <c r="AE34" s="165"/>
      <c r="AF34" s="167"/>
      <c r="AG34" s="165"/>
      <c r="AH34" s="167"/>
      <c r="AI34" s="165"/>
      <c r="AJ34" s="167"/>
      <c r="AK34" s="165"/>
      <c r="AL34" s="167"/>
      <c r="AM34" s="165"/>
      <c r="AN34" s="163"/>
      <c r="AO34" s="86"/>
      <c r="AP34" s="165"/>
      <c r="AQ34" s="163">
        <v>16000</v>
      </c>
      <c r="AR34" s="86"/>
      <c r="AS34" s="165"/>
      <c r="AT34" s="163">
        <v>16000</v>
      </c>
      <c r="AU34" s="86"/>
      <c r="AV34" s="165"/>
      <c r="AW34" s="163"/>
      <c r="AX34" s="86"/>
      <c r="AY34" s="165"/>
      <c r="AZ34" s="163"/>
      <c r="BA34" s="165"/>
      <c r="BB34" s="167"/>
      <c r="BC34" s="165"/>
      <c r="BD34" s="167"/>
      <c r="BE34" s="165"/>
      <c r="BF34" s="167"/>
      <c r="BG34" s="165"/>
      <c r="BH34" s="167"/>
      <c r="BI34" s="165"/>
      <c r="BJ34" s="167"/>
      <c r="BK34" s="165"/>
      <c r="BL34" s="167"/>
      <c r="BM34" s="165"/>
      <c r="BN34" s="167"/>
      <c r="BO34" s="165"/>
      <c r="BP34" s="167"/>
      <c r="BQ34" s="165"/>
      <c r="BR34" s="167"/>
      <c r="BS34" s="210" t="s">
        <v>319</v>
      </c>
      <c r="BT34" s="167"/>
      <c r="BU34" s="165"/>
      <c r="BV34" s="167"/>
      <c r="BW34" s="165"/>
      <c r="BX34" s="167"/>
      <c r="BY34" s="165"/>
      <c r="BZ34" s="167"/>
      <c r="CA34" s="165"/>
      <c r="CB34" s="167"/>
      <c r="CC34" s="165"/>
      <c r="CD34" s="167"/>
      <c r="CE34" s="165"/>
      <c r="CF34" s="167"/>
      <c r="CG34" s="165" t="s">
        <v>94</v>
      </c>
      <c r="CH34" s="167"/>
      <c r="CI34" s="165"/>
      <c r="CJ34" s="167"/>
      <c r="CK34" s="165"/>
      <c r="CL34" s="167"/>
      <c r="CM34" s="165" t="s">
        <v>94</v>
      </c>
      <c r="CN34" s="167"/>
      <c r="CO34" s="165"/>
      <c r="CP34" s="167"/>
      <c r="CQ34" s="165" t="s">
        <v>94</v>
      </c>
      <c r="CR34" s="167"/>
      <c r="CS34" s="165" t="s">
        <v>94</v>
      </c>
      <c r="CT34" s="167"/>
      <c r="CU34" s="165" t="s">
        <v>94</v>
      </c>
      <c r="CV34" s="380" t="s">
        <v>94</v>
      </c>
      <c r="CW34" s="380" t="s">
        <v>94</v>
      </c>
      <c r="CX34" s="380" t="s">
        <v>94</v>
      </c>
      <c r="CY34" s="380" t="s">
        <v>94</v>
      </c>
    </row>
    <row r="35" spans="1:105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60"/>
      <c r="AD35" s="163"/>
      <c r="AE35" s="165"/>
      <c r="AF35" s="167"/>
      <c r="AG35" s="165"/>
      <c r="AH35" s="167"/>
      <c r="AI35" s="165"/>
      <c r="AJ35" s="167">
        <v>16000</v>
      </c>
      <c r="AK35" s="165">
        <v>15503.226658381234</v>
      </c>
      <c r="AL35" s="167">
        <v>16000</v>
      </c>
      <c r="AM35" s="165">
        <v>15500</v>
      </c>
      <c r="AN35" s="163">
        <v>16000</v>
      </c>
      <c r="AO35" s="86"/>
      <c r="AP35" s="165"/>
      <c r="AQ35" s="163">
        <v>15000</v>
      </c>
      <c r="AR35" s="86">
        <v>14500</v>
      </c>
      <c r="AS35" s="165"/>
      <c r="AT35" s="163">
        <v>15000</v>
      </c>
      <c r="AU35" s="86"/>
      <c r="AV35" s="165">
        <v>14507.964688572831</v>
      </c>
      <c r="AW35" s="163"/>
      <c r="AX35" s="86"/>
      <c r="AY35" s="165"/>
      <c r="AZ35" s="163"/>
      <c r="BA35" s="165"/>
      <c r="BB35" s="167"/>
      <c r="BC35" s="165"/>
      <c r="BD35" s="167"/>
      <c r="BE35" s="165"/>
      <c r="BF35" s="167"/>
      <c r="BG35" s="165"/>
      <c r="BH35" s="167"/>
      <c r="BI35" s="165"/>
      <c r="BJ35" s="167"/>
      <c r="BK35" s="165"/>
      <c r="BL35" s="167"/>
      <c r="BM35" s="165"/>
      <c r="BN35" s="167"/>
      <c r="BO35" s="165"/>
      <c r="BP35" s="167"/>
      <c r="BQ35" s="165"/>
      <c r="BR35" s="167"/>
      <c r="BS35" s="210" t="s">
        <v>319</v>
      </c>
      <c r="BT35" s="167"/>
      <c r="BU35" s="165"/>
      <c r="BV35" s="167"/>
      <c r="BW35" s="165"/>
      <c r="BX35" s="167"/>
      <c r="BY35" s="165"/>
      <c r="BZ35" s="167"/>
      <c r="CA35" s="165"/>
      <c r="CB35" s="167"/>
      <c r="CC35" s="165"/>
      <c r="CD35" s="167"/>
      <c r="CE35" s="165"/>
      <c r="CF35" s="167"/>
      <c r="CG35" s="165" t="s">
        <v>94</v>
      </c>
      <c r="CH35" s="167"/>
      <c r="CI35" s="165"/>
      <c r="CJ35" s="167"/>
      <c r="CK35" s="165"/>
      <c r="CL35" s="167"/>
      <c r="CM35" s="165" t="s">
        <v>94</v>
      </c>
      <c r="CN35" s="167"/>
      <c r="CO35" s="165"/>
      <c r="CP35" s="167"/>
      <c r="CQ35" s="165" t="s">
        <v>94</v>
      </c>
      <c r="CR35" s="167"/>
      <c r="CS35" s="165" t="s">
        <v>94</v>
      </c>
      <c r="CT35" s="167"/>
      <c r="CU35" s="165" t="s">
        <v>94</v>
      </c>
      <c r="CV35" s="380" t="s">
        <v>94</v>
      </c>
      <c r="CW35" s="380" t="s">
        <v>94</v>
      </c>
      <c r="CX35" s="380" t="s">
        <v>94</v>
      </c>
      <c r="CY35" s="380" t="s">
        <v>94</v>
      </c>
    </row>
    <row r="36" spans="1:105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60"/>
      <c r="AD36" s="163"/>
      <c r="AE36" s="165"/>
      <c r="AF36" s="167"/>
      <c r="AG36" s="165"/>
      <c r="AH36" s="167"/>
      <c r="AI36" s="165"/>
      <c r="AJ36" s="167"/>
      <c r="AK36" s="165"/>
      <c r="AL36" s="167"/>
      <c r="AM36" s="165"/>
      <c r="AN36" s="163"/>
      <c r="AO36" s="86"/>
      <c r="AP36" s="165"/>
      <c r="AQ36" s="163">
        <v>14500</v>
      </c>
      <c r="AR36" s="86"/>
      <c r="AS36" s="165"/>
      <c r="AT36" s="163">
        <v>14500</v>
      </c>
      <c r="AU36" s="86"/>
      <c r="AV36" s="165"/>
      <c r="AW36" s="163"/>
      <c r="AX36" s="86"/>
      <c r="AY36" s="165"/>
      <c r="AZ36" s="163"/>
      <c r="BA36" s="165"/>
      <c r="BB36" s="167"/>
      <c r="BC36" s="165"/>
      <c r="BD36" s="167"/>
      <c r="BE36" s="165"/>
      <c r="BF36" s="167"/>
      <c r="BG36" s="165"/>
      <c r="BH36" s="167"/>
      <c r="BI36" s="165"/>
      <c r="BJ36" s="167"/>
      <c r="BK36" s="165"/>
      <c r="BL36" s="167"/>
      <c r="BM36" s="165"/>
      <c r="BN36" s="167"/>
      <c r="BO36" s="165"/>
      <c r="BP36" s="167"/>
      <c r="BQ36" s="165"/>
      <c r="BR36" s="167"/>
      <c r="BS36" s="210" t="s">
        <v>319</v>
      </c>
      <c r="BT36" s="167"/>
      <c r="BU36" s="165"/>
      <c r="BV36" s="167"/>
      <c r="BW36" s="165"/>
      <c r="BX36" s="167"/>
      <c r="BY36" s="165"/>
      <c r="BZ36" s="167"/>
      <c r="CA36" s="165"/>
      <c r="CB36" s="167"/>
      <c r="CC36" s="165"/>
      <c r="CD36" s="167"/>
      <c r="CE36" s="165"/>
      <c r="CF36" s="167"/>
      <c r="CG36" s="165" t="s">
        <v>94</v>
      </c>
      <c r="CH36" s="167"/>
      <c r="CI36" s="165"/>
      <c r="CJ36" s="167"/>
      <c r="CK36" s="165"/>
      <c r="CL36" s="167"/>
      <c r="CM36" s="165" t="s">
        <v>94</v>
      </c>
      <c r="CN36" s="167"/>
      <c r="CO36" s="165"/>
      <c r="CP36" s="167"/>
      <c r="CQ36" s="165" t="s">
        <v>94</v>
      </c>
      <c r="CR36" s="167"/>
      <c r="CS36" s="165" t="s">
        <v>94</v>
      </c>
      <c r="CT36" s="167"/>
      <c r="CU36" s="165" t="s">
        <v>94</v>
      </c>
      <c r="CV36" s="380" t="s">
        <v>94</v>
      </c>
      <c r="CW36" s="380" t="s">
        <v>94</v>
      </c>
      <c r="CX36" s="380" t="s">
        <v>94</v>
      </c>
      <c r="CY36" s="380" t="s">
        <v>94</v>
      </c>
    </row>
    <row r="37" spans="1:105" hidden="1" x14ac:dyDescent="0.35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60"/>
      <c r="AD37" s="163"/>
      <c r="AE37" s="165"/>
      <c r="AF37" s="167"/>
      <c r="AG37" s="165"/>
      <c r="AH37" s="167"/>
      <c r="AI37" s="165"/>
      <c r="AJ37" s="167"/>
      <c r="AK37" s="165"/>
      <c r="AL37" s="167"/>
      <c r="AM37" s="165"/>
      <c r="AN37" s="163"/>
      <c r="AO37" s="86"/>
      <c r="AP37" s="165"/>
      <c r="AQ37" s="163">
        <v>14500</v>
      </c>
      <c r="AR37" s="86"/>
      <c r="AS37" s="165"/>
      <c r="AT37" s="163">
        <v>14500</v>
      </c>
      <c r="AU37" s="86"/>
      <c r="AV37" s="165"/>
      <c r="AW37" s="163"/>
      <c r="AX37" s="86"/>
      <c r="AY37" s="165"/>
      <c r="AZ37" s="163"/>
      <c r="BA37" s="165"/>
      <c r="BB37" s="167"/>
      <c r="BC37" s="165"/>
      <c r="BD37" s="167"/>
      <c r="BE37" s="165"/>
      <c r="BF37" s="167"/>
      <c r="BG37" s="165"/>
      <c r="BH37" s="167"/>
      <c r="BI37" s="165"/>
      <c r="BJ37" s="167"/>
      <c r="BK37" s="165"/>
      <c r="BL37" s="167"/>
      <c r="BM37" s="165"/>
      <c r="BN37" s="167"/>
      <c r="BO37" s="165"/>
      <c r="BP37" s="167"/>
      <c r="BQ37" s="165"/>
      <c r="BR37" s="167"/>
      <c r="BS37" s="210" t="s">
        <v>319</v>
      </c>
      <c r="BT37" s="167"/>
      <c r="BU37" s="165"/>
      <c r="BV37" s="167"/>
      <c r="BW37" s="165"/>
      <c r="BX37" s="167"/>
      <c r="BY37" s="165"/>
      <c r="BZ37" s="167"/>
      <c r="CA37" s="165"/>
      <c r="CB37" s="167"/>
      <c r="CC37" s="165"/>
      <c r="CD37" s="167"/>
      <c r="CE37" s="165"/>
      <c r="CF37" s="167"/>
      <c r="CG37" s="165" t="s">
        <v>94</v>
      </c>
      <c r="CH37" s="167"/>
      <c r="CI37" s="165"/>
      <c r="CJ37" s="167"/>
      <c r="CK37" s="165"/>
      <c r="CL37" s="167"/>
      <c r="CM37" s="165" t="s">
        <v>94</v>
      </c>
      <c r="CN37" s="167"/>
      <c r="CO37" s="165"/>
      <c r="CP37" s="167"/>
      <c r="CQ37" s="165" t="s">
        <v>94</v>
      </c>
      <c r="CR37" s="167"/>
      <c r="CS37" s="165" t="s">
        <v>94</v>
      </c>
      <c r="CT37" s="167"/>
      <c r="CU37" s="165" t="s">
        <v>94</v>
      </c>
      <c r="CV37" s="380" t="s">
        <v>94</v>
      </c>
      <c r="CW37" s="380" t="s">
        <v>94</v>
      </c>
      <c r="CX37" s="380" t="s">
        <v>94</v>
      </c>
      <c r="CY37" s="380" t="s">
        <v>94</v>
      </c>
    </row>
    <row r="38" spans="1:105" hidden="1" x14ac:dyDescent="0.35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60"/>
      <c r="AD38" s="167"/>
      <c r="AE38" s="165"/>
      <c r="AF38" s="167"/>
      <c r="AG38" s="165"/>
      <c r="AH38" s="167"/>
      <c r="AI38" s="165"/>
      <c r="AJ38" s="167"/>
      <c r="AK38" s="165"/>
      <c r="AL38" s="167"/>
      <c r="AM38" s="165"/>
      <c r="AN38" s="167"/>
      <c r="AO38" s="103"/>
      <c r="AP38" s="165"/>
      <c r="AQ38" s="167">
        <v>14000</v>
      </c>
      <c r="AR38" s="103"/>
      <c r="AS38" s="165"/>
      <c r="AT38" s="167">
        <v>14000</v>
      </c>
      <c r="AU38" s="103"/>
      <c r="AV38" s="165"/>
      <c r="AW38" s="167"/>
      <c r="AX38" s="103"/>
      <c r="AY38" s="165"/>
      <c r="AZ38" s="167"/>
      <c r="BA38" s="165"/>
      <c r="BB38" s="167"/>
      <c r="BC38" s="165"/>
      <c r="BD38" s="167"/>
      <c r="BE38" s="165"/>
      <c r="BF38" s="167"/>
      <c r="BG38" s="165"/>
      <c r="BH38" s="167"/>
      <c r="BI38" s="165"/>
      <c r="BJ38" s="167"/>
      <c r="BK38" s="165"/>
      <c r="BL38" s="167"/>
      <c r="BM38" s="165"/>
      <c r="BN38" s="167"/>
      <c r="BO38" s="165"/>
      <c r="BP38" s="167"/>
      <c r="BQ38" s="165"/>
      <c r="BR38" s="167"/>
      <c r="BS38" s="210" t="s">
        <v>319</v>
      </c>
      <c r="BT38" s="167"/>
      <c r="BU38" s="165"/>
      <c r="BV38" s="167"/>
      <c r="BW38" s="165"/>
      <c r="BX38" s="167"/>
      <c r="BY38" s="165"/>
      <c r="BZ38" s="167"/>
      <c r="CA38" s="165"/>
      <c r="CB38" s="167"/>
      <c r="CC38" s="165"/>
      <c r="CD38" s="167"/>
      <c r="CE38" s="165"/>
      <c r="CF38" s="167"/>
      <c r="CG38" s="165" t="s">
        <v>94</v>
      </c>
      <c r="CH38" s="167"/>
      <c r="CI38" s="165"/>
      <c r="CJ38" s="167"/>
      <c r="CK38" s="165"/>
      <c r="CL38" s="167"/>
      <c r="CM38" s="165" t="s">
        <v>94</v>
      </c>
      <c r="CN38" s="167"/>
      <c r="CO38" s="165"/>
      <c r="CP38" s="167"/>
      <c r="CQ38" s="165" t="s">
        <v>94</v>
      </c>
      <c r="CR38" s="167"/>
      <c r="CS38" s="165" t="s">
        <v>94</v>
      </c>
      <c r="CT38" s="167"/>
      <c r="CU38" s="165" t="s">
        <v>94</v>
      </c>
      <c r="CV38" s="380" t="s">
        <v>94</v>
      </c>
      <c r="CW38" s="380" t="s">
        <v>94</v>
      </c>
      <c r="CX38" s="380" t="s">
        <v>94</v>
      </c>
      <c r="CY38" s="380" t="s">
        <v>94</v>
      </c>
    </row>
    <row r="39" spans="1:105" x14ac:dyDescent="0.35">
      <c r="A39" s="82">
        <v>4</v>
      </c>
      <c r="B39" s="87" t="s">
        <v>475</v>
      </c>
      <c r="C39" s="89"/>
      <c r="D39" s="88" t="s">
        <v>411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60"/>
      <c r="AD39" s="278"/>
      <c r="AE39" s="279"/>
      <c r="AF39" s="278"/>
      <c r="AG39" s="279"/>
      <c r="AH39" s="278"/>
      <c r="AI39" s="279"/>
      <c r="AJ39" s="278"/>
      <c r="AK39" s="279"/>
      <c r="AL39" s="278"/>
      <c r="AM39" s="279"/>
      <c r="AN39" s="278"/>
      <c r="AO39" s="280"/>
      <c r="AP39" s="279"/>
      <c r="AQ39" s="278"/>
      <c r="AR39" s="280"/>
      <c r="AS39" s="279"/>
      <c r="AT39" s="278"/>
      <c r="AU39" s="280"/>
      <c r="AV39" s="279"/>
      <c r="AW39" s="278"/>
      <c r="AX39" s="280"/>
      <c r="AY39" s="279"/>
      <c r="AZ39" s="278"/>
      <c r="BA39" s="279"/>
      <c r="BB39" s="278"/>
      <c r="BC39" s="279"/>
      <c r="BD39" s="278"/>
      <c r="BE39" s="279"/>
      <c r="BF39" s="278"/>
      <c r="BG39" s="279"/>
      <c r="BH39" s="278"/>
      <c r="BI39" s="279"/>
      <c r="BJ39" s="278"/>
      <c r="BK39" s="279"/>
      <c r="BL39" s="278"/>
      <c r="BM39" s="279"/>
      <c r="BN39" s="278"/>
      <c r="BO39" s="279"/>
      <c r="BP39" s="278"/>
      <c r="BQ39" s="281"/>
      <c r="BR39" s="278"/>
      <c r="BS39" s="282"/>
      <c r="BT39" s="278"/>
      <c r="BU39" s="279"/>
      <c r="BV39" s="278"/>
      <c r="BW39" s="279"/>
      <c r="BX39" s="278"/>
      <c r="BY39" s="279"/>
      <c r="BZ39" s="278"/>
      <c r="CA39" s="279"/>
      <c r="CB39" s="278"/>
      <c r="CC39" s="279"/>
      <c r="CD39" s="278">
        <v>19000</v>
      </c>
      <c r="CE39" s="279">
        <v>19000</v>
      </c>
      <c r="CF39" s="278">
        <v>19000</v>
      </c>
      <c r="CG39" s="165" t="s">
        <v>94</v>
      </c>
      <c r="CH39" s="278">
        <v>19000</v>
      </c>
      <c r="CI39" s="279">
        <v>19000</v>
      </c>
      <c r="CJ39" s="278">
        <v>19000</v>
      </c>
      <c r="CK39" s="279">
        <v>19000</v>
      </c>
      <c r="CL39" s="278">
        <v>19000</v>
      </c>
      <c r="CM39" s="165" t="s">
        <v>94</v>
      </c>
      <c r="CN39" s="278">
        <v>19000</v>
      </c>
      <c r="CO39" s="279">
        <v>19000</v>
      </c>
      <c r="CP39" s="278">
        <v>19000</v>
      </c>
      <c r="CQ39" s="165" t="s">
        <v>94</v>
      </c>
      <c r="CR39" s="278">
        <v>19000</v>
      </c>
      <c r="CS39" s="165" t="s">
        <v>94</v>
      </c>
      <c r="CT39" s="278">
        <v>19000</v>
      </c>
      <c r="CU39" s="165" t="s">
        <v>94</v>
      </c>
      <c r="CV39" s="492" t="s">
        <v>94</v>
      </c>
      <c r="CW39" s="380" t="s">
        <v>94</v>
      </c>
      <c r="CX39" s="492" t="s">
        <v>94</v>
      </c>
      <c r="CY39" s="380" t="s">
        <v>94</v>
      </c>
    </row>
    <row r="40" spans="1:105" x14ac:dyDescent="0.35">
      <c r="A40" s="82">
        <v>5</v>
      </c>
      <c r="B40" s="87" t="s">
        <v>540</v>
      </c>
      <c r="C40" s="89"/>
      <c r="D40" s="13" t="s">
        <v>541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60"/>
      <c r="AD40" s="278"/>
      <c r="AE40" s="279"/>
      <c r="AF40" s="278"/>
      <c r="AG40" s="279"/>
      <c r="AH40" s="278"/>
      <c r="AI40" s="279"/>
      <c r="AJ40" s="278"/>
      <c r="AK40" s="279"/>
      <c r="AL40" s="278"/>
      <c r="AM40" s="279"/>
      <c r="AN40" s="278"/>
      <c r="AO40" s="280"/>
      <c r="AP40" s="279"/>
      <c r="AQ40" s="278"/>
      <c r="AR40" s="280"/>
      <c r="AS40" s="279"/>
      <c r="AT40" s="278"/>
      <c r="AU40" s="280"/>
      <c r="AV40" s="279"/>
      <c r="AW40" s="278"/>
      <c r="AX40" s="280"/>
      <c r="AY40" s="279"/>
      <c r="AZ40" s="278"/>
      <c r="BA40" s="279"/>
      <c r="BB40" s="278"/>
      <c r="BC40" s="279"/>
      <c r="BD40" s="278"/>
      <c r="BE40" s="279"/>
      <c r="BF40" s="278"/>
      <c r="BG40" s="279"/>
      <c r="BH40" s="278"/>
      <c r="BI40" s="279"/>
      <c r="BJ40" s="278"/>
      <c r="BK40" s="279"/>
      <c r="BL40" s="278"/>
      <c r="BM40" s="279"/>
      <c r="BN40" s="278"/>
      <c r="BO40" s="279"/>
      <c r="BP40" s="278"/>
      <c r="BQ40" s="281"/>
      <c r="BR40" s="278"/>
      <c r="BS40" s="282"/>
      <c r="BT40" s="278"/>
      <c r="BU40" s="279"/>
      <c r="BV40" s="278"/>
      <c r="BW40" s="279"/>
      <c r="BX40" s="278"/>
      <c r="BY40" s="279"/>
      <c r="BZ40" s="278"/>
      <c r="CA40" s="279"/>
      <c r="CB40" s="278"/>
      <c r="CC40" s="279"/>
      <c r="CD40" s="278">
        <v>16000</v>
      </c>
      <c r="CE40" s="279">
        <v>12400</v>
      </c>
      <c r="CF40" s="278">
        <v>16000</v>
      </c>
      <c r="CG40" s="279">
        <v>13026.12042602552</v>
      </c>
      <c r="CH40" s="278">
        <v>16000</v>
      </c>
      <c r="CI40" s="279">
        <v>13506.121308115158</v>
      </c>
      <c r="CJ40" s="278">
        <v>16000</v>
      </c>
      <c r="CK40" s="279">
        <v>12400</v>
      </c>
      <c r="CL40" s="278">
        <v>16000</v>
      </c>
      <c r="CM40" s="279">
        <v>15017.305779644159</v>
      </c>
      <c r="CN40" s="278">
        <v>16000</v>
      </c>
      <c r="CO40" s="279">
        <v>15875.025107035255</v>
      </c>
      <c r="CP40" s="278">
        <v>16000</v>
      </c>
      <c r="CQ40" s="281">
        <v>15017.024477933433</v>
      </c>
      <c r="CR40" s="278">
        <v>16000</v>
      </c>
      <c r="CS40" s="279">
        <v>13347.455787524741</v>
      </c>
      <c r="CT40" s="278">
        <v>16000</v>
      </c>
      <c r="CU40" s="279">
        <v>13491.738394762011</v>
      </c>
      <c r="CV40" s="380">
        <v>16000</v>
      </c>
      <c r="CW40" s="493">
        <v>14349.297254695915</v>
      </c>
      <c r="CX40" s="380">
        <v>16000</v>
      </c>
      <c r="CY40" s="380">
        <v>12400</v>
      </c>
      <c r="DA40" s="6" t="s">
        <v>542</v>
      </c>
    </row>
    <row r="41" spans="1:105" ht="16" thickBot="1" x14ac:dyDescent="0.4">
      <c r="A41" s="82">
        <v>6</v>
      </c>
      <c r="B41" s="87">
        <v>150000072</v>
      </c>
      <c r="C41" s="89"/>
      <c r="D41" s="88" t="s">
        <v>258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60"/>
      <c r="AD41" s="168"/>
      <c r="AE41" s="166"/>
      <c r="AF41" s="168"/>
      <c r="AG41" s="166"/>
      <c r="AH41" s="168"/>
      <c r="AI41" s="166"/>
      <c r="AJ41" s="168"/>
      <c r="AK41" s="166"/>
      <c r="AL41" s="168"/>
      <c r="AM41" s="166"/>
      <c r="AN41" s="168"/>
      <c r="AO41" s="169"/>
      <c r="AP41" s="166"/>
      <c r="AQ41" s="168"/>
      <c r="AR41" s="169"/>
      <c r="AS41" s="166"/>
      <c r="AT41" s="168"/>
      <c r="AU41" s="169"/>
      <c r="AV41" s="166"/>
      <c r="AW41" s="168"/>
      <c r="AX41" s="169"/>
      <c r="AY41" s="166"/>
      <c r="AZ41" s="168"/>
      <c r="BA41" s="166"/>
      <c r="BB41" s="168">
        <v>13000</v>
      </c>
      <c r="BC41" s="166">
        <v>13000</v>
      </c>
      <c r="BD41" s="168">
        <v>13000</v>
      </c>
      <c r="BE41" s="166">
        <v>13000</v>
      </c>
      <c r="BF41" s="168">
        <v>13000</v>
      </c>
      <c r="BG41" s="166"/>
      <c r="BH41" s="168">
        <v>13000</v>
      </c>
      <c r="BI41" s="166"/>
      <c r="BJ41" s="168">
        <v>13000</v>
      </c>
      <c r="BK41" s="166">
        <v>13000</v>
      </c>
      <c r="BL41" s="168">
        <v>13000</v>
      </c>
      <c r="BM41" s="166">
        <v>13000</v>
      </c>
      <c r="BN41" s="168">
        <v>13000</v>
      </c>
      <c r="BO41" s="166">
        <v>13000</v>
      </c>
      <c r="BP41" s="168">
        <v>13000</v>
      </c>
      <c r="BQ41" s="168">
        <v>13000</v>
      </c>
      <c r="BR41" s="168">
        <v>13000</v>
      </c>
      <c r="BS41" s="168">
        <v>13000</v>
      </c>
      <c r="BT41" s="168">
        <v>13000</v>
      </c>
      <c r="BU41" s="166">
        <v>13000</v>
      </c>
      <c r="BV41" s="168">
        <f>13000+1000</f>
        <v>14000</v>
      </c>
      <c r="BW41" s="166">
        <v>14000</v>
      </c>
      <c r="BX41" s="168">
        <f>13000+700</f>
        <v>13700</v>
      </c>
      <c r="BY41" s="166">
        <v>13700</v>
      </c>
      <c r="BZ41" s="168">
        <f>13000+1000</f>
        <v>14000</v>
      </c>
      <c r="CA41" s="166">
        <v>14000</v>
      </c>
      <c r="CB41" s="168">
        <f>13000+1000</f>
        <v>14000</v>
      </c>
      <c r="CC41" s="166">
        <v>13813.270400998596</v>
      </c>
      <c r="CD41" s="168">
        <f>13300+1000</f>
        <v>14300</v>
      </c>
      <c r="CE41" s="166">
        <v>14300</v>
      </c>
      <c r="CF41" s="168">
        <v>1500</v>
      </c>
      <c r="CG41" s="166">
        <v>1500</v>
      </c>
      <c r="CH41" s="168">
        <v>10000</v>
      </c>
      <c r="CI41" s="166">
        <v>7557.9272920461444</v>
      </c>
      <c r="CJ41" s="168">
        <v>10000</v>
      </c>
      <c r="CK41" s="166">
        <v>10000</v>
      </c>
      <c r="CL41" s="168">
        <v>10000</v>
      </c>
      <c r="CM41" s="166">
        <v>10000</v>
      </c>
      <c r="CN41" s="168">
        <v>10000</v>
      </c>
      <c r="CO41" s="166">
        <v>10000</v>
      </c>
      <c r="CP41" s="168">
        <v>10000</v>
      </c>
      <c r="CQ41" s="168">
        <v>10000</v>
      </c>
      <c r="CR41" s="168">
        <v>10000</v>
      </c>
      <c r="CS41" s="166">
        <v>10000</v>
      </c>
      <c r="CT41" s="168">
        <f>(7500+6500)/2</f>
        <v>7000</v>
      </c>
      <c r="CU41" s="166">
        <v>7184.886690073412</v>
      </c>
      <c r="CV41" s="495">
        <v>6500</v>
      </c>
      <c r="CW41" s="494">
        <v>6500</v>
      </c>
      <c r="CX41" s="168">
        <v>6500</v>
      </c>
      <c r="CY41" s="166">
        <v>6500</v>
      </c>
    </row>
  </sheetData>
  <mergeCells count="47">
    <mergeCell ref="AJ3:AK3"/>
    <mergeCell ref="AL3:AM3"/>
    <mergeCell ref="AQ3:AS3"/>
    <mergeCell ref="AW3:AY3"/>
    <mergeCell ref="G3:H3"/>
    <mergeCell ref="K3:L3"/>
    <mergeCell ref="AT3:AV3"/>
    <mergeCell ref="AN3:AP3"/>
    <mergeCell ref="AF3:AG3"/>
    <mergeCell ref="AH3:AI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AZ3:BA3"/>
    <mergeCell ref="BH3:BI3"/>
    <mergeCell ref="BF3:BG3"/>
    <mergeCell ref="BZ3:CA3"/>
    <mergeCell ref="CH3:CI3"/>
    <mergeCell ref="BJ3:BK3"/>
    <mergeCell ref="BX3:BY3"/>
    <mergeCell ref="BV3:BW3"/>
    <mergeCell ref="BT3:BU3"/>
    <mergeCell ref="BN3:BO3"/>
    <mergeCell ref="BL3:BM3"/>
    <mergeCell ref="BR3:BS3"/>
    <mergeCell ref="BP3:BQ3"/>
    <mergeCell ref="BD3:BE3"/>
    <mergeCell ref="CF3:CG3"/>
    <mergeCell ref="CD3:CE3"/>
    <mergeCell ref="CX3:CY3"/>
    <mergeCell ref="CB3:CC3"/>
    <mergeCell ref="BB3:BC3"/>
    <mergeCell ref="CV3:CW3"/>
    <mergeCell ref="CT3:CU3"/>
    <mergeCell ref="CR3:CS3"/>
    <mergeCell ref="CP3:CQ3"/>
    <mergeCell ref="CN3:CO3"/>
    <mergeCell ref="CL3:CM3"/>
    <mergeCell ref="CJ3:CK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sheetPr codeName="Sheet21"/>
  <dimension ref="A1:CU23"/>
  <sheetViews>
    <sheetView showGridLines="0" topLeftCell="A2" zoomScaleNormal="100" workbookViewId="0">
      <pane xSplit="4" ySplit="3" topLeftCell="CL5" activePane="bottomRight" state="frozen"/>
      <selection activeCell="B17" sqref="B17"/>
      <selection pane="topRight" activeCell="B17" sqref="B17"/>
      <selection pane="bottomLeft" activeCell="B17" sqref="B17"/>
      <selection pane="bottomRight" activeCell="CU15" sqref="CU15:CU16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86" width="9.81640625" style="6" bestFit="1" customWidth="1"/>
    <col min="87" max="87" width="10.81640625" style="6" bestFit="1" customWidth="1"/>
    <col min="88" max="88" width="9.81640625" style="6" bestFit="1" customWidth="1"/>
    <col min="89" max="89" width="10.81640625" style="6" bestFit="1" customWidth="1"/>
    <col min="90" max="90" width="9.81640625" style="6" bestFit="1" customWidth="1"/>
    <col min="91" max="91" width="10.81640625" style="6" bestFit="1" customWidth="1"/>
    <col min="92" max="92" width="9.81640625" style="6" bestFit="1" customWidth="1"/>
    <col min="93" max="93" width="10.81640625" style="6" bestFit="1" customWidth="1"/>
    <col min="94" max="94" width="9.81640625" style="6" bestFit="1" customWidth="1"/>
    <col min="95" max="95" width="10.81640625" style="6" bestFit="1" customWidth="1"/>
    <col min="96" max="99" width="12.54296875" style="6" customWidth="1"/>
    <col min="100" max="16384" width="7.54296875" style="6"/>
  </cols>
  <sheetData>
    <row r="1" spans="1:99" x14ac:dyDescent="0.35">
      <c r="B1" s="98" t="s">
        <v>131</v>
      </c>
    </row>
    <row r="2" spans="1:99" ht="15.65" customHeight="1" x14ac:dyDescent="0.35">
      <c r="B2" s="288" t="s">
        <v>285</v>
      </c>
      <c r="C2" s="288"/>
      <c r="D2" s="288"/>
    </row>
    <row r="3" spans="1:99" s="98" customFormat="1" ht="15" customHeight="1" x14ac:dyDescent="0.35">
      <c r="A3" s="99"/>
      <c r="B3" s="181"/>
      <c r="C3" s="289"/>
      <c r="D3" s="181" t="s">
        <v>476</v>
      </c>
      <c r="E3" s="534">
        <v>1</v>
      </c>
      <c r="F3" s="534"/>
      <c r="G3" s="534">
        <f>E3+1</f>
        <v>2</v>
      </c>
      <c r="H3" s="534"/>
      <c r="I3" s="534">
        <f>G3+1</f>
        <v>3</v>
      </c>
      <c r="J3" s="534"/>
      <c r="K3" s="534">
        <f>I3+1</f>
        <v>4</v>
      </c>
      <c r="L3" s="534"/>
      <c r="M3" s="534">
        <f>K3+1</f>
        <v>5</v>
      </c>
      <c r="N3" s="534"/>
      <c r="O3" s="534">
        <f>M3+1</f>
        <v>6</v>
      </c>
      <c r="P3" s="534"/>
      <c r="Q3" s="534">
        <f>O3+1</f>
        <v>7</v>
      </c>
      <c r="R3" s="534"/>
      <c r="S3" s="534">
        <f>Q3+1</f>
        <v>8</v>
      </c>
      <c r="T3" s="534"/>
      <c r="U3" s="534">
        <f>S3+1</f>
        <v>9</v>
      </c>
      <c r="V3" s="534"/>
      <c r="W3" s="534">
        <f>U3+1</f>
        <v>10</v>
      </c>
      <c r="X3" s="534"/>
      <c r="Y3" s="534">
        <f>W3+1</f>
        <v>11</v>
      </c>
      <c r="Z3" s="534"/>
      <c r="AA3" s="534">
        <f>Y3+1</f>
        <v>12</v>
      </c>
      <c r="AB3" s="534"/>
      <c r="AC3" s="534"/>
      <c r="AD3" s="534" t="s">
        <v>132</v>
      </c>
      <c r="AE3" s="534"/>
      <c r="AF3" s="534" t="s">
        <v>133</v>
      </c>
      <c r="AG3" s="534"/>
      <c r="AH3" s="534" t="s">
        <v>134</v>
      </c>
      <c r="AI3" s="534"/>
      <c r="AJ3" s="534" t="s">
        <v>135</v>
      </c>
      <c r="AK3" s="534"/>
      <c r="AL3" s="534" t="s">
        <v>136</v>
      </c>
      <c r="AM3" s="534"/>
      <c r="AN3" s="534" t="s">
        <v>137</v>
      </c>
      <c r="AO3" s="534"/>
      <c r="AP3" s="534" t="s">
        <v>181</v>
      </c>
      <c r="AQ3" s="534"/>
      <c r="AR3" s="534" t="s">
        <v>214</v>
      </c>
      <c r="AS3" s="534"/>
      <c r="AT3" s="534" t="s">
        <v>237</v>
      </c>
      <c r="AU3" s="534"/>
      <c r="AV3" s="534" t="s">
        <v>239</v>
      </c>
      <c r="AW3" s="534"/>
      <c r="AX3" s="534" t="s">
        <v>250</v>
      </c>
      <c r="AY3" s="534"/>
      <c r="AZ3" s="534" t="s">
        <v>259</v>
      </c>
      <c r="BA3" s="534"/>
      <c r="BB3" s="534" t="s">
        <v>262</v>
      </c>
      <c r="BC3" s="534"/>
      <c r="BD3" s="534" t="s">
        <v>267</v>
      </c>
      <c r="BE3" s="534"/>
      <c r="BF3" s="534" t="s">
        <v>270</v>
      </c>
      <c r="BG3" s="534"/>
      <c r="BH3" s="534" t="s">
        <v>286</v>
      </c>
      <c r="BI3" s="534"/>
      <c r="BJ3" s="534" t="s">
        <v>306</v>
      </c>
      <c r="BK3" s="534"/>
      <c r="BL3" s="534" t="s">
        <v>308</v>
      </c>
      <c r="BM3" s="534"/>
      <c r="BN3" s="534" t="s">
        <v>312</v>
      </c>
      <c r="BO3" s="534"/>
      <c r="BP3" s="534" t="s">
        <v>316</v>
      </c>
      <c r="BQ3" s="534"/>
      <c r="BR3" s="534" t="s">
        <v>380</v>
      </c>
      <c r="BS3" s="534"/>
      <c r="BT3" s="534" t="s">
        <v>384</v>
      </c>
      <c r="BU3" s="534"/>
      <c r="BV3" s="534" t="s">
        <v>386</v>
      </c>
      <c r="BW3" s="534"/>
      <c r="BX3" s="534" t="s">
        <v>404</v>
      </c>
      <c r="BY3" s="534"/>
      <c r="BZ3" s="534" t="s">
        <v>417</v>
      </c>
      <c r="CA3" s="534"/>
      <c r="CB3" s="534" t="s">
        <v>445</v>
      </c>
      <c r="CC3" s="534"/>
      <c r="CD3" s="534" t="s">
        <v>482</v>
      </c>
      <c r="CE3" s="534"/>
      <c r="CF3" s="534" t="s">
        <v>484</v>
      </c>
      <c r="CG3" s="534"/>
      <c r="CH3" s="534" t="s">
        <v>499</v>
      </c>
      <c r="CI3" s="534"/>
      <c r="CJ3" s="534" t="s">
        <v>504</v>
      </c>
      <c r="CK3" s="534"/>
      <c r="CL3" s="534" t="s">
        <v>507</v>
      </c>
      <c r="CM3" s="534"/>
      <c r="CN3" s="534" t="s">
        <v>518</v>
      </c>
      <c r="CO3" s="534"/>
      <c r="CP3" s="534" t="s">
        <v>522</v>
      </c>
      <c r="CQ3" s="534"/>
      <c r="CR3" s="534" t="s">
        <v>543</v>
      </c>
      <c r="CS3" s="534"/>
      <c r="CT3" s="534" t="s">
        <v>554</v>
      </c>
      <c r="CU3" s="534"/>
    </row>
    <row r="4" spans="1:99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  <c r="CH4" s="101" t="s">
        <v>138</v>
      </c>
      <c r="CI4" s="101" t="s">
        <v>139</v>
      </c>
      <c r="CJ4" s="101" t="s">
        <v>138</v>
      </c>
      <c r="CK4" s="101" t="s">
        <v>139</v>
      </c>
      <c r="CL4" s="101" t="s">
        <v>138</v>
      </c>
      <c r="CM4" s="101" t="s">
        <v>139</v>
      </c>
      <c r="CN4" s="101" t="s">
        <v>138</v>
      </c>
      <c r="CO4" s="101" t="s">
        <v>139</v>
      </c>
      <c r="CP4" s="101" t="s">
        <v>138</v>
      </c>
      <c r="CQ4" s="101" t="s">
        <v>139</v>
      </c>
      <c r="CR4" s="101" t="s">
        <v>138</v>
      </c>
      <c r="CS4" s="101" t="s">
        <v>139</v>
      </c>
      <c r="CT4" s="101" t="s">
        <v>138</v>
      </c>
      <c r="CU4" s="101" t="s">
        <v>139</v>
      </c>
    </row>
    <row r="5" spans="1:99" x14ac:dyDescent="0.35">
      <c r="A5" s="82">
        <v>1</v>
      </c>
      <c r="B5" s="87" t="s">
        <v>121</v>
      </c>
      <c r="C5" s="89"/>
      <c r="D5" s="88" t="s">
        <v>240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</row>
    <row r="6" spans="1:99" x14ac:dyDescent="0.35">
      <c r="A6" s="82">
        <f>+A5+1</f>
        <v>2</v>
      </c>
      <c r="B6" s="87" t="s">
        <v>123</v>
      </c>
      <c r="C6" s="89"/>
      <c r="D6" s="88" t="s">
        <v>241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</row>
    <row r="7" spans="1:99" x14ac:dyDescent="0.35">
      <c r="A7" s="82">
        <f t="shared" ref="A7:A23" si="0">+A6+1</f>
        <v>3</v>
      </c>
      <c r="B7" s="87" t="s">
        <v>125</v>
      </c>
      <c r="C7" s="89"/>
      <c r="D7" s="88" t="s">
        <v>242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</row>
    <row r="8" spans="1:99" x14ac:dyDescent="0.35">
      <c r="A8" s="82">
        <f t="shared" si="0"/>
        <v>4</v>
      </c>
      <c r="B8" s="87" t="s">
        <v>127</v>
      </c>
      <c r="C8" s="89"/>
      <c r="D8" s="88" t="s">
        <v>243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</row>
    <row r="9" spans="1:99" x14ac:dyDescent="0.35">
      <c r="A9" s="82">
        <f t="shared" si="0"/>
        <v>5</v>
      </c>
      <c r="B9" s="87" t="s">
        <v>129</v>
      </c>
      <c r="C9" s="89"/>
      <c r="D9" s="88" t="s">
        <v>244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</row>
    <row r="10" spans="1:99" x14ac:dyDescent="0.35">
      <c r="A10" s="82">
        <f t="shared" si="0"/>
        <v>6</v>
      </c>
      <c r="B10" s="87" t="s">
        <v>145</v>
      </c>
      <c r="C10" s="89"/>
      <c r="D10" s="88" t="s">
        <v>245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103"/>
      <c r="CU10" s="103"/>
    </row>
    <row r="11" spans="1:99" x14ac:dyDescent="0.35">
      <c r="A11" s="82">
        <f t="shared" si="0"/>
        <v>7</v>
      </c>
      <c r="B11" s="87">
        <v>150000065</v>
      </c>
      <c r="C11" s="89"/>
      <c r="D11" s="88" t="s">
        <v>246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</row>
    <row r="12" spans="1:99" x14ac:dyDescent="0.35">
      <c r="A12" s="82">
        <f t="shared" si="0"/>
        <v>8</v>
      </c>
      <c r="B12" s="87" t="s">
        <v>147</v>
      </c>
      <c r="C12" s="89"/>
      <c r="D12" s="88" t="s">
        <v>247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</row>
    <row r="13" spans="1:99" x14ac:dyDescent="0.35">
      <c r="A13" s="82">
        <f t="shared" si="0"/>
        <v>9</v>
      </c>
      <c r="B13" s="87">
        <v>150000112</v>
      </c>
      <c r="C13" s="89"/>
      <c r="D13" s="88" t="s">
        <v>248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</row>
    <row r="14" spans="1:99" x14ac:dyDescent="0.35">
      <c r="A14" s="82">
        <f t="shared" si="0"/>
        <v>10</v>
      </c>
      <c r="B14" s="87" t="s">
        <v>145</v>
      </c>
      <c r="C14" s="89"/>
      <c r="D14" s="88" t="s">
        <v>245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>
        <v>14200</v>
      </c>
      <c r="CK14" s="103">
        <v>14200</v>
      </c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</row>
    <row r="15" spans="1:99" x14ac:dyDescent="0.35">
      <c r="A15" s="82">
        <f t="shared" si="0"/>
        <v>11</v>
      </c>
      <c r="B15" s="87" t="s">
        <v>402</v>
      </c>
      <c r="C15" s="89"/>
      <c r="D15" s="88" t="s">
        <v>408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86"/>
      <c r="AO15" s="103"/>
      <c r="AP15" s="86"/>
      <c r="AQ15" s="103"/>
      <c r="AR15" s="86"/>
      <c r="AS15" s="103"/>
      <c r="AT15" s="86"/>
      <c r="AU15" s="103"/>
      <c r="AV15" s="86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>
        <v>18500</v>
      </c>
      <c r="BW15" s="103">
        <v>18200</v>
      </c>
      <c r="BX15" s="103">
        <v>18500</v>
      </c>
      <c r="BY15" s="103">
        <v>18200</v>
      </c>
      <c r="BZ15" s="103">
        <v>18500</v>
      </c>
      <c r="CA15" s="103" t="s">
        <v>94</v>
      </c>
      <c r="CB15" s="103">
        <v>19000</v>
      </c>
      <c r="CC15" s="103">
        <v>18500</v>
      </c>
      <c r="CD15" s="103">
        <v>19000</v>
      </c>
      <c r="CE15" s="103">
        <v>19000</v>
      </c>
      <c r="CF15" s="103">
        <v>19000</v>
      </c>
      <c r="CG15" s="103">
        <v>19000</v>
      </c>
      <c r="CH15" s="103">
        <v>19000</v>
      </c>
      <c r="CI15" s="103">
        <v>19000</v>
      </c>
      <c r="CJ15" s="103">
        <v>19000</v>
      </c>
      <c r="CK15" s="103" t="s">
        <v>94</v>
      </c>
      <c r="CL15" s="103">
        <v>19000</v>
      </c>
      <c r="CM15" s="103">
        <v>19000</v>
      </c>
      <c r="CN15" s="103">
        <v>19000</v>
      </c>
      <c r="CO15" s="103">
        <v>19000</v>
      </c>
      <c r="CP15" s="103">
        <v>19000</v>
      </c>
      <c r="CQ15" s="103" t="s">
        <v>94</v>
      </c>
      <c r="CR15" s="103" t="s">
        <v>94</v>
      </c>
      <c r="CS15" s="103" t="s">
        <v>94</v>
      </c>
      <c r="CT15" s="103" t="s">
        <v>94</v>
      </c>
      <c r="CU15" s="103" t="s">
        <v>94</v>
      </c>
    </row>
    <row r="16" spans="1:99" x14ac:dyDescent="0.35">
      <c r="A16" s="82">
        <f t="shared" si="0"/>
        <v>12</v>
      </c>
      <c r="B16" s="87">
        <v>150000076</v>
      </c>
      <c r="C16" s="89"/>
      <c r="D16" s="88" t="s">
        <v>257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>
        <v>17500</v>
      </c>
      <c r="AW16" s="103">
        <v>17500</v>
      </c>
      <c r="AX16" s="103">
        <v>17500</v>
      </c>
      <c r="AY16" s="103">
        <v>17300</v>
      </c>
      <c r="AZ16" s="103">
        <v>17500</v>
      </c>
      <c r="BA16" s="103"/>
      <c r="BB16" s="103">
        <v>17500</v>
      </c>
      <c r="BC16" s="103"/>
      <c r="BD16" s="103">
        <v>17500</v>
      </c>
      <c r="BE16" s="103"/>
      <c r="BF16" s="103"/>
      <c r="BG16" s="103"/>
      <c r="BH16" s="103">
        <v>19500</v>
      </c>
      <c r="BI16" s="103">
        <v>18500</v>
      </c>
      <c r="BJ16" s="103">
        <v>19500</v>
      </c>
      <c r="BK16" s="103"/>
      <c r="BL16" s="103">
        <v>19500</v>
      </c>
      <c r="BM16" s="103">
        <v>17562.433237757912</v>
      </c>
      <c r="BN16" s="103">
        <v>19000</v>
      </c>
      <c r="BO16" s="103"/>
      <c r="BP16" s="103">
        <v>19000</v>
      </c>
      <c r="BQ16" s="103">
        <v>17644.674113512196</v>
      </c>
      <c r="BR16" s="103">
        <v>19000</v>
      </c>
      <c r="BS16" s="103"/>
      <c r="BT16" s="103">
        <v>19000</v>
      </c>
      <c r="BU16" s="103">
        <v>17000</v>
      </c>
      <c r="BV16" s="103">
        <v>19000</v>
      </c>
      <c r="BW16" s="103" t="s">
        <v>94</v>
      </c>
      <c r="BX16" s="103">
        <v>19000</v>
      </c>
      <c r="BY16" s="103" t="s">
        <v>94</v>
      </c>
      <c r="BZ16" s="103">
        <v>19000</v>
      </c>
      <c r="CA16" s="103" t="s">
        <v>94</v>
      </c>
      <c r="CB16" s="103">
        <v>19000</v>
      </c>
      <c r="CC16" s="103" t="s">
        <v>94</v>
      </c>
      <c r="CD16" s="103">
        <v>19000</v>
      </c>
      <c r="CE16" s="103" t="s">
        <v>94</v>
      </c>
      <c r="CF16" s="103">
        <v>19000</v>
      </c>
      <c r="CG16" s="103" t="s">
        <v>94</v>
      </c>
      <c r="CH16" s="103">
        <v>19000</v>
      </c>
      <c r="CI16" s="103" t="s">
        <v>94</v>
      </c>
      <c r="CJ16" s="103">
        <v>19000</v>
      </c>
      <c r="CK16" s="103" t="s">
        <v>94</v>
      </c>
      <c r="CL16" s="103">
        <v>19000</v>
      </c>
      <c r="CM16" s="103" t="s">
        <v>94</v>
      </c>
      <c r="CN16" s="103">
        <v>19000</v>
      </c>
      <c r="CO16" s="103">
        <v>17000</v>
      </c>
      <c r="CP16" s="103">
        <v>19000</v>
      </c>
      <c r="CQ16" s="103" t="s">
        <v>94</v>
      </c>
      <c r="CR16" s="103" t="s">
        <v>94</v>
      </c>
      <c r="CS16" s="103" t="s">
        <v>94</v>
      </c>
      <c r="CT16" s="103" t="s">
        <v>94</v>
      </c>
      <c r="CU16" s="103" t="s">
        <v>94</v>
      </c>
    </row>
    <row r="17" spans="1:99" x14ac:dyDescent="0.35">
      <c r="A17" s="82">
        <f t="shared" si="0"/>
        <v>13</v>
      </c>
      <c r="B17" s="87">
        <v>150000054</v>
      </c>
      <c r="C17" s="89"/>
      <c r="D17" s="88" t="s">
        <v>264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>
        <v>16000</v>
      </c>
      <c r="BC17" s="103">
        <v>15897.745655581868</v>
      </c>
      <c r="BD17" s="103">
        <v>16000</v>
      </c>
      <c r="BE17" s="103">
        <v>16016.856622928839</v>
      </c>
      <c r="BF17" s="103">
        <v>16000</v>
      </c>
      <c r="BG17" s="103">
        <v>15704.755410347101</v>
      </c>
      <c r="BH17" s="103">
        <v>16000</v>
      </c>
      <c r="BI17" s="103">
        <v>16017.42903757613</v>
      </c>
      <c r="BJ17" s="103">
        <v>16000</v>
      </c>
      <c r="BK17" s="103">
        <v>15986.126820908312</v>
      </c>
      <c r="BL17" s="103">
        <v>16000</v>
      </c>
      <c r="BM17" s="103">
        <v>15861.332470369322</v>
      </c>
      <c r="BN17" s="103">
        <v>16000</v>
      </c>
      <c r="BO17" s="103">
        <v>16100</v>
      </c>
      <c r="BP17" s="103">
        <v>16000</v>
      </c>
      <c r="BQ17" s="103">
        <v>15000</v>
      </c>
      <c r="BR17" s="103">
        <v>16000</v>
      </c>
      <c r="BS17" s="103"/>
      <c r="BT17" s="103">
        <v>16000</v>
      </c>
      <c r="BU17" s="103" t="s">
        <v>94</v>
      </c>
      <c r="BV17" s="103"/>
      <c r="BW17" s="103"/>
      <c r="BX17" s="103">
        <v>16000</v>
      </c>
      <c r="BY17" s="103" t="s">
        <v>94</v>
      </c>
      <c r="BZ17" s="103">
        <v>16000</v>
      </c>
      <c r="CA17" s="103" t="s">
        <v>94</v>
      </c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</row>
    <row r="18" spans="1:99" x14ac:dyDescent="0.35">
      <c r="A18" s="82">
        <f t="shared" si="0"/>
        <v>14</v>
      </c>
      <c r="B18" s="87">
        <v>150000056</v>
      </c>
      <c r="C18" s="89"/>
      <c r="D18" s="88" t="s">
        <v>268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>
        <v>15500</v>
      </c>
      <c r="BE18" s="103">
        <v>15005.320653499146</v>
      </c>
      <c r="BF18" s="103">
        <v>15500</v>
      </c>
      <c r="BG18" s="103">
        <v>15015.980773589685</v>
      </c>
      <c r="BH18" s="103">
        <v>15500</v>
      </c>
      <c r="BI18" s="103"/>
      <c r="BJ18" s="103">
        <v>15500</v>
      </c>
      <c r="BK18" s="103">
        <v>15368.869855877756</v>
      </c>
      <c r="BL18" s="103">
        <v>15500</v>
      </c>
      <c r="BM18" s="103">
        <v>15509.262248493806</v>
      </c>
      <c r="BN18" s="103">
        <v>15500</v>
      </c>
      <c r="BO18" s="103">
        <v>15500</v>
      </c>
      <c r="BP18" s="103">
        <v>15500</v>
      </c>
      <c r="BQ18" s="103"/>
      <c r="BR18" s="103">
        <v>15500</v>
      </c>
      <c r="BS18" s="103"/>
      <c r="BT18" s="103"/>
      <c r="BU18" s="103"/>
      <c r="BV18" s="103"/>
      <c r="BW18" s="103"/>
      <c r="BX18" s="103">
        <v>15500</v>
      </c>
      <c r="BY18" s="103" t="s">
        <v>94</v>
      </c>
      <c r="BZ18" s="103">
        <v>15500</v>
      </c>
      <c r="CA18" s="103" t="s">
        <v>94</v>
      </c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</row>
    <row r="19" spans="1:99" x14ac:dyDescent="0.35">
      <c r="A19" s="82">
        <f t="shared" si="0"/>
        <v>15</v>
      </c>
      <c r="B19" s="87">
        <v>150000110</v>
      </c>
      <c r="C19" s="89"/>
      <c r="D19" s="88" t="s">
        <v>265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>
        <v>15500</v>
      </c>
      <c r="BC19" s="103">
        <v>14737.093617967534</v>
      </c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</row>
    <row r="20" spans="1:99" x14ac:dyDescent="0.35">
      <c r="A20" s="82">
        <f t="shared" si="0"/>
        <v>16</v>
      </c>
      <c r="B20" s="87">
        <v>150000108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</row>
    <row r="21" spans="1:99" x14ac:dyDescent="0.35">
      <c r="A21" s="82">
        <f t="shared" si="0"/>
        <v>17</v>
      </c>
      <c r="B21" s="87">
        <v>150000107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16000</v>
      </c>
      <c r="BG21" s="103">
        <v>16400</v>
      </c>
      <c r="BH21" s="103">
        <v>15500</v>
      </c>
      <c r="BI21" s="103">
        <v>15221.842822263898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</row>
    <row r="22" spans="1:99" x14ac:dyDescent="0.35">
      <c r="A22" s="82">
        <f t="shared" si="0"/>
        <v>18</v>
      </c>
      <c r="B22" s="87">
        <v>150000111</v>
      </c>
      <c r="C22" s="89"/>
      <c r="D22" s="88" t="s">
        <v>289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>
        <v>15500</v>
      </c>
      <c r="BG22" s="103">
        <v>15189.063456040556</v>
      </c>
      <c r="BH22" s="103">
        <v>15500</v>
      </c>
      <c r="BI22" s="103">
        <v>15500</v>
      </c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</row>
    <row r="23" spans="1:99" x14ac:dyDescent="0.35">
      <c r="A23" s="82">
        <f t="shared" si="0"/>
        <v>19</v>
      </c>
      <c r="B23" s="87">
        <v>150000063</v>
      </c>
      <c r="C23" s="89"/>
      <c r="D23" s="88" t="s">
        <v>377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>
        <v>20000</v>
      </c>
      <c r="BS23" s="103">
        <v>19500</v>
      </c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</row>
  </sheetData>
  <mergeCells count="47">
    <mergeCell ref="AX3:AY3"/>
    <mergeCell ref="AF3:AG3"/>
    <mergeCell ref="AL3:AM3"/>
    <mergeCell ref="BH3:BI3"/>
    <mergeCell ref="CF3:CG3"/>
    <mergeCell ref="CB3:CC3"/>
    <mergeCell ref="BZ3:CA3"/>
    <mergeCell ref="BX3:BY3"/>
    <mergeCell ref="BF3:BG3"/>
    <mergeCell ref="BV3:BW3"/>
    <mergeCell ref="BT3:BU3"/>
    <mergeCell ref="BR3:BS3"/>
    <mergeCell ref="BP3:BQ3"/>
    <mergeCell ref="BN3:BO3"/>
    <mergeCell ref="CD3:CE3"/>
    <mergeCell ref="AD3:AE3"/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V3:AW3"/>
    <mergeCell ref="AT3:AU3"/>
    <mergeCell ref="AR3:AS3"/>
    <mergeCell ref="CT3:CU3"/>
    <mergeCell ref="M3:N3"/>
    <mergeCell ref="I3:J3"/>
    <mergeCell ref="CR3:CS3"/>
    <mergeCell ref="CP3:CQ3"/>
    <mergeCell ref="CN3:CO3"/>
    <mergeCell ref="CL3:CM3"/>
    <mergeCell ref="CJ3:CK3"/>
    <mergeCell ref="AA3:AC3"/>
    <mergeCell ref="AH3:AI3"/>
    <mergeCell ref="BJ3:BK3"/>
    <mergeCell ref="AP3:AQ3"/>
    <mergeCell ref="BL3:BM3"/>
    <mergeCell ref="BD3:BE3"/>
    <mergeCell ref="CH3:CI3"/>
    <mergeCell ref="K3:L3"/>
  </mergeCells>
  <pageMargins left="0.7" right="0.7" top="0.75" bottom="0.75" header="0.3" footer="0.3"/>
  <pageSetup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 codeName="Sheet22"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497"/>
    </row>
    <row r="14" spans="15:39" ht="14.5" customHeight="1" x14ac:dyDescent="0.35">
      <c r="O14" s="497"/>
      <c r="P14" s="11"/>
    </row>
    <row r="15" spans="15:39" ht="14.5" customHeight="1" x14ac:dyDescent="0.35">
      <c r="O15" s="497"/>
    </row>
    <row r="16" spans="15:39" ht="14.5" customHeight="1" x14ac:dyDescent="0.35">
      <c r="O16" s="497"/>
    </row>
    <row r="17" spans="2:28" ht="14.5" customHeight="1" x14ac:dyDescent="0.35">
      <c r="AB17" s="497"/>
    </row>
    <row r="18" spans="2:28" x14ac:dyDescent="0.35">
      <c r="AB18" s="497"/>
    </row>
    <row r="19" spans="2:28" ht="14.5" customHeight="1" x14ac:dyDescent="0.35">
      <c r="AB19" s="497"/>
    </row>
    <row r="21" spans="2:28" x14ac:dyDescent="0.35">
      <c r="AB21" s="497"/>
    </row>
    <row r="22" spans="2:28" ht="14.5" customHeight="1" x14ac:dyDescent="0.35">
      <c r="P22" s="10"/>
      <c r="AB22" s="497"/>
    </row>
    <row r="23" spans="2:28" ht="14.5" customHeight="1" x14ac:dyDescent="0.35">
      <c r="P23" s="10"/>
      <c r="AB23" s="497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AC1225-46F0-49FF-9BA6-7DCE45CEBD9D}">
  <ds:schemaRefs>
    <ds:schemaRef ds:uri="http://schemas.microsoft.com/office/2006/documentManagement/types"/>
    <ds:schemaRef ds:uri="http://purl.org/dc/elements/1.1/"/>
    <ds:schemaRef ds:uri="33b3170c-b016-4803-b803-d23387b71821"/>
    <ds:schemaRef ds:uri="http://schemas.microsoft.com/office/infopath/2007/PartnerControls"/>
    <ds:schemaRef ds:uri="http://www.w3.org/XML/1998/namespace"/>
    <ds:schemaRef ds:uri="863d5f0e-535b-4062-8420-5718c99a0d1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Nguyên tắc trình bày</vt:lpstr>
      <vt:lpstr>Chai B1- Tháng</vt:lpstr>
      <vt:lpstr>Chart B1_Tuần</vt:lpstr>
      <vt:lpstr>Chai B1- Tháng - Danh</vt:lpstr>
      <vt:lpstr>Vảy PET- Tháng</vt:lpstr>
      <vt:lpstr>Chart Vảy PET_Tuần</vt:lpstr>
      <vt:lpstr>Vảy PET- Tháng  - Danh</vt:lpstr>
      <vt:lpstr>HDPE- Tháng</vt:lpstr>
      <vt:lpstr>Chart HDPE_Tuần</vt:lpstr>
      <vt:lpstr>PP- Tháng</vt:lpstr>
      <vt:lpstr>Chart PP- Tuần</vt:lpstr>
      <vt:lpstr>Giá mua thực tế PET</vt:lpstr>
      <vt:lpstr>Giá duyệt PET</vt:lpstr>
      <vt:lpstr>Giá duyệt HDPE</vt:lpstr>
      <vt:lpstr>Giá mua_T6</vt:lpstr>
      <vt:lpstr>Giá mua-ngày</vt:lpstr>
      <vt:lpstr>Giá mua_Tuần</vt:lpstr>
      <vt:lpstr>Table_ngày</vt:lpstr>
      <vt:lpstr>Table tháng-PET</vt:lpstr>
      <vt:lpstr>Table tháng- HDPE</vt:lpstr>
      <vt:lpstr>Table tháng- PP</vt:lpstr>
      <vt:lpstr>Giá nguyên liệu 2021</vt:lpstr>
      <vt:lpstr>'Chai B1- Tháng'!Print_Area</vt:lpstr>
      <vt:lpstr>'Chai B1- Tháng - Danh'!Print_Area</vt:lpstr>
      <vt:lpstr>'Chart B1_Tuần'!Print_Area</vt:lpstr>
      <vt:lpstr>'Chart HDPE_Tuần'!Print_Area</vt:lpstr>
      <vt:lpstr>'Chart PP- Tuần'!Print_Area</vt:lpstr>
      <vt:lpstr>'Chart Vảy PET_Tuần'!Print_Area</vt:lpstr>
      <vt:lpstr>'Giá mua_T6'!Print_Area</vt:lpstr>
      <vt:lpstr>'Giá nguyên liệu 2021'!Print_Area</vt:lpstr>
      <vt:lpstr>'HDPE- Tháng'!Print_Area</vt:lpstr>
      <vt:lpstr>'PP- Tháng'!Print_Area</vt:lpstr>
      <vt:lpstr>Table_ngày!Print_Area</vt:lpstr>
      <vt:lpstr>'Vảy PET- Tháng'!Print_Area</vt:lpstr>
      <vt:lpstr>'Vảy PET- Tháng  - Danh'!Print_Area</vt:lpstr>
      <vt:lpstr>'Giá mua_T6'!Print_Titles</vt:lpstr>
      <vt:lpstr>Table_ngày!Print_Titles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Huyền, Lữ Ngọc Mỹ</cp:lastModifiedBy>
  <cp:revision/>
  <cp:lastPrinted>2025-11-03T07:29:57Z</cp:lastPrinted>
  <dcterms:created xsi:type="dcterms:W3CDTF">2015-06-05T18:17:20Z</dcterms:created>
  <dcterms:modified xsi:type="dcterms:W3CDTF">2025-12-17T01:45:42Z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